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is\Desktop\ΟΛΑ\CASS SUMMER SCHOOL\EXCEL\"/>
    </mc:Choice>
  </mc:AlternateContent>
  <bookViews>
    <workbookView xWindow="0" yWindow="0" windowWidth="9390" windowHeight="6990"/>
  </bookViews>
  <sheets>
    <sheet name="Option payoffs &amp; prices" sheetId="1" r:id="rId1"/>
    <sheet name="Option pric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5" i="1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D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9" i="2"/>
  <c r="B9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F10" i="2" l="1"/>
  <c r="F11" i="2" s="1"/>
  <c r="A10" i="2"/>
  <c r="F12" i="2" l="1"/>
  <c r="A11" i="2"/>
  <c r="E10" i="1"/>
  <c r="B10" i="1"/>
  <c r="F13" i="2" l="1"/>
  <c r="A12" i="2"/>
  <c r="E11" i="1"/>
  <c r="E12" i="1" s="1"/>
  <c r="B11" i="1"/>
  <c r="B12" i="1" s="1"/>
  <c r="F14" i="2" l="1"/>
  <c r="A13" i="2"/>
  <c r="D16" i="1"/>
  <c r="D17" i="1" s="1"/>
  <c r="A16" i="1"/>
  <c r="A17" i="1" s="1"/>
  <c r="A18" i="1" l="1"/>
  <c r="F15" i="2"/>
  <c r="A14" i="2"/>
  <c r="D18" i="1"/>
  <c r="A19" i="1" l="1"/>
  <c r="F16" i="2"/>
  <c r="A15" i="2"/>
  <c r="D19" i="1"/>
  <c r="A20" i="1" l="1"/>
  <c r="F17" i="2"/>
  <c r="A16" i="2"/>
  <c r="D20" i="1"/>
  <c r="A21" i="1" l="1"/>
  <c r="F18" i="2"/>
  <c r="A17" i="2"/>
  <c r="D21" i="1"/>
  <c r="A22" i="1" l="1"/>
  <c r="F19" i="2"/>
  <c r="A18" i="2"/>
  <c r="D22" i="1"/>
  <c r="A23" i="1" l="1"/>
  <c r="F20" i="2"/>
  <c r="A19" i="2"/>
  <c r="D23" i="1"/>
  <c r="A24" i="1" l="1"/>
  <c r="F21" i="2"/>
  <c r="A20" i="2"/>
  <c r="D24" i="1"/>
  <c r="A25" i="1" l="1"/>
  <c r="F22" i="2"/>
  <c r="A21" i="2"/>
  <c r="D25" i="1"/>
  <c r="A26" i="1" l="1"/>
  <c r="F23" i="2"/>
  <c r="A22" i="2"/>
  <c r="D26" i="1"/>
  <c r="A27" i="1" l="1"/>
  <c r="F24" i="2"/>
  <c r="A23" i="2"/>
  <c r="D27" i="1"/>
  <c r="A28" i="1" l="1"/>
  <c r="F25" i="2"/>
  <c r="A24" i="2"/>
  <c r="D28" i="1"/>
  <c r="A29" i="1" l="1"/>
  <c r="F26" i="2"/>
  <c r="A25" i="2"/>
  <c r="D29" i="1"/>
  <c r="A30" i="1" l="1"/>
  <c r="F27" i="2"/>
  <c r="A26" i="2"/>
  <c r="D30" i="1"/>
  <c r="A31" i="1" l="1"/>
  <c r="F28" i="2"/>
  <c r="A27" i="2"/>
  <c r="D31" i="1"/>
  <c r="A32" i="1" l="1"/>
  <c r="F29" i="2"/>
  <c r="A28" i="2"/>
  <c r="D32" i="1"/>
  <c r="A33" i="1" l="1"/>
  <c r="A29" i="2"/>
  <c r="D33" i="1"/>
  <c r="A34" i="1" l="1"/>
  <c r="D34" i="1"/>
  <c r="A35" i="1" l="1"/>
  <c r="D35" i="1"/>
</calcChain>
</file>

<file path=xl/sharedStrings.xml><?xml version="1.0" encoding="utf-8"?>
<sst xmlns="http://schemas.openxmlformats.org/spreadsheetml/2006/main" count="43" uniqueCount="20">
  <si>
    <t>payoff = max(ST - K,0)</t>
  </si>
  <si>
    <t>Spot price at 0, S0</t>
  </si>
  <si>
    <t>Strike price, K</t>
  </si>
  <si>
    <t>Risk-free interest rate, r (per annum)</t>
  </si>
  <si>
    <t>Maturity time, T (in years)</t>
  </si>
  <si>
    <t>Spot price volatility, σ (annualized)</t>
  </si>
  <si>
    <t>Option price at 0, C0</t>
  </si>
  <si>
    <t>Spot price at T, ST</t>
  </si>
  <si>
    <t>Payoff (at T)</t>
  </si>
  <si>
    <t>Plain vanilla call option</t>
  </si>
  <si>
    <t>Plain vanilla put option</t>
  </si>
  <si>
    <t>payoff = max(K - ST,0)</t>
  </si>
  <si>
    <t>Option price at 0, P0</t>
  </si>
  <si>
    <t>d1</t>
  </si>
  <si>
    <t>d2</t>
  </si>
  <si>
    <t>Option price, C0</t>
  </si>
  <si>
    <t>Option price, P0</t>
  </si>
  <si>
    <r>
      <t>Risk-free interest rate, r (</t>
    </r>
    <r>
      <rPr>
        <b/>
        <sz val="11"/>
        <color theme="1"/>
        <rFont val="Calibri"/>
        <family val="2"/>
        <scheme val="minor"/>
      </rPr>
      <t>per annum</t>
    </r>
    <r>
      <rPr>
        <sz val="11"/>
        <color theme="1"/>
        <rFont val="Calibri"/>
        <family val="2"/>
        <scheme val="minor"/>
      </rPr>
      <t>)*</t>
    </r>
  </si>
  <si>
    <r>
      <t>Spot price volatility, σ (</t>
    </r>
    <r>
      <rPr>
        <b/>
        <sz val="11"/>
        <color theme="1"/>
        <rFont val="Calibri"/>
        <family val="2"/>
        <scheme val="minor"/>
      </rPr>
      <t>annualized</t>
    </r>
    <r>
      <rPr>
        <sz val="11"/>
        <color theme="1"/>
        <rFont val="Calibri"/>
        <family val="2"/>
        <scheme val="minor"/>
      </rPr>
      <t>)*</t>
    </r>
  </si>
  <si>
    <t>*Consistent with the time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</si>
</sst>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3" borderId="0" xfId="0" applyFont="1" applyFill="1"/>
    <xf numFmtId="164" fontId="0" fillId="2" borderId="0" xfId="0" applyNumberFormat="1" applyFill="1"/>
    <xf numFmtId="164" fontId="0" fillId="3" borderId="0" xfId="0" applyNumberFormat="1" applyFill="1"/>
    <xf numFmtId="9" fontId="0" fillId="2" borderId="0" xfId="1" applyFont="1" applyFill="1"/>
    <xf numFmtId="9" fontId="0" fillId="3" borderId="0" xfId="1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Option payoffs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'Option payoffs &amp; prices'!$A$15:$A$35</c:f>
              <c:numCache>
                <c:formatCode>General</c:formatCode>
                <c:ptCount val="21"/>
                <c:pt idx="0">
                  <c:v>75</c:v>
                </c:pt>
                <c:pt idx="1">
                  <c:v>75.5</c:v>
                </c:pt>
                <c:pt idx="2">
                  <c:v>76</c:v>
                </c:pt>
                <c:pt idx="3">
                  <c:v>76.5</c:v>
                </c:pt>
                <c:pt idx="4">
                  <c:v>77</c:v>
                </c:pt>
                <c:pt idx="5">
                  <c:v>77.5</c:v>
                </c:pt>
                <c:pt idx="6">
                  <c:v>78</c:v>
                </c:pt>
                <c:pt idx="7">
                  <c:v>78.5</c:v>
                </c:pt>
                <c:pt idx="8">
                  <c:v>79</c:v>
                </c:pt>
                <c:pt idx="9">
                  <c:v>79.5</c:v>
                </c:pt>
                <c:pt idx="10">
                  <c:v>80</c:v>
                </c:pt>
                <c:pt idx="11">
                  <c:v>80.5</c:v>
                </c:pt>
                <c:pt idx="12">
                  <c:v>81</c:v>
                </c:pt>
                <c:pt idx="13">
                  <c:v>81.5</c:v>
                </c:pt>
                <c:pt idx="14">
                  <c:v>82</c:v>
                </c:pt>
                <c:pt idx="15">
                  <c:v>82.5</c:v>
                </c:pt>
                <c:pt idx="16">
                  <c:v>83</c:v>
                </c:pt>
                <c:pt idx="17">
                  <c:v>83.5</c:v>
                </c:pt>
                <c:pt idx="18">
                  <c:v>84</c:v>
                </c:pt>
                <c:pt idx="19">
                  <c:v>84.5</c:v>
                </c:pt>
                <c:pt idx="20">
                  <c:v>85</c:v>
                </c:pt>
              </c:numCache>
            </c:numRef>
          </c:xVal>
          <c:yVal>
            <c:numRef>
              <c:f>'Option payoffs &amp; prices'!$B$15:$B$35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4-4D94-B606-CD3A37DDD7D7}"/>
            </c:ext>
          </c:extLst>
        </c:ser>
        <c:ser>
          <c:idx val="1"/>
          <c:order val="1"/>
          <c:tx>
            <c:v>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'Option payoffs &amp; prices'!$D$15:$D$35</c:f>
              <c:numCache>
                <c:formatCode>General</c:formatCode>
                <c:ptCount val="21"/>
                <c:pt idx="0">
                  <c:v>75</c:v>
                </c:pt>
                <c:pt idx="1">
                  <c:v>75.5</c:v>
                </c:pt>
                <c:pt idx="2">
                  <c:v>76</c:v>
                </c:pt>
                <c:pt idx="3">
                  <c:v>76.5</c:v>
                </c:pt>
                <c:pt idx="4">
                  <c:v>77</c:v>
                </c:pt>
                <c:pt idx="5">
                  <c:v>77.5</c:v>
                </c:pt>
                <c:pt idx="6">
                  <c:v>78</c:v>
                </c:pt>
                <c:pt idx="7">
                  <c:v>78.5</c:v>
                </c:pt>
                <c:pt idx="8">
                  <c:v>79</c:v>
                </c:pt>
                <c:pt idx="9">
                  <c:v>79.5</c:v>
                </c:pt>
                <c:pt idx="10">
                  <c:v>80</c:v>
                </c:pt>
                <c:pt idx="11">
                  <c:v>80.5</c:v>
                </c:pt>
                <c:pt idx="12">
                  <c:v>81</c:v>
                </c:pt>
                <c:pt idx="13">
                  <c:v>81.5</c:v>
                </c:pt>
                <c:pt idx="14">
                  <c:v>82</c:v>
                </c:pt>
                <c:pt idx="15">
                  <c:v>82.5</c:v>
                </c:pt>
                <c:pt idx="16">
                  <c:v>83</c:v>
                </c:pt>
                <c:pt idx="17">
                  <c:v>83.5</c:v>
                </c:pt>
                <c:pt idx="18">
                  <c:v>84</c:v>
                </c:pt>
                <c:pt idx="19">
                  <c:v>84.5</c:v>
                </c:pt>
                <c:pt idx="20">
                  <c:v>85</c:v>
                </c:pt>
              </c:numCache>
            </c:numRef>
          </c:xVal>
          <c:yVal>
            <c:numRef>
              <c:f>'Option payoffs &amp; prices'!$E$15:$E$35</c:f>
              <c:numCache>
                <c:formatCode>General</c:formatCode>
                <c:ptCount val="2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4-4D94-B606-CD3A37DD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49072"/>
        <c:axId val="294548680"/>
      </c:scatterChart>
      <c:valAx>
        <c:axId val="2945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8680"/>
        <c:crosses val="autoZero"/>
        <c:crossBetween val="midCat"/>
      </c:valAx>
      <c:valAx>
        <c:axId val="2945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Option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'Option prices'!$A$9:$A$29</c:f>
              <c:numCache>
                <c:formatCode>General</c:formatCode>
                <c:ptCount val="21"/>
                <c:pt idx="0">
                  <c:v>75</c:v>
                </c:pt>
                <c:pt idx="1">
                  <c:v>75.5</c:v>
                </c:pt>
                <c:pt idx="2">
                  <c:v>76</c:v>
                </c:pt>
                <c:pt idx="3">
                  <c:v>76.5</c:v>
                </c:pt>
                <c:pt idx="4">
                  <c:v>77</c:v>
                </c:pt>
                <c:pt idx="5">
                  <c:v>77.5</c:v>
                </c:pt>
                <c:pt idx="6">
                  <c:v>78</c:v>
                </c:pt>
                <c:pt idx="7">
                  <c:v>78.5</c:v>
                </c:pt>
                <c:pt idx="8">
                  <c:v>79</c:v>
                </c:pt>
                <c:pt idx="9">
                  <c:v>79.5</c:v>
                </c:pt>
                <c:pt idx="10">
                  <c:v>80</c:v>
                </c:pt>
                <c:pt idx="11">
                  <c:v>80.5</c:v>
                </c:pt>
                <c:pt idx="12">
                  <c:v>81</c:v>
                </c:pt>
                <c:pt idx="13">
                  <c:v>81.5</c:v>
                </c:pt>
                <c:pt idx="14">
                  <c:v>82</c:v>
                </c:pt>
                <c:pt idx="15">
                  <c:v>82.5</c:v>
                </c:pt>
                <c:pt idx="16">
                  <c:v>83</c:v>
                </c:pt>
                <c:pt idx="17">
                  <c:v>83.5</c:v>
                </c:pt>
                <c:pt idx="18">
                  <c:v>84</c:v>
                </c:pt>
                <c:pt idx="19">
                  <c:v>84.5</c:v>
                </c:pt>
                <c:pt idx="20">
                  <c:v>85</c:v>
                </c:pt>
              </c:numCache>
            </c:numRef>
          </c:xVal>
          <c:yVal>
            <c:numRef>
              <c:f>'Option prices'!$D$9:$D$29</c:f>
              <c:numCache>
                <c:formatCode>0.0000</c:formatCode>
                <c:ptCount val="21"/>
                <c:pt idx="0">
                  <c:v>1.4184032473163377</c:v>
                </c:pt>
                <c:pt idx="1">
                  <c:v>1.5794162795175239</c:v>
                </c:pt>
                <c:pt idx="2">
                  <c:v>1.7524742232211317</c:v>
                </c:pt>
                <c:pt idx="3">
                  <c:v>1.9378145852386091</c:v>
                </c:pt>
                <c:pt idx="4">
                  <c:v>2.135624083756511</c:v>
                </c:pt>
                <c:pt idx="5">
                  <c:v>2.3460372898648529</c:v>
                </c:pt>
                <c:pt idx="6">
                  <c:v>2.5691359509245899</c:v>
                </c:pt>
                <c:pt idx="7">
                  <c:v>2.8049489881706009</c:v>
                </c:pt>
                <c:pt idx="8">
                  <c:v>3.0534531472302362</c:v>
                </c:pt>
                <c:pt idx="9">
                  <c:v>3.3145742677367878</c:v>
                </c:pt>
                <c:pt idx="10">
                  <c:v>3.5881891272176603</c:v>
                </c:pt>
                <c:pt idx="11">
                  <c:v>3.8741278051527601</c:v>
                </c:pt>
                <c:pt idx="12">
                  <c:v>4.1721765056738604</c:v>
                </c:pt>
                <c:pt idx="13">
                  <c:v>4.4820807718840499</c:v>
                </c:pt>
                <c:pt idx="14">
                  <c:v>4.8035490212225795</c:v>
                </c:pt>
                <c:pt idx="15">
                  <c:v>5.1362563296331416</c:v>
                </c:pt>
                <c:pt idx="16">
                  <c:v>5.4798483924011876</c:v>
                </c:pt>
                <c:pt idx="17">
                  <c:v>5.8339455912602745</c:v>
                </c:pt>
                <c:pt idx="18">
                  <c:v>6.1981471005380726</c:v>
                </c:pt>
                <c:pt idx="19">
                  <c:v>6.572034969511698</c:v>
                </c:pt>
                <c:pt idx="20">
                  <c:v>6.9551781235393833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6-48DA-A509-4394465B05E8}"/>
            </c:ext>
          </c:extLst>
        </c:ser>
        <c:ser>
          <c:idx val="1"/>
          <c:order val="1"/>
          <c:tx>
            <c:v>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'Option prices'!$F$9:$F$29</c:f>
              <c:numCache>
                <c:formatCode>General</c:formatCode>
                <c:ptCount val="21"/>
                <c:pt idx="0">
                  <c:v>75</c:v>
                </c:pt>
                <c:pt idx="1">
                  <c:v>75.5</c:v>
                </c:pt>
                <c:pt idx="2">
                  <c:v>76</c:v>
                </c:pt>
                <c:pt idx="3">
                  <c:v>76.5</c:v>
                </c:pt>
                <c:pt idx="4">
                  <c:v>77</c:v>
                </c:pt>
                <c:pt idx="5">
                  <c:v>77.5</c:v>
                </c:pt>
                <c:pt idx="6">
                  <c:v>78</c:v>
                </c:pt>
                <c:pt idx="7">
                  <c:v>78.5</c:v>
                </c:pt>
                <c:pt idx="8">
                  <c:v>79</c:v>
                </c:pt>
                <c:pt idx="9">
                  <c:v>79.5</c:v>
                </c:pt>
                <c:pt idx="10">
                  <c:v>80</c:v>
                </c:pt>
                <c:pt idx="11">
                  <c:v>80.5</c:v>
                </c:pt>
                <c:pt idx="12">
                  <c:v>81</c:v>
                </c:pt>
                <c:pt idx="13">
                  <c:v>81.5</c:v>
                </c:pt>
                <c:pt idx="14">
                  <c:v>82</c:v>
                </c:pt>
                <c:pt idx="15">
                  <c:v>82.5</c:v>
                </c:pt>
                <c:pt idx="16">
                  <c:v>83</c:v>
                </c:pt>
                <c:pt idx="17">
                  <c:v>83.5</c:v>
                </c:pt>
                <c:pt idx="18">
                  <c:v>84</c:v>
                </c:pt>
                <c:pt idx="19">
                  <c:v>84.5</c:v>
                </c:pt>
                <c:pt idx="20">
                  <c:v>85</c:v>
                </c:pt>
              </c:numCache>
            </c:numRef>
          </c:xVal>
          <c:yVal>
            <c:numRef>
              <c:f>'Option prices'!$I$9:$I$29</c:f>
              <c:numCache>
                <c:formatCode>0.0000</c:formatCode>
                <c:ptCount val="21"/>
                <c:pt idx="0">
                  <c:v>5.6223899472497934</c:v>
                </c:pt>
                <c:pt idx="1">
                  <c:v>5.283402979450976</c:v>
                </c:pt>
                <c:pt idx="2">
                  <c:v>4.9564609231545802</c:v>
                </c:pt>
                <c:pt idx="3">
                  <c:v>4.6418012851720647</c:v>
                </c:pt>
                <c:pt idx="4">
                  <c:v>4.339610783689956</c:v>
                </c:pt>
                <c:pt idx="5">
                  <c:v>4.050023989798305</c:v>
                </c:pt>
                <c:pt idx="6">
                  <c:v>3.773122650858042</c:v>
                </c:pt>
                <c:pt idx="7">
                  <c:v>3.5089356881040459</c:v>
                </c:pt>
                <c:pt idx="8">
                  <c:v>3.2574398471636883</c:v>
                </c:pt>
                <c:pt idx="9">
                  <c:v>3.018560967670247</c:v>
                </c:pt>
                <c:pt idx="10">
                  <c:v>2.7921758271511123</c:v>
                </c:pt>
                <c:pt idx="11">
                  <c:v>2.5781145050862051</c:v>
                </c:pt>
                <c:pt idx="12">
                  <c:v>2.3761632056073196</c:v>
                </c:pt>
                <c:pt idx="13">
                  <c:v>2.1860674718174984</c:v>
                </c:pt>
                <c:pt idx="14">
                  <c:v>2.0075357211560387</c:v>
                </c:pt>
                <c:pt idx="15">
                  <c:v>1.8402430295665937</c:v>
                </c:pt>
                <c:pt idx="16">
                  <c:v>1.6838350923346361</c:v>
                </c:pt>
                <c:pt idx="17">
                  <c:v>1.537932291193723</c:v>
                </c:pt>
                <c:pt idx="18">
                  <c:v>1.4021338004715211</c:v>
                </c:pt>
                <c:pt idx="19">
                  <c:v>1.2760216694451501</c:v>
                </c:pt>
                <c:pt idx="20">
                  <c:v>1.1591648234728389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46-48DA-A509-4394465B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50248"/>
        <c:axId val="294550640"/>
      </c:scatterChart>
      <c:valAx>
        <c:axId val="2945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0640"/>
        <c:crosses val="autoZero"/>
        <c:crossBetween val="midCat"/>
      </c:valAx>
      <c:valAx>
        <c:axId val="2945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6</xdr:row>
      <xdr:rowOff>76200</xdr:rowOff>
    </xdr:from>
    <xdr:to>
      <xdr:col>19</xdr:col>
      <xdr:colOff>123824</xdr:colOff>
      <xdr:row>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4BEB6D-B382-4C88-931A-FDBA4F4AC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234043</xdr:colOff>
      <xdr:row>0</xdr:row>
      <xdr:rowOff>174169</xdr:rowOff>
    </xdr:from>
    <xdr:to>
      <xdr:col>24</xdr:col>
      <xdr:colOff>585107</xdr:colOff>
      <xdr:row>28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4539D-762D-4F06-84FF-55579491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4" zoomScale="70" zoomScaleNormal="70" workbookViewId="0">
      <selection activeCell="B5" sqref="B5"/>
    </sheetView>
  </sheetViews>
  <sheetFormatPr defaultRowHeight="15" x14ac:dyDescent="0.25"/>
  <cols>
    <col min="1" max="1" width="34.42578125" bestFit="1" customWidth="1"/>
    <col min="2" max="2" width="11.7109375" bestFit="1" customWidth="1"/>
    <col min="4" max="4" width="34.42578125" bestFit="1" customWidth="1"/>
    <col min="5" max="5" width="11.7109375" bestFit="1" customWidth="1"/>
  </cols>
  <sheetData>
    <row r="1" spans="1:5" ht="17.25" x14ac:dyDescent="0.3">
      <c r="A1" s="7" t="s">
        <v>9</v>
      </c>
      <c r="B1" s="1"/>
      <c r="D1" s="8" t="s">
        <v>10</v>
      </c>
      <c r="E1" s="3"/>
    </row>
    <row r="2" spans="1:5" x14ac:dyDescent="0.25">
      <c r="A2" s="1" t="s">
        <v>0</v>
      </c>
      <c r="B2" s="1"/>
      <c r="D2" s="3" t="s">
        <v>11</v>
      </c>
      <c r="E2" s="3"/>
    </row>
    <row r="3" spans="1:5" x14ac:dyDescent="0.25">
      <c r="A3" s="1"/>
      <c r="B3" s="1"/>
      <c r="D3" s="3"/>
      <c r="E3" s="3"/>
    </row>
    <row r="4" spans="1:5" x14ac:dyDescent="0.25">
      <c r="A4" s="1" t="s">
        <v>1</v>
      </c>
      <c r="B4" s="1">
        <v>80</v>
      </c>
      <c r="D4" s="3" t="s">
        <v>1</v>
      </c>
      <c r="E4" s="3">
        <v>80</v>
      </c>
    </row>
    <row r="5" spans="1:5" x14ac:dyDescent="0.25">
      <c r="A5" s="1" t="s">
        <v>2</v>
      </c>
      <c r="B5" s="1">
        <v>80</v>
      </c>
      <c r="D5" s="3" t="s">
        <v>2</v>
      </c>
      <c r="E5" s="3">
        <v>80</v>
      </c>
    </row>
    <row r="6" spans="1:5" x14ac:dyDescent="0.25">
      <c r="A6" s="1" t="s">
        <v>17</v>
      </c>
      <c r="B6" s="1">
        <v>0.01</v>
      </c>
      <c r="D6" s="3" t="s">
        <v>3</v>
      </c>
      <c r="E6" s="3">
        <v>0.01</v>
      </c>
    </row>
    <row r="7" spans="1:5" x14ac:dyDescent="0.25">
      <c r="A7" s="1" t="s">
        <v>4</v>
      </c>
      <c r="B7" s="1">
        <v>1</v>
      </c>
      <c r="D7" s="3" t="s">
        <v>4</v>
      </c>
      <c r="E7" s="3">
        <v>1</v>
      </c>
    </row>
    <row r="8" spans="1:5" x14ac:dyDescent="0.25">
      <c r="A8" s="1" t="s">
        <v>18</v>
      </c>
      <c r="B8" s="11">
        <v>0.1</v>
      </c>
      <c r="D8" s="3" t="s">
        <v>5</v>
      </c>
      <c r="E8" s="12">
        <v>0.1</v>
      </c>
    </row>
    <row r="9" spans="1:5" x14ac:dyDescent="0.25">
      <c r="A9" s="1"/>
      <c r="B9" s="1"/>
      <c r="D9" s="3"/>
      <c r="E9" s="3"/>
    </row>
    <row r="10" spans="1:5" x14ac:dyDescent="0.25">
      <c r="A10" s="1" t="s">
        <v>13</v>
      </c>
      <c r="B10" s="1">
        <f>(LN(B4/B5)+(B6+B8^2/2)*B7)/(B8*SQRT(B7))</f>
        <v>0.15</v>
      </c>
      <c r="D10" s="3" t="s">
        <v>13</v>
      </c>
      <c r="E10" s="3">
        <f>(LN(E4/E5)+(E6+E8^2/2)*E7)/(E8*SQRT(E7))</f>
        <v>0.15</v>
      </c>
    </row>
    <row r="11" spans="1:5" x14ac:dyDescent="0.25">
      <c r="A11" s="1" t="s">
        <v>14</v>
      </c>
      <c r="B11" s="1">
        <f>B10-B8*SQRT(B7)</f>
        <v>4.9999999999999989E-2</v>
      </c>
      <c r="D11" s="3" t="s">
        <v>14</v>
      </c>
      <c r="E11" s="3">
        <f>E10-E8*SQRT(E7)</f>
        <v>4.9999999999999989E-2</v>
      </c>
    </row>
    <row r="12" spans="1:5" x14ac:dyDescent="0.25">
      <c r="A12" s="5" t="s">
        <v>6</v>
      </c>
      <c r="B12" s="9">
        <f>B4*_xlfn.NORM.S.DIST(B10,TRUE)-B5*EXP(-B6*B7)*_xlfn.NORM.S.DIST(B11,TRUE)</f>
        <v>3.5881891272176603</v>
      </c>
      <c r="D12" s="6" t="s">
        <v>12</v>
      </c>
      <c r="E12" s="10">
        <f>E5*EXP(-E6*E7)*_xlfn.NORM.S.DIST(-E11,TRUE)-E4*_xlfn.NORM.S.DIST(-E10,TRUE)</f>
        <v>2.7921758271511123</v>
      </c>
    </row>
    <row r="13" spans="1:5" x14ac:dyDescent="0.25">
      <c r="A13" s="1"/>
      <c r="B13" s="1"/>
      <c r="D13" s="3"/>
      <c r="E13" s="3"/>
    </row>
    <row r="14" spans="1:5" ht="15.75" thickBot="1" x14ac:dyDescent="0.3">
      <c r="A14" s="2" t="s">
        <v>7</v>
      </c>
      <c r="B14" s="2" t="s">
        <v>8</v>
      </c>
      <c r="D14" s="4" t="s">
        <v>7</v>
      </c>
      <c r="E14" s="4" t="s">
        <v>8</v>
      </c>
    </row>
    <row r="15" spans="1:5" x14ac:dyDescent="0.25">
      <c r="A15" s="1">
        <v>75</v>
      </c>
      <c r="B15" s="1">
        <f>MAX(A15-$B$5,0)</f>
        <v>0</v>
      </c>
      <c r="D15" s="3">
        <v>75</v>
      </c>
      <c r="E15" s="3">
        <f>MAX($E$5-D15,0)</f>
        <v>5</v>
      </c>
    </row>
    <row r="16" spans="1:5" x14ac:dyDescent="0.25">
      <c r="A16" s="1">
        <f>A15+0.5</f>
        <v>75.5</v>
      </c>
      <c r="B16" s="1">
        <f t="shared" ref="B16:B35" si="0">MAX(A16-$B$5,0)</f>
        <v>0</v>
      </c>
      <c r="D16" s="3">
        <f>D15+0.5</f>
        <v>75.5</v>
      </c>
      <c r="E16" s="3">
        <f t="shared" ref="E16:E35" si="1">MAX($E$5-D16,0)</f>
        <v>4.5</v>
      </c>
    </row>
    <row r="17" spans="1:5" x14ac:dyDescent="0.25">
      <c r="A17" s="1">
        <f t="shared" ref="A17:A35" si="2">A16+0.5</f>
        <v>76</v>
      </c>
      <c r="B17" s="1">
        <f t="shared" si="0"/>
        <v>0</v>
      </c>
      <c r="D17" s="3">
        <f t="shared" ref="D17:D33" si="3">D16+0.5</f>
        <v>76</v>
      </c>
      <c r="E17" s="3">
        <f t="shared" si="1"/>
        <v>4</v>
      </c>
    </row>
    <row r="18" spans="1:5" x14ac:dyDescent="0.25">
      <c r="A18" s="1">
        <f t="shared" si="2"/>
        <v>76.5</v>
      </c>
      <c r="B18" s="1">
        <f t="shared" si="0"/>
        <v>0</v>
      </c>
      <c r="D18" s="3">
        <f t="shared" si="3"/>
        <v>76.5</v>
      </c>
      <c r="E18" s="3">
        <f t="shared" si="1"/>
        <v>3.5</v>
      </c>
    </row>
    <row r="19" spans="1:5" x14ac:dyDescent="0.25">
      <c r="A19" s="1">
        <f t="shared" si="2"/>
        <v>77</v>
      </c>
      <c r="B19" s="1">
        <f t="shared" si="0"/>
        <v>0</v>
      </c>
      <c r="D19" s="3">
        <f t="shared" si="3"/>
        <v>77</v>
      </c>
      <c r="E19" s="3">
        <f t="shared" si="1"/>
        <v>3</v>
      </c>
    </row>
    <row r="20" spans="1:5" x14ac:dyDescent="0.25">
      <c r="A20" s="1">
        <f t="shared" si="2"/>
        <v>77.5</v>
      </c>
      <c r="B20" s="1">
        <f t="shared" si="0"/>
        <v>0</v>
      </c>
      <c r="D20" s="3">
        <f t="shared" si="3"/>
        <v>77.5</v>
      </c>
      <c r="E20" s="3">
        <f t="shared" si="1"/>
        <v>2.5</v>
      </c>
    </row>
    <row r="21" spans="1:5" x14ac:dyDescent="0.25">
      <c r="A21" s="1">
        <f t="shared" si="2"/>
        <v>78</v>
      </c>
      <c r="B21" s="1">
        <f t="shared" si="0"/>
        <v>0</v>
      </c>
      <c r="D21" s="3">
        <f t="shared" si="3"/>
        <v>78</v>
      </c>
      <c r="E21" s="3">
        <f t="shared" si="1"/>
        <v>2</v>
      </c>
    </row>
    <row r="22" spans="1:5" x14ac:dyDescent="0.25">
      <c r="A22" s="1">
        <f t="shared" si="2"/>
        <v>78.5</v>
      </c>
      <c r="B22" s="1">
        <f t="shared" si="0"/>
        <v>0</v>
      </c>
      <c r="D22" s="3">
        <f t="shared" si="3"/>
        <v>78.5</v>
      </c>
      <c r="E22" s="3">
        <f t="shared" si="1"/>
        <v>1.5</v>
      </c>
    </row>
    <row r="23" spans="1:5" x14ac:dyDescent="0.25">
      <c r="A23" s="1">
        <f t="shared" si="2"/>
        <v>79</v>
      </c>
      <c r="B23" s="1">
        <f t="shared" si="0"/>
        <v>0</v>
      </c>
      <c r="D23" s="3">
        <f t="shared" si="3"/>
        <v>79</v>
      </c>
      <c r="E23" s="3">
        <f t="shared" si="1"/>
        <v>1</v>
      </c>
    </row>
    <row r="24" spans="1:5" x14ac:dyDescent="0.25">
      <c r="A24" s="1">
        <f t="shared" si="2"/>
        <v>79.5</v>
      </c>
      <c r="B24" s="1">
        <f t="shared" si="0"/>
        <v>0</v>
      </c>
      <c r="D24" s="3">
        <f t="shared" si="3"/>
        <v>79.5</v>
      </c>
      <c r="E24" s="3">
        <f t="shared" si="1"/>
        <v>0.5</v>
      </c>
    </row>
    <row r="25" spans="1:5" x14ac:dyDescent="0.25">
      <c r="A25" s="1">
        <f t="shared" si="2"/>
        <v>80</v>
      </c>
      <c r="B25" s="1">
        <f t="shared" si="0"/>
        <v>0</v>
      </c>
      <c r="D25" s="3">
        <f t="shared" si="3"/>
        <v>80</v>
      </c>
      <c r="E25" s="3">
        <f t="shared" si="1"/>
        <v>0</v>
      </c>
    </row>
    <row r="26" spans="1:5" x14ac:dyDescent="0.25">
      <c r="A26" s="1">
        <f t="shared" si="2"/>
        <v>80.5</v>
      </c>
      <c r="B26" s="1">
        <f t="shared" si="0"/>
        <v>0.5</v>
      </c>
      <c r="D26" s="3">
        <f t="shared" si="3"/>
        <v>80.5</v>
      </c>
      <c r="E26" s="3">
        <f t="shared" si="1"/>
        <v>0</v>
      </c>
    </row>
    <row r="27" spans="1:5" x14ac:dyDescent="0.25">
      <c r="A27" s="1">
        <f t="shared" si="2"/>
        <v>81</v>
      </c>
      <c r="B27" s="1">
        <f t="shared" si="0"/>
        <v>1</v>
      </c>
      <c r="D27" s="3">
        <f t="shared" si="3"/>
        <v>81</v>
      </c>
      <c r="E27" s="3">
        <f t="shared" si="1"/>
        <v>0</v>
      </c>
    </row>
    <row r="28" spans="1:5" x14ac:dyDescent="0.25">
      <c r="A28" s="1">
        <f t="shared" si="2"/>
        <v>81.5</v>
      </c>
      <c r="B28" s="1">
        <f t="shared" si="0"/>
        <v>1.5</v>
      </c>
      <c r="D28" s="3">
        <f t="shared" si="3"/>
        <v>81.5</v>
      </c>
      <c r="E28" s="3">
        <f t="shared" si="1"/>
        <v>0</v>
      </c>
    </row>
    <row r="29" spans="1:5" x14ac:dyDescent="0.25">
      <c r="A29" s="1">
        <f t="shared" si="2"/>
        <v>82</v>
      </c>
      <c r="B29" s="1">
        <f t="shared" si="0"/>
        <v>2</v>
      </c>
      <c r="D29" s="3">
        <f t="shared" si="3"/>
        <v>82</v>
      </c>
      <c r="E29" s="3">
        <f t="shared" si="1"/>
        <v>0</v>
      </c>
    </row>
    <row r="30" spans="1:5" x14ac:dyDescent="0.25">
      <c r="A30" s="1">
        <f t="shared" si="2"/>
        <v>82.5</v>
      </c>
      <c r="B30" s="1">
        <f t="shared" si="0"/>
        <v>2.5</v>
      </c>
      <c r="D30" s="3">
        <f t="shared" si="3"/>
        <v>82.5</v>
      </c>
      <c r="E30" s="3">
        <f t="shared" si="1"/>
        <v>0</v>
      </c>
    </row>
    <row r="31" spans="1:5" x14ac:dyDescent="0.25">
      <c r="A31" s="1">
        <f t="shared" si="2"/>
        <v>83</v>
      </c>
      <c r="B31" s="1">
        <f t="shared" si="0"/>
        <v>3</v>
      </c>
      <c r="D31" s="3">
        <f t="shared" si="3"/>
        <v>83</v>
      </c>
      <c r="E31" s="3">
        <f t="shared" si="1"/>
        <v>0</v>
      </c>
    </row>
    <row r="32" spans="1:5" x14ac:dyDescent="0.25">
      <c r="A32" s="1">
        <f t="shared" si="2"/>
        <v>83.5</v>
      </c>
      <c r="B32" s="1">
        <f t="shared" si="0"/>
        <v>3.5</v>
      </c>
      <c r="D32" s="3">
        <f t="shared" si="3"/>
        <v>83.5</v>
      </c>
      <c r="E32" s="3">
        <f t="shared" si="1"/>
        <v>0</v>
      </c>
    </row>
    <row r="33" spans="1:5" x14ac:dyDescent="0.25">
      <c r="A33" s="1">
        <f t="shared" si="2"/>
        <v>84</v>
      </c>
      <c r="B33" s="1">
        <f t="shared" si="0"/>
        <v>4</v>
      </c>
      <c r="D33" s="3">
        <f t="shared" si="3"/>
        <v>84</v>
      </c>
      <c r="E33" s="3">
        <f t="shared" si="1"/>
        <v>0</v>
      </c>
    </row>
    <row r="34" spans="1:5" x14ac:dyDescent="0.25">
      <c r="A34" s="1">
        <f>A33+0.5</f>
        <v>84.5</v>
      </c>
      <c r="B34" s="1">
        <f t="shared" si="0"/>
        <v>4.5</v>
      </c>
      <c r="D34" s="3">
        <f>D33+0.5</f>
        <v>84.5</v>
      </c>
      <c r="E34" s="3">
        <f t="shared" si="1"/>
        <v>0</v>
      </c>
    </row>
    <row r="35" spans="1:5" x14ac:dyDescent="0.25">
      <c r="A35" s="1">
        <f t="shared" si="2"/>
        <v>85</v>
      </c>
      <c r="B35" s="1">
        <f t="shared" si="0"/>
        <v>5</v>
      </c>
      <c r="D35" s="3">
        <f t="shared" ref="D35" si="4">D34+0.5</f>
        <v>85</v>
      </c>
      <c r="E35" s="3">
        <f t="shared" si="1"/>
        <v>0</v>
      </c>
    </row>
    <row r="38" spans="1:5" x14ac:dyDescent="0.25">
      <c r="A38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70" zoomScaleNormal="70" workbookViewId="0">
      <selection activeCell="E3" sqref="E3"/>
    </sheetView>
  </sheetViews>
  <sheetFormatPr defaultRowHeight="15" x14ac:dyDescent="0.25"/>
  <cols>
    <col min="1" max="1" width="34.42578125" customWidth="1"/>
    <col min="2" max="2" width="13.5703125" customWidth="1"/>
    <col min="3" max="3" width="14.140625" customWidth="1"/>
    <col min="4" max="4" width="15.28515625" bestFit="1" customWidth="1"/>
    <col min="6" max="6" width="34.42578125" customWidth="1"/>
    <col min="7" max="7" width="11.7109375" customWidth="1"/>
    <col min="9" max="9" width="15.28515625" bestFit="1" customWidth="1"/>
  </cols>
  <sheetData>
    <row r="1" spans="1:9" ht="17.25" x14ac:dyDescent="0.3">
      <c r="A1" s="7" t="s">
        <v>9</v>
      </c>
      <c r="B1" s="7"/>
      <c r="C1" s="7"/>
      <c r="D1" s="1"/>
      <c r="F1" s="8" t="s">
        <v>10</v>
      </c>
      <c r="G1" s="8"/>
      <c r="H1" s="8"/>
      <c r="I1" s="3"/>
    </row>
    <row r="2" spans="1:9" x14ac:dyDescent="0.25">
      <c r="A2" s="1"/>
      <c r="B2" s="1"/>
      <c r="C2" s="1"/>
      <c r="D2" s="1"/>
      <c r="F2" s="3"/>
      <c r="G2" s="3"/>
      <c r="H2" s="3"/>
      <c r="I2" s="3"/>
    </row>
    <row r="3" spans="1:9" x14ac:dyDescent="0.25">
      <c r="A3" s="1" t="s">
        <v>2</v>
      </c>
      <c r="B3" s="1"/>
      <c r="C3" s="1"/>
      <c r="D3" s="1">
        <v>80</v>
      </c>
      <c r="F3" s="3" t="s">
        <v>2</v>
      </c>
      <c r="G3" s="3"/>
      <c r="H3" s="3"/>
      <c r="I3" s="3">
        <v>80</v>
      </c>
    </row>
    <row r="4" spans="1:9" x14ac:dyDescent="0.25">
      <c r="A4" s="1" t="s">
        <v>3</v>
      </c>
      <c r="B4" s="1"/>
      <c r="C4" s="1"/>
      <c r="D4" s="1">
        <v>0.01</v>
      </c>
      <c r="F4" s="3" t="s">
        <v>3</v>
      </c>
      <c r="G4" s="3"/>
      <c r="H4" s="3"/>
      <c r="I4" s="3">
        <v>0.01</v>
      </c>
    </row>
    <row r="5" spans="1:9" x14ac:dyDescent="0.25">
      <c r="A5" s="1" t="s">
        <v>4</v>
      </c>
      <c r="B5" s="1"/>
      <c r="C5" s="1"/>
      <c r="D5" s="1">
        <v>1</v>
      </c>
      <c r="F5" s="3" t="s">
        <v>4</v>
      </c>
      <c r="G5" s="3"/>
      <c r="H5" s="3"/>
      <c r="I5" s="3">
        <v>1</v>
      </c>
    </row>
    <row r="6" spans="1:9" x14ac:dyDescent="0.25">
      <c r="A6" s="1" t="s">
        <v>5</v>
      </c>
      <c r="B6" s="1"/>
      <c r="C6" s="1"/>
      <c r="D6" s="11">
        <v>0.1</v>
      </c>
      <c r="F6" s="3" t="s">
        <v>5</v>
      </c>
      <c r="G6" s="3"/>
      <c r="H6" s="3"/>
      <c r="I6" s="12">
        <v>0.1</v>
      </c>
    </row>
    <row r="7" spans="1:9" x14ac:dyDescent="0.25">
      <c r="A7" s="1"/>
      <c r="B7" s="1"/>
      <c r="C7" s="1"/>
      <c r="D7" s="1"/>
      <c r="F7" s="3"/>
      <c r="G7" s="3"/>
      <c r="H7" s="3"/>
      <c r="I7" s="3"/>
    </row>
    <row r="8" spans="1:9" ht="15.75" thickBot="1" x14ac:dyDescent="0.3">
      <c r="A8" s="13" t="s">
        <v>1</v>
      </c>
      <c r="B8" s="13" t="s">
        <v>13</v>
      </c>
      <c r="C8" s="13" t="s">
        <v>14</v>
      </c>
      <c r="D8" s="13" t="s">
        <v>15</v>
      </c>
      <c r="F8" s="16" t="s">
        <v>1</v>
      </c>
      <c r="G8" s="16" t="s">
        <v>13</v>
      </c>
      <c r="H8" s="16" t="s">
        <v>14</v>
      </c>
      <c r="I8" s="16" t="s">
        <v>16</v>
      </c>
    </row>
    <row r="9" spans="1:9" x14ac:dyDescent="0.25">
      <c r="A9" s="14">
        <v>75</v>
      </c>
      <c r="B9" s="15">
        <f>G9</f>
        <v>-0.49538521137571179</v>
      </c>
      <c r="C9" s="15">
        <f>(LN(A9/$D$3)+($D$4-($D$6^2/2))*$D$5)/($D$6*SQRT($D$5))</f>
        <v>-0.59538521137571176</v>
      </c>
      <c r="D9" s="15">
        <f>A9*NORMSDIST(B9)-$D$3*EXP(-$D$4*$D$5)*NORMSDIST(C9)</f>
        <v>1.4184032473163377</v>
      </c>
      <c r="F9" s="17">
        <v>75</v>
      </c>
      <c r="G9" s="18">
        <f>(LN(A9/$D$3)+($D$4+($D$6^2/2))*$D$5)/($D$6*SQRT($D$5))</f>
        <v>-0.49538521137571179</v>
      </c>
      <c r="H9" s="18">
        <f>(LN(A9/$D$3)+($D$4-($D$6^2/2))*$D$5)/($D$6*SQRT($D$5))</f>
        <v>-0.59538521137571176</v>
      </c>
      <c r="I9" s="18">
        <f>$D$3*EXP(-$D$4*$D$5)*NORMSDIST(-H9)-F9*NORMSDIST(-G9)</f>
        <v>5.6223899472497934</v>
      </c>
    </row>
    <row r="10" spans="1:9" x14ac:dyDescent="0.25">
      <c r="A10" s="14">
        <f>A9+0.5</f>
        <v>75.5</v>
      </c>
      <c r="B10" s="15">
        <f t="shared" ref="B10:B29" si="0">(LN(A10/$D$3)+($D$4+($D$6^2/2))*$D$5)/($D$6*SQRT($D$5))</f>
        <v>-0.42893978418902617</v>
      </c>
      <c r="C10" s="15">
        <f t="shared" ref="C10:C29" si="1">(LN(A10/$D$3)+($D$4-($D$6^2/2))*$D$5)/($D$6*SQRT($D$5))</f>
        <v>-0.52893978418902621</v>
      </c>
      <c r="D10" s="15">
        <f t="shared" ref="D10:D29" si="2">A10*NORMSDIST(B10)-$D$3*EXP(-$D$4*$D$5)*NORMSDIST(C10)</f>
        <v>1.5794162795175239</v>
      </c>
      <c r="F10" s="17">
        <f>F9+0.5</f>
        <v>75.5</v>
      </c>
      <c r="G10" s="18">
        <f t="shared" ref="G10:G29" si="3">(LN(A10/$D$3)+($D$4+($D$6^2/2))*$D$5)/($D$6*SQRT($D$5))</f>
        <v>-0.42893978418902617</v>
      </c>
      <c r="H10" s="18">
        <f t="shared" ref="H10:H29" si="4">(LN(A10/$D$3)+($D$4-($D$6^2/2))*$D$5)/($D$6*SQRT($D$5))</f>
        <v>-0.52893978418902621</v>
      </c>
      <c r="I10" s="18">
        <f t="shared" ref="I10:I29" si="5">$D$3*EXP(-$D$4*$D$5)*NORMSDIST(-H10)-F10*NORMSDIST(-G10)</f>
        <v>5.283402979450976</v>
      </c>
    </row>
    <row r="11" spans="1:9" x14ac:dyDescent="0.25">
      <c r="A11" s="14">
        <f t="shared" ref="A11:A29" si="6">A10+0.5</f>
        <v>76</v>
      </c>
      <c r="B11" s="15">
        <f t="shared" si="0"/>
        <v>-0.36293294387550579</v>
      </c>
      <c r="C11" s="15">
        <f t="shared" si="1"/>
        <v>-0.46293294387550576</v>
      </c>
      <c r="D11" s="15">
        <f t="shared" si="2"/>
        <v>1.7524742232211317</v>
      </c>
      <c r="F11" s="17">
        <f t="shared" ref="F11:F29" si="7">F10+0.5</f>
        <v>76</v>
      </c>
      <c r="G11" s="18">
        <f t="shared" si="3"/>
        <v>-0.36293294387550579</v>
      </c>
      <c r="H11" s="18">
        <f t="shared" si="4"/>
        <v>-0.46293294387550576</v>
      </c>
      <c r="I11" s="18">
        <f t="shared" si="5"/>
        <v>4.9564609231545802</v>
      </c>
    </row>
    <row r="12" spans="1:9" x14ac:dyDescent="0.25">
      <c r="A12" s="14">
        <f t="shared" si="6"/>
        <v>76.5</v>
      </c>
      <c r="B12" s="15">
        <f t="shared" si="0"/>
        <v>-0.29735893841391414</v>
      </c>
      <c r="C12" s="15">
        <f t="shared" si="1"/>
        <v>-0.39735893841391412</v>
      </c>
      <c r="D12" s="15">
        <f t="shared" si="2"/>
        <v>1.9378145852386091</v>
      </c>
      <c r="F12" s="17">
        <f t="shared" si="7"/>
        <v>76.5</v>
      </c>
      <c r="G12" s="18">
        <f t="shared" si="3"/>
        <v>-0.29735893841391414</v>
      </c>
      <c r="H12" s="18">
        <f t="shared" si="4"/>
        <v>-0.39735893841391412</v>
      </c>
      <c r="I12" s="18">
        <f t="shared" si="5"/>
        <v>4.6418012851720647</v>
      </c>
    </row>
    <row r="13" spans="1:9" x14ac:dyDescent="0.25">
      <c r="A13" s="14">
        <f t="shared" si="6"/>
        <v>77</v>
      </c>
      <c r="B13" s="15">
        <f t="shared" si="0"/>
        <v>-0.2322121282019774</v>
      </c>
      <c r="C13" s="15">
        <f t="shared" si="1"/>
        <v>-0.33221212820197743</v>
      </c>
      <c r="D13" s="15">
        <f t="shared" si="2"/>
        <v>2.135624083756511</v>
      </c>
      <c r="F13" s="17">
        <f t="shared" si="7"/>
        <v>77</v>
      </c>
      <c r="G13" s="18">
        <f t="shared" si="3"/>
        <v>-0.2322121282019774</v>
      </c>
      <c r="H13" s="18">
        <f t="shared" si="4"/>
        <v>-0.33221212820197743</v>
      </c>
      <c r="I13" s="18">
        <f t="shared" si="5"/>
        <v>4.339610783689956</v>
      </c>
    </row>
    <row r="14" spans="1:9" x14ac:dyDescent="0.25">
      <c r="A14" s="14">
        <f t="shared" si="6"/>
        <v>77.5</v>
      </c>
      <c r="B14" s="15">
        <f t="shared" si="0"/>
        <v>-0.16748698314580299</v>
      </c>
      <c r="C14" s="15">
        <f t="shared" si="1"/>
        <v>-0.26748698314580299</v>
      </c>
      <c r="D14" s="15">
        <f t="shared" si="2"/>
        <v>2.3460372898648529</v>
      </c>
      <c r="F14" s="17">
        <f t="shared" si="7"/>
        <v>77.5</v>
      </c>
      <c r="G14" s="18">
        <f t="shared" si="3"/>
        <v>-0.16748698314580299</v>
      </c>
      <c r="H14" s="18">
        <f t="shared" si="4"/>
        <v>-0.26748698314580299</v>
      </c>
      <c r="I14" s="18">
        <f t="shared" si="5"/>
        <v>4.050023989798305</v>
      </c>
    </row>
    <row r="15" spans="1:9" x14ac:dyDescent="0.25">
      <c r="A15" s="14">
        <f t="shared" si="6"/>
        <v>78</v>
      </c>
      <c r="B15" s="15">
        <f t="shared" si="0"/>
        <v>-0.10317807984289895</v>
      </c>
      <c r="C15" s="15">
        <f t="shared" si="1"/>
        <v>-0.20317807984289898</v>
      </c>
      <c r="D15" s="15">
        <f t="shared" si="2"/>
        <v>2.5691359509245899</v>
      </c>
      <c r="F15" s="17">
        <f t="shared" si="7"/>
        <v>78</v>
      </c>
      <c r="G15" s="18">
        <f t="shared" si="3"/>
        <v>-0.10317807984289895</v>
      </c>
      <c r="H15" s="18">
        <f t="shared" si="4"/>
        <v>-0.20317807984289898</v>
      </c>
      <c r="I15" s="18">
        <f t="shared" si="5"/>
        <v>3.773122650858042</v>
      </c>
    </row>
    <row r="16" spans="1:9" x14ac:dyDescent="0.25">
      <c r="A16" s="14">
        <f t="shared" si="6"/>
        <v>78.5</v>
      </c>
      <c r="B16" s="15">
        <f t="shared" si="0"/>
        <v>-3.9280098855189093E-2</v>
      </c>
      <c r="C16" s="15">
        <f t="shared" si="1"/>
        <v>-0.13928009885518911</v>
      </c>
      <c r="D16" s="15">
        <f t="shared" si="2"/>
        <v>2.8049489881706009</v>
      </c>
      <c r="F16" s="17">
        <f t="shared" si="7"/>
        <v>78.5</v>
      </c>
      <c r="G16" s="18">
        <f t="shared" si="3"/>
        <v>-3.9280098855189093E-2</v>
      </c>
      <c r="H16" s="18">
        <f t="shared" si="4"/>
        <v>-0.13928009885518911</v>
      </c>
      <c r="I16" s="18">
        <f t="shared" si="5"/>
        <v>3.5089356881040459</v>
      </c>
    </row>
    <row r="17" spans="1:9" x14ac:dyDescent="0.25">
      <c r="A17" s="14">
        <f t="shared" si="6"/>
        <v>79</v>
      </c>
      <c r="B17" s="15">
        <f t="shared" si="0"/>
        <v>2.4212177931399285E-2</v>
      </c>
      <c r="C17" s="15">
        <f t="shared" si="1"/>
        <v>-7.5787822068600727E-2</v>
      </c>
      <c r="D17" s="15">
        <f t="shared" si="2"/>
        <v>3.0534531472302362</v>
      </c>
      <c r="F17" s="17">
        <f t="shared" si="7"/>
        <v>79</v>
      </c>
      <c r="G17" s="18">
        <f t="shared" si="3"/>
        <v>2.4212177931399285E-2</v>
      </c>
      <c r="H17" s="18">
        <f t="shared" si="4"/>
        <v>-7.5787822068600727E-2</v>
      </c>
      <c r="I17" s="18">
        <f t="shared" si="5"/>
        <v>3.2574398471636883</v>
      </c>
    </row>
    <row r="18" spans="1:9" x14ac:dyDescent="0.25">
      <c r="A18" s="14">
        <f t="shared" si="6"/>
        <v>79.5</v>
      </c>
      <c r="B18" s="15">
        <f t="shared" si="0"/>
        <v>8.7303869864046271E-2</v>
      </c>
      <c r="C18" s="15">
        <f t="shared" si="1"/>
        <v>-1.269613013595375E-2</v>
      </c>
      <c r="D18" s="15">
        <f t="shared" si="2"/>
        <v>3.3145742677367878</v>
      </c>
      <c r="F18" s="17">
        <f t="shared" si="7"/>
        <v>79.5</v>
      </c>
      <c r="G18" s="18">
        <f t="shared" si="3"/>
        <v>8.7303869864046271E-2</v>
      </c>
      <c r="H18" s="18">
        <f t="shared" si="4"/>
        <v>-1.269613013595375E-2</v>
      </c>
      <c r="I18" s="18">
        <f t="shared" si="5"/>
        <v>3.018560967670247</v>
      </c>
    </row>
    <row r="19" spans="1:9" x14ac:dyDescent="0.25">
      <c r="A19" s="14">
        <f t="shared" si="6"/>
        <v>80</v>
      </c>
      <c r="B19" s="15">
        <f t="shared" si="0"/>
        <v>0.15</v>
      </c>
      <c r="C19" s="15">
        <f t="shared" si="1"/>
        <v>4.9999999999999989E-2</v>
      </c>
      <c r="D19" s="15">
        <f t="shared" si="2"/>
        <v>3.5881891272176603</v>
      </c>
      <c r="F19" s="17">
        <f t="shared" si="7"/>
        <v>80</v>
      </c>
      <c r="G19" s="18">
        <f t="shared" si="3"/>
        <v>0.15</v>
      </c>
      <c r="H19" s="18">
        <f t="shared" si="4"/>
        <v>4.9999999999999989E-2</v>
      </c>
      <c r="I19" s="18">
        <f t="shared" si="5"/>
        <v>2.7921758271511123</v>
      </c>
    </row>
    <row r="20" spans="1:9" x14ac:dyDescent="0.25">
      <c r="A20" s="14">
        <f t="shared" si="6"/>
        <v>80.5</v>
      </c>
      <c r="B20" s="15">
        <f t="shared" si="0"/>
        <v>0.21230549750636166</v>
      </c>
      <c r="C20" s="15">
        <f t="shared" si="1"/>
        <v>0.11230549750636161</v>
      </c>
      <c r="D20" s="15">
        <f t="shared" si="2"/>
        <v>3.8741278051527601</v>
      </c>
      <c r="F20" s="17">
        <f t="shared" si="7"/>
        <v>80.5</v>
      </c>
      <c r="G20" s="18">
        <f t="shared" si="3"/>
        <v>0.21230549750636166</v>
      </c>
      <c r="H20" s="18">
        <f t="shared" si="4"/>
        <v>0.11230549750636161</v>
      </c>
      <c r="I20" s="18">
        <f t="shared" si="5"/>
        <v>2.5781145050862051</v>
      </c>
    </row>
    <row r="21" spans="1:9" x14ac:dyDescent="0.25">
      <c r="A21" s="14">
        <f t="shared" si="6"/>
        <v>81</v>
      </c>
      <c r="B21" s="15">
        <f t="shared" si="0"/>
        <v>0.2742251999855711</v>
      </c>
      <c r="C21" s="15">
        <f t="shared" si="1"/>
        <v>0.17422519998557109</v>
      </c>
      <c r="D21" s="15">
        <f t="shared" si="2"/>
        <v>4.1721765056738604</v>
      </c>
      <c r="F21" s="17">
        <f t="shared" si="7"/>
        <v>81</v>
      </c>
      <c r="G21" s="18">
        <f t="shared" si="3"/>
        <v>0.2742251999855711</v>
      </c>
      <c r="H21" s="18">
        <f t="shared" si="4"/>
        <v>0.17422519998557109</v>
      </c>
      <c r="I21" s="18">
        <f t="shared" si="5"/>
        <v>2.3761632056073196</v>
      </c>
    </row>
    <row r="22" spans="1:9" x14ac:dyDescent="0.25">
      <c r="A22" s="14">
        <f t="shared" si="6"/>
        <v>81.5</v>
      </c>
      <c r="B22" s="15">
        <f t="shared" si="0"/>
        <v>0.33576385572935452</v>
      </c>
      <c r="C22" s="15">
        <f t="shared" si="1"/>
        <v>0.23576385572935454</v>
      </c>
      <c r="D22" s="15">
        <f t="shared" si="2"/>
        <v>4.4820807718840499</v>
      </c>
      <c r="F22" s="17">
        <f t="shared" si="7"/>
        <v>81.5</v>
      </c>
      <c r="G22" s="18">
        <f t="shared" si="3"/>
        <v>0.33576385572935452</v>
      </c>
      <c r="H22" s="18">
        <f t="shared" si="4"/>
        <v>0.23576385572935454</v>
      </c>
      <c r="I22" s="18">
        <f t="shared" si="5"/>
        <v>2.1860674718174984</v>
      </c>
    </row>
    <row r="23" spans="1:9" x14ac:dyDescent="0.25">
      <c r="A23" s="14">
        <f t="shared" si="6"/>
        <v>82</v>
      </c>
      <c r="B23" s="15">
        <f t="shared" si="0"/>
        <v>0.39692612590371412</v>
      </c>
      <c r="C23" s="15">
        <f t="shared" si="1"/>
        <v>0.29692612590371409</v>
      </c>
      <c r="D23" s="15">
        <f t="shared" si="2"/>
        <v>4.8035490212225795</v>
      </c>
      <c r="F23" s="17">
        <f t="shared" si="7"/>
        <v>82</v>
      </c>
      <c r="G23" s="18">
        <f t="shared" si="3"/>
        <v>0.39692612590371412</v>
      </c>
      <c r="H23" s="18">
        <f t="shared" si="4"/>
        <v>0.29692612590371409</v>
      </c>
      <c r="I23" s="18">
        <f t="shared" si="5"/>
        <v>2.0075357211560387</v>
      </c>
    </row>
    <row r="24" spans="1:9" x14ac:dyDescent="0.25">
      <c r="A24" s="14">
        <f t="shared" si="6"/>
        <v>82.5</v>
      </c>
      <c r="B24" s="15">
        <f t="shared" si="0"/>
        <v>0.45771658666753684</v>
      </c>
      <c r="C24" s="15">
        <f t="shared" si="1"/>
        <v>0.35771658666753681</v>
      </c>
      <c r="D24" s="15">
        <f t="shared" si="2"/>
        <v>5.1362563296331416</v>
      </c>
      <c r="F24" s="17">
        <f t="shared" si="7"/>
        <v>82.5</v>
      </c>
      <c r="G24" s="18">
        <f t="shared" si="3"/>
        <v>0.45771658666753684</v>
      </c>
      <c r="H24" s="18">
        <f t="shared" si="4"/>
        <v>0.35771658666753681</v>
      </c>
      <c r="I24" s="18">
        <f t="shared" si="5"/>
        <v>1.8402430295665937</v>
      </c>
    </row>
    <row r="25" spans="1:9" x14ac:dyDescent="0.25">
      <c r="A25" s="14">
        <f t="shared" si="6"/>
        <v>83</v>
      </c>
      <c r="B25" s="15">
        <f t="shared" si="0"/>
        <v>0.51813973122716395</v>
      </c>
      <c r="C25" s="15">
        <f t="shared" si="1"/>
        <v>0.41813973122716397</v>
      </c>
      <c r="D25" s="15">
        <f t="shared" si="2"/>
        <v>5.4798483924011876</v>
      </c>
      <c r="F25" s="17">
        <f t="shared" si="7"/>
        <v>83</v>
      </c>
      <c r="G25" s="18">
        <f t="shared" si="3"/>
        <v>0.51813973122716395</v>
      </c>
      <c r="H25" s="18">
        <f t="shared" si="4"/>
        <v>0.41813973122716397</v>
      </c>
      <c r="I25" s="18">
        <f t="shared" si="5"/>
        <v>1.6838350923346361</v>
      </c>
    </row>
    <row r="26" spans="1:9" x14ac:dyDescent="0.25">
      <c r="A26" s="14">
        <f t="shared" si="6"/>
        <v>83.5</v>
      </c>
      <c r="B26" s="15">
        <f t="shared" si="0"/>
        <v>0.5781999718292814</v>
      </c>
      <c r="C26" s="15">
        <f t="shared" si="1"/>
        <v>0.47819997182928137</v>
      </c>
      <c r="D26" s="15">
        <f t="shared" si="2"/>
        <v>5.8339455912602745</v>
      </c>
      <c r="F26" s="17">
        <f t="shared" si="7"/>
        <v>83.5</v>
      </c>
      <c r="G26" s="18">
        <f t="shared" si="3"/>
        <v>0.5781999718292814</v>
      </c>
      <c r="H26" s="18">
        <f t="shared" si="4"/>
        <v>0.47819997182928137</v>
      </c>
      <c r="I26" s="18">
        <f t="shared" si="5"/>
        <v>1.537932291193723</v>
      </c>
    </row>
    <row r="27" spans="1:9" x14ac:dyDescent="0.25">
      <c r="A27" s="14">
        <f t="shared" si="6"/>
        <v>84</v>
      </c>
      <c r="B27" s="15">
        <f t="shared" si="0"/>
        <v>0.6379016416943204</v>
      </c>
      <c r="C27" s="15">
        <f t="shared" si="1"/>
        <v>0.53790164169432042</v>
      </c>
      <c r="D27" s="15">
        <f t="shared" si="2"/>
        <v>6.1981471005380726</v>
      </c>
      <c r="F27" s="17">
        <f t="shared" si="7"/>
        <v>84</v>
      </c>
      <c r="G27" s="18">
        <f t="shared" si="3"/>
        <v>0.6379016416943204</v>
      </c>
      <c r="H27" s="18">
        <f t="shared" si="4"/>
        <v>0.53790164169432042</v>
      </c>
      <c r="I27" s="18">
        <f t="shared" si="5"/>
        <v>1.4021338004715211</v>
      </c>
    </row>
    <row r="28" spans="1:9" x14ac:dyDescent="0.25">
      <c r="A28" s="14">
        <f>A27+0.5</f>
        <v>84.5</v>
      </c>
      <c r="B28" s="15">
        <f t="shared" si="0"/>
        <v>0.69724899689246467</v>
      </c>
      <c r="C28" s="15">
        <f t="shared" si="1"/>
        <v>0.59724899689246458</v>
      </c>
      <c r="D28" s="15">
        <f t="shared" si="2"/>
        <v>6.572034969511698</v>
      </c>
      <c r="F28" s="17">
        <f>F27+0.5</f>
        <v>84.5</v>
      </c>
      <c r="G28" s="18">
        <f t="shared" si="3"/>
        <v>0.69724899689246467</v>
      </c>
      <c r="H28" s="18">
        <f t="shared" si="4"/>
        <v>0.59724899689246458</v>
      </c>
      <c r="I28" s="18">
        <f t="shared" si="5"/>
        <v>1.2760216694451501</v>
      </c>
    </row>
    <row r="29" spans="1:9" x14ac:dyDescent="0.25">
      <c r="A29" s="14">
        <f t="shared" si="6"/>
        <v>85</v>
      </c>
      <c r="B29" s="15">
        <f t="shared" si="0"/>
        <v>0.75624621816434834</v>
      </c>
      <c r="C29" s="15">
        <f t="shared" si="1"/>
        <v>0.65624621816434836</v>
      </c>
      <c r="D29" s="15">
        <f t="shared" si="2"/>
        <v>6.9551781235393833</v>
      </c>
      <c r="F29" s="17">
        <f t="shared" si="7"/>
        <v>85</v>
      </c>
      <c r="G29" s="18">
        <f t="shared" si="3"/>
        <v>0.75624621816434834</v>
      </c>
      <c r="H29" s="18">
        <f t="shared" si="4"/>
        <v>0.65624621816434836</v>
      </c>
      <c r="I29" s="18">
        <f t="shared" si="5"/>
        <v>1.1591648234728389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payoffs &amp; prices</vt:lpstr>
      <vt:lpstr>Option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giannis</cp:lastModifiedBy>
  <dcterms:created xsi:type="dcterms:W3CDTF">2017-07-09T09:11:21Z</dcterms:created>
  <dcterms:modified xsi:type="dcterms:W3CDTF">2018-07-12T14:40:08Z</dcterms:modified>
</cp:coreProperties>
</file>