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Games\rftg\"/>
    </mc:Choice>
  </mc:AlternateContent>
  <bookViews>
    <workbookView xWindow="0" yWindow="450" windowWidth="28800" windowHeight="12570" tabRatio="940"/>
  </bookViews>
  <sheets>
    <sheet name="Cards" sheetId="9" r:id="rId1"/>
    <sheet name="Notes" sheetId="10" r:id="rId2"/>
  </sheets>
  <definedNames>
    <definedName name="_xlnm._FilterDatabase" localSheetId="0" hidden="1">Cards!$A$1:$BG$192</definedName>
  </definedNames>
  <calcPr calcId="152511"/>
</workbook>
</file>

<file path=xl/calcChain.xml><?xml version="1.0" encoding="utf-8"?>
<calcChain xmlns="http://schemas.openxmlformats.org/spreadsheetml/2006/main">
  <c r="BC192" i="9" l="1"/>
  <c r="BF155" i="9"/>
  <c r="BF156" i="9"/>
  <c r="BF157" i="9"/>
  <c r="BF158" i="9"/>
  <c r="BF159" i="9"/>
  <c r="BF160" i="9"/>
  <c r="BF161" i="9"/>
  <c r="BF162" i="9"/>
  <c r="BF163" i="9"/>
  <c r="BF164" i="9"/>
  <c r="BF165" i="9"/>
  <c r="BF166" i="9"/>
  <c r="BF167" i="9"/>
  <c r="BF168" i="9"/>
  <c r="BF169" i="9"/>
  <c r="BF170" i="9"/>
  <c r="BF171" i="9"/>
  <c r="BF172" i="9"/>
  <c r="BF173" i="9"/>
  <c r="BF174" i="9"/>
  <c r="BF175" i="9"/>
  <c r="BF176" i="9"/>
  <c r="BF177" i="9"/>
  <c r="BF178" i="9"/>
  <c r="BF179" i="9"/>
  <c r="BF180" i="9"/>
  <c r="BF181" i="9"/>
  <c r="BF182" i="9"/>
  <c r="BF183" i="9"/>
  <c r="BF184" i="9"/>
  <c r="BF185" i="9"/>
  <c r="BF186" i="9"/>
  <c r="BF187" i="9"/>
  <c r="BF188" i="9"/>
  <c r="BF189" i="9"/>
  <c r="BF190" i="9"/>
  <c r="BF191" i="9"/>
  <c r="BF143" i="9"/>
  <c r="BF144" i="9"/>
  <c r="BF145" i="9"/>
  <c r="BF146" i="9"/>
  <c r="BF147" i="9"/>
  <c r="BF148" i="9"/>
  <c r="BF149" i="9"/>
  <c r="BF150" i="9"/>
  <c r="BF151" i="9"/>
  <c r="BF152" i="9"/>
  <c r="BF153" i="9"/>
  <c r="BF154" i="9"/>
  <c r="BF124" i="9"/>
  <c r="BF125" i="9"/>
  <c r="BF126" i="9"/>
  <c r="BF127" i="9"/>
  <c r="BF128" i="9"/>
  <c r="BF129" i="9"/>
  <c r="BF130" i="9"/>
  <c r="BF131" i="9"/>
  <c r="BF132" i="9"/>
  <c r="BF133" i="9"/>
  <c r="BF134" i="9"/>
  <c r="BF135" i="9"/>
  <c r="BF136" i="9"/>
  <c r="BF137" i="9"/>
  <c r="BF138" i="9"/>
  <c r="BF139" i="9"/>
  <c r="BF140" i="9"/>
  <c r="BF141" i="9"/>
  <c r="BF142" i="9"/>
  <c r="BF109" i="9"/>
  <c r="BF110" i="9"/>
  <c r="BF111" i="9"/>
  <c r="BF112" i="9"/>
  <c r="BF113" i="9"/>
  <c r="BF114" i="9"/>
  <c r="BF115" i="9"/>
  <c r="BF116" i="9"/>
  <c r="BF117" i="9"/>
  <c r="BF118" i="9"/>
  <c r="BF119" i="9"/>
  <c r="BF120" i="9"/>
  <c r="BF121" i="9"/>
  <c r="BF122" i="9"/>
  <c r="BF123" i="9"/>
  <c r="BF2" i="9"/>
  <c r="BF3" i="9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7" i="9"/>
  <c r="BF58" i="9"/>
  <c r="BF59" i="9"/>
  <c r="BF60" i="9"/>
  <c r="BF61" i="9"/>
  <c r="BF62" i="9"/>
  <c r="BF63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9"/>
  <c r="BF83" i="9"/>
  <c r="BF84" i="9"/>
  <c r="BF85" i="9"/>
  <c r="BF86" i="9"/>
  <c r="BF87" i="9"/>
  <c r="BF88" i="9"/>
  <c r="BF89" i="9"/>
  <c r="BF90" i="9"/>
  <c r="BF91" i="9"/>
  <c r="BF92" i="9"/>
  <c r="BF93" i="9"/>
  <c r="BF94" i="9"/>
  <c r="BF95" i="9"/>
  <c r="BF96" i="9"/>
  <c r="BF97" i="9"/>
  <c r="BF98" i="9"/>
  <c r="BF99" i="9"/>
  <c r="BF100" i="9"/>
  <c r="BF101" i="9"/>
  <c r="BF102" i="9"/>
  <c r="BF103" i="9"/>
  <c r="BF104" i="9"/>
  <c r="BF105" i="9"/>
  <c r="BF106" i="9"/>
  <c r="BF107" i="9"/>
  <c r="BF108" i="9"/>
  <c r="AX162" i="9"/>
  <c r="AX163" i="9"/>
  <c r="AX164" i="9"/>
  <c r="AX165" i="9"/>
  <c r="AX166" i="9"/>
  <c r="AX167" i="9"/>
  <c r="AX168" i="9"/>
  <c r="AX169" i="9"/>
  <c r="AX170" i="9"/>
  <c r="AX171" i="9"/>
  <c r="AX172" i="9"/>
  <c r="AX173" i="9"/>
  <c r="AX174" i="9"/>
  <c r="AX175" i="9"/>
  <c r="AX176" i="9"/>
  <c r="AX177" i="9"/>
  <c r="AX178" i="9"/>
  <c r="AX179" i="9"/>
  <c r="AX180" i="9"/>
  <c r="AX181" i="9"/>
  <c r="AX182" i="9"/>
  <c r="AX183" i="9"/>
  <c r="AX184" i="9"/>
  <c r="AX185" i="9"/>
  <c r="AX186" i="9"/>
  <c r="AX187" i="9"/>
  <c r="AX188" i="9"/>
  <c r="AX189" i="9"/>
  <c r="AX190" i="9"/>
  <c r="AX191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X89" i="9"/>
  <c r="AX90" i="9"/>
  <c r="AX91" i="9"/>
  <c r="AX92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X121" i="9"/>
  <c r="AX122" i="9"/>
  <c r="AX123" i="9"/>
  <c r="AX124" i="9"/>
  <c r="AX125" i="9"/>
  <c r="AX126" i="9"/>
  <c r="AX127" i="9"/>
  <c r="AX128" i="9"/>
  <c r="AX129" i="9"/>
  <c r="AX130" i="9"/>
  <c r="AX131" i="9"/>
  <c r="AX132" i="9"/>
  <c r="AX133" i="9"/>
  <c r="AX134" i="9"/>
  <c r="AX135" i="9"/>
  <c r="AX136" i="9"/>
  <c r="AX137" i="9"/>
  <c r="AX138" i="9"/>
  <c r="AX139" i="9"/>
  <c r="AX140" i="9"/>
  <c r="AX141" i="9"/>
  <c r="AX142" i="9"/>
  <c r="AX143" i="9"/>
  <c r="AX144" i="9"/>
  <c r="AX145" i="9"/>
  <c r="AX146" i="9"/>
  <c r="AX147" i="9"/>
  <c r="AX148" i="9"/>
  <c r="AX149" i="9"/>
  <c r="AX150" i="9"/>
  <c r="AX151" i="9"/>
  <c r="AX152" i="9"/>
  <c r="AX153" i="9"/>
  <c r="AX154" i="9"/>
  <c r="AX155" i="9"/>
  <c r="AX156" i="9"/>
  <c r="AX157" i="9"/>
  <c r="AX158" i="9"/>
  <c r="AX159" i="9"/>
  <c r="AX160" i="9"/>
  <c r="AX161" i="9"/>
  <c r="AX53" i="9"/>
  <c r="AX54" i="9"/>
  <c r="AX55" i="9"/>
  <c r="AX56" i="9"/>
  <c r="AX57" i="9"/>
  <c r="AX58" i="9"/>
  <c r="AX59" i="9"/>
  <c r="AX60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2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E83" i="9"/>
  <c r="BE84" i="9"/>
  <c r="BE85" i="9"/>
  <c r="BE86" i="9"/>
  <c r="BE87" i="9"/>
  <c r="BE88" i="9"/>
  <c r="BE89" i="9"/>
  <c r="BE90" i="9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116" i="9"/>
  <c r="BE117" i="9"/>
  <c r="BE118" i="9"/>
  <c r="BE119" i="9"/>
  <c r="BE120" i="9"/>
  <c r="BE121" i="9"/>
  <c r="BE122" i="9"/>
  <c r="BE123" i="9"/>
  <c r="BE124" i="9"/>
  <c r="BE125" i="9"/>
  <c r="BE126" i="9"/>
  <c r="BE127" i="9"/>
  <c r="BE128" i="9"/>
  <c r="BE129" i="9"/>
  <c r="BE130" i="9"/>
  <c r="BE131" i="9"/>
  <c r="BE132" i="9"/>
  <c r="BE133" i="9"/>
  <c r="BE134" i="9"/>
  <c r="BE135" i="9"/>
  <c r="BE136" i="9"/>
  <c r="BE137" i="9"/>
  <c r="BE138" i="9"/>
  <c r="BE139" i="9"/>
  <c r="BE140" i="9"/>
  <c r="BE141" i="9"/>
  <c r="BE142" i="9"/>
  <c r="BE143" i="9"/>
  <c r="BE144" i="9"/>
  <c r="BE145" i="9"/>
  <c r="BE146" i="9"/>
  <c r="BE147" i="9"/>
  <c r="BE148" i="9"/>
  <c r="BE149" i="9"/>
  <c r="BE150" i="9"/>
  <c r="BE151" i="9"/>
  <c r="BE152" i="9"/>
  <c r="BE153" i="9"/>
  <c r="BE154" i="9"/>
  <c r="BE155" i="9"/>
  <c r="BE156" i="9"/>
  <c r="BE157" i="9"/>
  <c r="BE158" i="9"/>
  <c r="BE159" i="9"/>
  <c r="BE160" i="9"/>
  <c r="BE161" i="9"/>
  <c r="BE162" i="9"/>
  <c r="BE163" i="9"/>
  <c r="BE164" i="9"/>
  <c r="BE165" i="9"/>
  <c r="BE166" i="9"/>
  <c r="BE167" i="9"/>
  <c r="BE168" i="9"/>
  <c r="BE169" i="9"/>
  <c r="BE170" i="9"/>
  <c r="BE171" i="9"/>
  <c r="BE172" i="9"/>
  <c r="BE173" i="9"/>
  <c r="BE174" i="9"/>
  <c r="BE175" i="9"/>
  <c r="BE176" i="9"/>
  <c r="BE177" i="9"/>
  <c r="BE178" i="9"/>
  <c r="BE179" i="9"/>
  <c r="BE180" i="9"/>
  <c r="BE181" i="9"/>
  <c r="BE182" i="9"/>
  <c r="BE183" i="9"/>
  <c r="BE184" i="9"/>
  <c r="BE185" i="9"/>
  <c r="BE186" i="9"/>
  <c r="BE187" i="9"/>
  <c r="BE188" i="9"/>
  <c r="BE189" i="9"/>
  <c r="BE190" i="9"/>
  <c r="BE191" i="9"/>
  <c r="BE3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D89" i="9"/>
  <c r="BD90" i="9"/>
  <c r="BD91" i="9"/>
  <c r="BD92" i="9"/>
  <c r="BD93" i="9"/>
  <c r="BD94" i="9"/>
  <c r="BD95" i="9"/>
  <c r="BD96" i="9"/>
  <c r="BD97" i="9"/>
  <c r="BD98" i="9"/>
  <c r="BD99" i="9"/>
  <c r="BD100" i="9"/>
  <c r="BD101" i="9"/>
  <c r="BD102" i="9"/>
  <c r="BD103" i="9"/>
  <c r="BD104" i="9"/>
  <c r="BD105" i="9"/>
  <c r="BD106" i="9"/>
  <c r="BD107" i="9"/>
  <c r="BD108" i="9"/>
  <c r="BD109" i="9"/>
  <c r="BD110" i="9"/>
  <c r="BD111" i="9"/>
  <c r="BD112" i="9"/>
  <c r="BD113" i="9"/>
  <c r="BD114" i="9"/>
  <c r="BD115" i="9"/>
  <c r="BD116" i="9"/>
  <c r="BD117" i="9"/>
  <c r="BD118" i="9"/>
  <c r="BD119" i="9"/>
  <c r="BD120" i="9"/>
  <c r="BD121" i="9"/>
  <c r="BD122" i="9"/>
  <c r="BD123" i="9"/>
  <c r="BD124" i="9"/>
  <c r="BD125" i="9"/>
  <c r="BD126" i="9"/>
  <c r="BD127" i="9"/>
  <c r="BD128" i="9"/>
  <c r="BD129" i="9"/>
  <c r="BD130" i="9"/>
  <c r="BD131" i="9"/>
  <c r="BD132" i="9"/>
  <c r="BD133" i="9"/>
  <c r="BD134" i="9"/>
  <c r="BD135" i="9"/>
  <c r="BD136" i="9"/>
  <c r="BD137" i="9"/>
  <c r="BD138" i="9"/>
  <c r="BD139" i="9"/>
  <c r="BD140" i="9"/>
  <c r="BD141" i="9"/>
  <c r="BD142" i="9"/>
  <c r="BD143" i="9"/>
  <c r="BD144" i="9"/>
  <c r="BD145" i="9"/>
  <c r="BD146" i="9"/>
  <c r="BD147" i="9"/>
  <c r="BD148" i="9"/>
  <c r="BD149" i="9"/>
  <c r="BD150" i="9"/>
  <c r="BD151" i="9"/>
  <c r="BD152" i="9"/>
  <c r="BD153" i="9"/>
  <c r="BD154" i="9"/>
  <c r="BD155" i="9"/>
  <c r="BD156" i="9"/>
  <c r="BD157" i="9"/>
  <c r="BD158" i="9"/>
  <c r="BD159" i="9"/>
  <c r="BD160" i="9"/>
  <c r="BD161" i="9"/>
  <c r="BD162" i="9"/>
  <c r="BD163" i="9"/>
  <c r="BD164" i="9"/>
  <c r="BD165" i="9"/>
  <c r="BD166" i="9"/>
  <c r="BD167" i="9"/>
  <c r="BD168" i="9"/>
  <c r="BD169" i="9"/>
  <c r="BD170" i="9"/>
  <c r="BD171" i="9"/>
  <c r="BD172" i="9"/>
  <c r="BD173" i="9"/>
  <c r="BD174" i="9"/>
  <c r="BD175" i="9"/>
  <c r="BD176" i="9"/>
  <c r="BD177" i="9"/>
  <c r="BD178" i="9"/>
  <c r="BD179" i="9"/>
  <c r="BD180" i="9"/>
  <c r="BD181" i="9"/>
  <c r="BD182" i="9"/>
  <c r="BD183" i="9"/>
  <c r="BD184" i="9"/>
  <c r="BD185" i="9"/>
  <c r="BD186" i="9"/>
  <c r="BD187" i="9"/>
  <c r="BD188" i="9"/>
  <c r="BD189" i="9"/>
  <c r="BD190" i="9"/>
  <c r="BD191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Z121" i="9"/>
  <c r="AZ122" i="9"/>
  <c r="AZ123" i="9"/>
  <c r="AZ124" i="9"/>
  <c r="AZ125" i="9"/>
  <c r="AZ126" i="9"/>
  <c r="AZ127" i="9"/>
  <c r="AZ128" i="9"/>
  <c r="AZ129" i="9"/>
  <c r="AZ130" i="9"/>
  <c r="AZ131" i="9"/>
  <c r="AZ132" i="9"/>
  <c r="AZ133" i="9"/>
  <c r="AZ134" i="9"/>
  <c r="AZ135" i="9"/>
  <c r="AZ136" i="9"/>
  <c r="AZ137" i="9"/>
  <c r="AZ138" i="9"/>
  <c r="AZ139" i="9"/>
  <c r="AZ140" i="9"/>
  <c r="AZ141" i="9"/>
  <c r="AZ142" i="9"/>
  <c r="AZ143" i="9"/>
  <c r="AZ144" i="9"/>
  <c r="AZ145" i="9"/>
  <c r="AZ146" i="9"/>
  <c r="AZ147" i="9"/>
  <c r="AZ148" i="9"/>
  <c r="AZ149" i="9"/>
  <c r="AZ150" i="9"/>
  <c r="AZ151" i="9"/>
  <c r="AZ152" i="9"/>
  <c r="AZ153" i="9"/>
  <c r="AZ154" i="9"/>
  <c r="AZ155" i="9"/>
  <c r="AZ156" i="9"/>
  <c r="AZ157" i="9"/>
  <c r="AZ158" i="9"/>
  <c r="AZ159" i="9"/>
  <c r="AZ160" i="9"/>
  <c r="AZ161" i="9"/>
  <c r="AZ162" i="9"/>
  <c r="AZ163" i="9"/>
  <c r="AZ164" i="9"/>
  <c r="AZ165" i="9"/>
  <c r="AZ166" i="9"/>
  <c r="AZ167" i="9"/>
  <c r="AZ168" i="9"/>
  <c r="AZ169" i="9"/>
  <c r="AZ170" i="9"/>
  <c r="AZ171" i="9"/>
  <c r="AZ172" i="9"/>
  <c r="AZ173" i="9"/>
  <c r="AZ174" i="9"/>
  <c r="AZ175" i="9"/>
  <c r="AZ176" i="9"/>
  <c r="AZ177" i="9"/>
  <c r="AZ178" i="9"/>
  <c r="AZ179" i="9"/>
  <c r="AZ180" i="9"/>
  <c r="AZ181" i="9"/>
  <c r="AZ182" i="9"/>
  <c r="AZ183" i="9"/>
  <c r="AZ184" i="9"/>
  <c r="AZ185" i="9"/>
  <c r="AZ186" i="9"/>
  <c r="AZ187" i="9"/>
  <c r="AZ188" i="9"/>
  <c r="AZ189" i="9"/>
  <c r="AZ190" i="9"/>
  <c r="AZ191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43" i="9"/>
  <c r="AZ44" i="9"/>
  <c r="AZ45" i="9"/>
  <c r="AZ46" i="9"/>
  <c r="AZ47" i="9"/>
  <c r="AZ48" i="9"/>
  <c r="AZ49" i="9"/>
  <c r="AZ50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" i="9"/>
  <c r="AY182" i="9"/>
  <c r="AY183" i="9"/>
  <c r="AY184" i="9"/>
  <c r="AY185" i="9"/>
  <c r="AY186" i="9"/>
  <c r="AY187" i="9"/>
  <c r="AY188" i="9"/>
  <c r="AY189" i="9"/>
  <c r="AY190" i="9"/>
  <c r="AY191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3" i="9"/>
  <c r="AY4" i="9"/>
  <c r="AY5" i="9"/>
  <c r="AY6" i="9"/>
  <c r="AY7" i="9"/>
  <c r="AY8" i="9"/>
  <c r="AY9" i="9"/>
  <c r="AY10" i="9"/>
  <c r="AY11" i="9"/>
  <c r="AY12" i="9"/>
  <c r="AY13" i="9"/>
  <c r="AY2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11" i="9"/>
  <c r="BB12" i="9"/>
  <c r="BB13" i="9"/>
  <c r="BB14" i="9"/>
  <c r="BB15" i="9"/>
  <c r="BB16" i="9"/>
  <c r="BB17" i="9"/>
  <c r="BB18" i="9"/>
  <c r="BB8" i="9"/>
  <c r="BB9" i="9"/>
  <c r="BB3" i="9"/>
  <c r="BB4" i="9"/>
  <c r="BB5" i="9"/>
  <c r="BB6" i="9"/>
  <c r="BB7" i="9"/>
  <c r="BB2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BA89" i="9"/>
  <c r="BA90" i="9"/>
  <c r="BA91" i="9"/>
  <c r="BA92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BA121" i="9"/>
  <c r="BA122" i="9"/>
  <c r="BA123" i="9"/>
  <c r="BA124" i="9"/>
  <c r="BA125" i="9"/>
  <c r="BA126" i="9"/>
  <c r="BA127" i="9"/>
  <c r="BA128" i="9"/>
  <c r="BA129" i="9"/>
  <c r="BA130" i="9"/>
  <c r="BA131" i="9"/>
  <c r="BA132" i="9"/>
  <c r="BA133" i="9"/>
  <c r="BA134" i="9"/>
  <c r="BA135" i="9"/>
  <c r="BA136" i="9"/>
  <c r="BA137" i="9"/>
  <c r="BA138" i="9"/>
  <c r="BA139" i="9"/>
  <c r="BA140" i="9"/>
  <c r="BA141" i="9"/>
  <c r="BA142" i="9"/>
  <c r="BA143" i="9"/>
  <c r="BA144" i="9"/>
  <c r="BA145" i="9"/>
  <c r="BA146" i="9"/>
  <c r="BA147" i="9"/>
  <c r="BA148" i="9"/>
  <c r="BA149" i="9"/>
  <c r="BA150" i="9"/>
  <c r="BA151" i="9"/>
  <c r="BA152" i="9"/>
  <c r="BA153" i="9"/>
  <c r="BA154" i="9"/>
  <c r="BA155" i="9"/>
  <c r="BA156" i="9"/>
  <c r="BA157" i="9"/>
  <c r="BA158" i="9"/>
  <c r="BA159" i="9"/>
  <c r="BA160" i="9"/>
  <c r="BA161" i="9"/>
  <c r="BA162" i="9"/>
  <c r="BA163" i="9"/>
  <c r="BA164" i="9"/>
  <c r="BA165" i="9"/>
  <c r="BA166" i="9"/>
  <c r="BA167" i="9"/>
  <c r="BA168" i="9"/>
  <c r="BA169" i="9"/>
  <c r="BA170" i="9"/>
  <c r="BA171" i="9"/>
  <c r="BA172" i="9"/>
  <c r="BA173" i="9"/>
  <c r="BA174" i="9"/>
  <c r="BA175" i="9"/>
  <c r="BA176" i="9"/>
  <c r="BA177" i="9"/>
  <c r="BA178" i="9"/>
  <c r="BA179" i="9"/>
  <c r="BA180" i="9"/>
  <c r="BA181" i="9"/>
  <c r="BA182" i="9"/>
  <c r="BA183" i="9"/>
  <c r="BA184" i="9"/>
  <c r="BA185" i="9"/>
  <c r="BA186" i="9"/>
  <c r="BA187" i="9"/>
  <c r="BA188" i="9"/>
  <c r="BA189" i="9"/>
  <c r="BA190" i="9"/>
  <c r="BA191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2" i="9"/>
  <c r="BA192" i="9"/>
  <c r="AE5" i="9"/>
  <c r="AE16" i="9"/>
  <c r="AE32" i="9"/>
  <c r="AE34" i="9"/>
  <c r="AE35" i="9"/>
  <c r="AE37" i="9"/>
  <c r="AE45" i="9"/>
  <c r="AE47" i="9"/>
  <c r="AE53" i="9"/>
  <c r="AE54" i="9"/>
  <c r="AE57" i="9"/>
  <c r="AE58" i="9"/>
  <c r="AE59" i="9"/>
  <c r="AE63" i="9"/>
  <c r="AE64" i="9"/>
  <c r="AE65" i="9"/>
  <c r="AE66" i="9"/>
  <c r="AE67" i="9"/>
  <c r="AE68" i="9"/>
  <c r="AE69" i="9"/>
  <c r="AE71" i="9"/>
  <c r="AE74" i="9"/>
  <c r="AE80" i="9"/>
  <c r="AE81" i="9"/>
  <c r="AE87" i="9"/>
  <c r="AE89" i="9"/>
  <c r="AE90" i="9"/>
  <c r="AE91" i="9"/>
  <c r="AE92" i="9"/>
  <c r="AE93" i="9"/>
  <c r="AE95" i="9"/>
  <c r="AE98" i="9"/>
  <c r="AE99" i="9"/>
  <c r="AE101" i="9"/>
  <c r="AE107" i="9"/>
  <c r="AE108" i="9"/>
  <c r="AE110" i="9"/>
  <c r="AE111" i="9"/>
  <c r="AE113" i="9"/>
  <c r="AE116" i="9"/>
  <c r="AE117" i="9"/>
  <c r="AE118" i="9"/>
  <c r="AE124" i="9"/>
  <c r="AE125" i="9"/>
  <c r="AE126" i="9"/>
  <c r="AE127" i="9"/>
  <c r="AE128" i="9"/>
  <c r="AE135" i="9"/>
  <c r="AE138" i="9"/>
  <c r="AE139" i="9"/>
  <c r="AE142" i="9"/>
  <c r="AE154" i="9"/>
  <c r="AE155" i="9"/>
  <c r="AE158" i="9"/>
  <c r="AE162" i="9"/>
  <c r="AE164" i="9"/>
  <c r="AE171" i="9"/>
  <c r="AE172" i="9"/>
  <c r="AE177" i="9"/>
  <c r="AE178" i="9"/>
  <c r="AE179" i="9"/>
  <c r="AE182" i="9"/>
  <c r="AE185" i="9"/>
  <c r="AE187" i="9"/>
  <c r="AE3" i="9"/>
  <c r="AE8" i="9"/>
  <c r="AE9" i="9"/>
  <c r="AE12" i="9"/>
  <c r="AE13" i="9"/>
  <c r="AE19" i="9"/>
  <c r="AE22" i="9"/>
  <c r="AE25" i="9"/>
  <c r="AE30" i="9"/>
  <c r="AE31" i="9"/>
  <c r="AE36" i="9"/>
  <c r="AE43" i="9"/>
  <c r="AE56" i="9"/>
  <c r="AE82" i="9"/>
  <c r="AE83" i="9"/>
  <c r="AE88" i="9"/>
  <c r="AE96" i="9"/>
  <c r="AE97" i="9"/>
  <c r="AE103" i="9"/>
  <c r="AE104" i="9"/>
  <c r="AE106" i="9"/>
  <c r="AE119" i="9"/>
  <c r="AE120" i="9"/>
  <c r="AE123" i="9"/>
  <c r="AE131" i="9"/>
  <c r="AE134" i="9"/>
  <c r="AE143" i="9"/>
  <c r="AE145" i="9"/>
  <c r="AE146" i="9"/>
  <c r="AE147" i="9"/>
  <c r="AE148" i="9"/>
  <c r="AE149" i="9"/>
  <c r="AE150" i="9"/>
  <c r="AE151" i="9"/>
  <c r="AE152" i="9"/>
  <c r="AE153" i="9"/>
  <c r="AE156" i="9"/>
  <c r="AE157" i="9"/>
  <c r="AE159" i="9"/>
  <c r="AE160" i="9"/>
  <c r="AE163" i="9"/>
  <c r="AE166" i="9"/>
  <c r="AE169" i="9"/>
  <c r="AE175" i="9"/>
  <c r="AE180" i="9"/>
  <c r="AE190" i="9"/>
  <c r="AE2" i="9"/>
  <c r="AE4" i="9"/>
  <c r="AE6" i="9"/>
  <c r="AE7" i="9"/>
  <c r="AE10" i="9"/>
  <c r="AE11" i="9"/>
  <c r="AE14" i="9"/>
  <c r="AE15" i="9"/>
  <c r="AE17" i="9"/>
  <c r="AE18" i="9"/>
  <c r="AE20" i="9"/>
  <c r="AE21" i="9"/>
  <c r="AE23" i="9"/>
  <c r="AE24" i="9"/>
  <c r="AE26" i="9"/>
  <c r="AE27" i="9"/>
  <c r="AE28" i="9"/>
  <c r="AE29" i="9"/>
  <c r="AE33" i="9"/>
  <c r="AE38" i="9"/>
  <c r="AE39" i="9"/>
  <c r="AE40" i="9"/>
  <c r="AE41" i="9"/>
  <c r="AE42" i="9"/>
  <c r="AE44" i="9"/>
  <c r="AE46" i="9"/>
  <c r="AE48" i="9"/>
  <c r="AE49" i="9"/>
  <c r="AE50" i="9"/>
  <c r="AE51" i="9"/>
  <c r="AE52" i="9"/>
  <c r="AE55" i="9"/>
  <c r="AE60" i="9"/>
  <c r="AE61" i="9"/>
  <c r="AE62" i="9"/>
  <c r="AE70" i="9"/>
  <c r="AE72" i="9"/>
  <c r="AE73" i="9"/>
  <c r="AE75" i="9"/>
  <c r="AE76" i="9"/>
  <c r="AE77" i="9"/>
  <c r="AE78" i="9"/>
  <c r="AE79" i="9"/>
  <c r="AE84" i="9"/>
  <c r="AE85" i="9"/>
  <c r="AE86" i="9"/>
  <c r="AE94" i="9"/>
  <c r="AE100" i="9"/>
  <c r="AE102" i="9"/>
  <c r="AE105" i="9"/>
  <c r="AU105" i="9"/>
  <c r="AV105" i="9"/>
  <c r="AE109" i="9"/>
  <c r="AE112" i="9"/>
  <c r="AE114" i="9"/>
  <c r="AE115" i="9"/>
  <c r="AE121" i="9"/>
  <c r="AE122" i="9"/>
  <c r="AE129" i="9"/>
  <c r="AE130" i="9"/>
  <c r="AE132" i="9"/>
  <c r="AE133" i="9"/>
  <c r="AE136" i="9"/>
  <c r="AE137" i="9"/>
  <c r="AE140" i="9"/>
  <c r="AE141" i="9"/>
  <c r="AE144" i="9"/>
  <c r="AE161" i="9"/>
  <c r="AE165" i="9"/>
  <c r="AE167" i="9"/>
  <c r="AE168" i="9"/>
  <c r="AE170" i="9"/>
  <c r="AE173" i="9"/>
  <c r="AE174" i="9"/>
  <c r="AE176" i="9"/>
  <c r="AE181" i="9"/>
  <c r="AU181" i="9"/>
  <c r="AV181" i="9"/>
  <c r="AE183" i="9"/>
  <c r="AE184" i="9"/>
  <c r="AE186" i="9"/>
  <c r="AE188" i="9"/>
  <c r="AE189" i="9"/>
  <c r="AE191" i="9"/>
  <c r="U188" i="9"/>
  <c r="V188" i="9"/>
  <c r="W188" i="9"/>
  <c r="X188" i="9"/>
  <c r="Y188" i="9"/>
  <c r="Z188" i="9"/>
  <c r="AA188" i="9"/>
  <c r="AB188" i="9"/>
  <c r="AC188" i="9"/>
  <c r="AD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V88" i="9"/>
  <c r="W88" i="9"/>
  <c r="X88" i="9"/>
  <c r="Y88" i="9"/>
  <c r="Z88" i="9"/>
  <c r="AA88" i="9"/>
  <c r="AB88" i="9"/>
  <c r="AC88" i="9"/>
  <c r="AD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U189" i="9"/>
  <c r="V189" i="9"/>
  <c r="W189" i="9"/>
  <c r="X189" i="9"/>
  <c r="Y189" i="9"/>
  <c r="Z189" i="9"/>
  <c r="AA189" i="9"/>
  <c r="AB189" i="9"/>
  <c r="AC189" i="9"/>
  <c r="AD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U185" i="9"/>
  <c r="V185" i="9"/>
  <c r="W185" i="9"/>
  <c r="X185" i="9"/>
  <c r="Y185" i="9"/>
  <c r="Z185" i="9"/>
  <c r="AA185" i="9"/>
  <c r="AB185" i="9"/>
  <c r="AC185" i="9"/>
  <c r="AD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U127" i="9"/>
  <c r="V127" i="9"/>
  <c r="W127" i="9"/>
  <c r="X127" i="9"/>
  <c r="Y127" i="9"/>
  <c r="Z127" i="9"/>
  <c r="AU127" i="9"/>
  <c r="AV127" i="9"/>
  <c r="AA127" i="9"/>
  <c r="AB127" i="9"/>
  <c r="AC127" i="9"/>
  <c r="AD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V81" i="9"/>
  <c r="W81" i="9"/>
  <c r="X81" i="9"/>
  <c r="Y81" i="9"/>
  <c r="Z81" i="9"/>
  <c r="AA81" i="9"/>
  <c r="AB81" i="9"/>
  <c r="AC81" i="9"/>
  <c r="AD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V89" i="9"/>
  <c r="W89" i="9"/>
  <c r="X89" i="9"/>
  <c r="Y89" i="9"/>
  <c r="Z89" i="9"/>
  <c r="AA89" i="9"/>
  <c r="AB89" i="9"/>
  <c r="AC89" i="9"/>
  <c r="AD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U99" i="9"/>
  <c r="W99" i="9"/>
  <c r="Y99" i="9"/>
  <c r="AU99" i="9"/>
  <c r="AV99" i="9"/>
  <c r="Z99" i="9"/>
  <c r="AA99" i="9"/>
  <c r="AC99" i="9"/>
  <c r="AI99" i="9"/>
  <c r="AL99" i="9"/>
  <c r="AM99" i="9"/>
  <c r="U95" i="9"/>
  <c r="V95" i="9"/>
  <c r="W95" i="9"/>
  <c r="X95" i="9"/>
  <c r="AU95" i="9"/>
  <c r="AV95" i="9"/>
  <c r="Y95" i="9"/>
  <c r="Z95" i="9"/>
  <c r="AA95" i="9"/>
  <c r="AB95" i="9"/>
  <c r="AC95" i="9"/>
  <c r="AD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U96" i="9"/>
  <c r="V96" i="9"/>
  <c r="AU96" i="9"/>
  <c r="AV96" i="9"/>
  <c r="W96" i="9"/>
  <c r="X96" i="9"/>
  <c r="Y96" i="9"/>
  <c r="Z96" i="9"/>
  <c r="AA96" i="9"/>
  <c r="AB96" i="9"/>
  <c r="AC96" i="9"/>
  <c r="AD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U97" i="9"/>
  <c r="AU97" i="9"/>
  <c r="AV97" i="9"/>
  <c r="V97" i="9"/>
  <c r="W97" i="9"/>
  <c r="X97" i="9"/>
  <c r="Y97" i="9"/>
  <c r="Z97" i="9"/>
  <c r="AA97" i="9"/>
  <c r="AB97" i="9"/>
  <c r="AC97" i="9"/>
  <c r="AD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U98" i="9"/>
  <c r="V98" i="9"/>
  <c r="W98" i="9"/>
  <c r="X98" i="9"/>
  <c r="Y98" i="9"/>
  <c r="Z98" i="9"/>
  <c r="AA98" i="9"/>
  <c r="AB98" i="9"/>
  <c r="AC98" i="9"/>
  <c r="AD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U100" i="9"/>
  <c r="V100" i="9"/>
  <c r="W100" i="9"/>
  <c r="X100" i="9"/>
  <c r="AU100" i="9"/>
  <c r="Y100" i="9"/>
  <c r="Z100" i="9"/>
  <c r="AA100" i="9"/>
  <c r="AB100" i="9"/>
  <c r="AC100" i="9"/>
  <c r="AD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U101" i="9"/>
  <c r="V101" i="9"/>
  <c r="W101" i="9"/>
  <c r="X101" i="9"/>
  <c r="Y101" i="9"/>
  <c r="Z101" i="9"/>
  <c r="AA101" i="9"/>
  <c r="AB101" i="9"/>
  <c r="AC101" i="9"/>
  <c r="AD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U102" i="9"/>
  <c r="AU102" i="9"/>
  <c r="AV102" i="9"/>
  <c r="V102" i="9"/>
  <c r="W102" i="9"/>
  <c r="X102" i="9"/>
  <c r="Y102" i="9"/>
  <c r="Z102" i="9"/>
  <c r="AA102" i="9"/>
  <c r="AB102" i="9"/>
  <c r="AC102" i="9"/>
  <c r="AD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U103" i="9"/>
  <c r="V103" i="9"/>
  <c r="W103" i="9"/>
  <c r="X103" i="9"/>
  <c r="Y103" i="9"/>
  <c r="Z103" i="9"/>
  <c r="AA103" i="9"/>
  <c r="AB103" i="9"/>
  <c r="AC103" i="9"/>
  <c r="AD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U104" i="9"/>
  <c r="V104" i="9"/>
  <c r="W104" i="9"/>
  <c r="X104" i="9"/>
  <c r="Y104" i="9"/>
  <c r="Z104" i="9"/>
  <c r="AA104" i="9"/>
  <c r="AB104" i="9"/>
  <c r="AC104" i="9"/>
  <c r="AD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U105" i="9"/>
  <c r="V105" i="9"/>
  <c r="W105" i="9"/>
  <c r="X105" i="9"/>
  <c r="Y105" i="9"/>
  <c r="Z105" i="9"/>
  <c r="AA105" i="9"/>
  <c r="AB105" i="9"/>
  <c r="AC105" i="9"/>
  <c r="AD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U106" i="9"/>
  <c r="V106" i="9"/>
  <c r="W106" i="9"/>
  <c r="X106" i="9"/>
  <c r="Y106" i="9"/>
  <c r="Z106" i="9"/>
  <c r="AA106" i="9"/>
  <c r="AB106" i="9"/>
  <c r="AC106" i="9"/>
  <c r="AD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U107" i="9"/>
  <c r="V107" i="9"/>
  <c r="W107" i="9"/>
  <c r="X107" i="9"/>
  <c r="Y107" i="9"/>
  <c r="Z107" i="9"/>
  <c r="AA107" i="9"/>
  <c r="AB107" i="9"/>
  <c r="AC107" i="9"/>
  <c r="AD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U108" i="9"/>
  <c r="V108" i="9"/>
  <c r="W108" i="9"/>
  <c r="X108" i="9"/>
  <c r="AU108" i="9"/>
  <c r="AV108" i="9"/>
  <c r="Y108" i="9"/>
  <c r="Z108" i="9"/>
  <c r="AA108" i="9"/>
  <c r="AB108" i="9"/>
  <c r="AC108" i="9"/>
  <c r="AD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U109" i="9"/>
  <c r="V109" i="9"/>
  <c r="AU109" i="9"/>
  <c r="AV109" i="9"/>
  <c r="W109" i="9"/>
  <c r="X109" i="9"/>
  <c r="Y109" i="9"/>
  <c r="Z109" i="9"/>
  <c r="AA109" i="9"/>
  <c r="AB109" i="9"/>
  <c r="AC109" i="9"/>
  <c r="AD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U110" i="9"/>
  <c r="AU110" i="9"/>
  <c r="AV110" i="9"/>
  <c r="V110" i="9"/>
  <c r="W110" i="9"/>
  <c r="X110" i="9"/>
  <c r="Y110" i="9"/>
  <c r="Z110" i="9"/>
  <c r="AA110" i="9"/>
  <c r="AB110" i="9"/>
  <c r="AC110" i="9"/>
  <c r="AD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U111" i="9"/>
  <c r="V111" i="9"/>
  <c r="W111" i="9"/>
  <c r="X111" i="9"/>
  <c r="Y111" i="9"/>
  <c r="Z111" i="9"/>
  <c r="AA111" i="9"/>
  <c r="AB111" i="9"/>
  <c r="AC111" i="9"/>
  <c r="AD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U112" i="9"/>
  <c r="V112" i="9"/>
  <c r="W112" i="9"/>
  <c r="X112" i="9"/>
  <c r="Y112" i="9"/>
  <c r="Z112" i="9"/>
  <c r="AA112" i="9"/>
  <c r="AB112" i="9"/>
  <c r="AC112" i="9"/>
  <c r="AD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U113" i="9"/>
  <c r="V113" i="9"/>
  <c r="W113" i="9"/>
  <c r="X113" i="9"/>
  <c r="Y113" i="9"/>
  <c r="Z113" i="9"/>
  <c r="AA113" i="9"/>
  <c r="AB113" i="9"/>
  <c r="AC113" i="9"/>
  <c r="AD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U114" i="9"/>
  <c r="V114" i="9"/>
  <c r="W114" i="9"/>
  <c r="X114" i="9"/>
  <c r="Y114" i="9"/>
  <c r="Z114" i="9"/>
  <c r="AA114" i="9"/>
  <c r="AB114" i="9"/>
  <c r="AC114" i="9"/>
  <c r="AD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U115" i="9"/>
  <c r="V115" i="9"/>
  <c r="W115" i="9"/>
  <c r="X115" i="9"/>
  <c r="Y115" i="9"/>
  <c r="Z115" i="9"/>
  <c r="AA115" i="9"/>
  <c r="AB115" i="9"/>
  <c r="AC115" i="9"/>
  <c r="AD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U116" i="9"/>
  <c r="V116" i="9"/>
  <c r="W116" i="9"/>
  <c r="X116" i="9"/>
  <c r="Y116" i="9"/>
  <c r="Z116" i="9"/>
  <c r="AA116" i="9"/>
  <c r="AB116" i="9"/>
  <c r="AC116" i="9"/>
  <c r="AD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U117" i="9"/>
  <c r="V117" i="9"/>
  <c r="W117" i="9"/>
  <c r="X117" i="9"/>
  <c r="Y117" i="9"/>
  <c r="Z117" i="9"/>
  <c r="AA117" i="9"/>
  <c r="AB117" i="9"/>
  <c r="AC117" i="9"/>
  <c r="AD117" i="9"/>
  <c r="AF117" i="9"/>
  <c r="AG117" i="9"/>
  <c r="AH117" i="9"/>
  <c r="AI117" i="9"/>
  <c r="AJ117" i="9"/>
  <c r="AK117" i="9"/>
  <c r="AL117" i="9"/>
  <c r="AM117" i="9"/>
  <c r="AU117" i="9"/>
  <c r="AV117" i="9"/>
  <c r="AN117" i="9"/>
  <c r="AO117" i="9"/>
  <c r="AP117" i="9"/>
  <c r="AQ117" i="9"/>
  <c r="AR117" i="9"/>
  <c r="AS117" i="9"/>
  <c r="AT117" i="9"/>
  <c r="U118" i="9"/>
  <c r="V118" i="9"/>
  <c r="W118" i="9"/>
  <c r="X118" i="9"/>
  <c r="Y118" i="9"/>
  <c r="Z118" i="9"/>
  <c r="AA118" i="9"/>
  <c r="AB118" i="9"/>
  <c r="AC118" i="9"/>
  <c r="AD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U119" i="9"/>
  <c r="V119" i="9"/>
  <c r="W119" i="9"/>
  <c r="X119" i="9"/>
  <c r="Y119" i="9"/>
  <c r="Z119" i="9"/>
  <c r="AU119" i="9"/>
  <c r="AA119" i="9"/>
  <c r="AB119" i="9"/>
  <c r="AC119" i="9"/>
  <c r="AD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U120" i="9"/>
  <c r="V120" i="9"/>
  <c r="W120" i="9"/>
  <c r="X120" i="9"/>
  <c r="AU120" i="9"/>
  <c r="Y120" i="9"/>
  <c r="Z120" i="9"/>
  <c r="AA120" i="9"/>
  <c r="AB120" i="9"/>
  <c r="AC120" i="9"/>
  <c r="AD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U121" i="9"/>
  <c r="V121" i="9"/>
  <c r="AU121" i="9"/>
  <c r="AV121" i="9"/>
  <c r="W121" i="9"/>
  <c r="X121" i="9"/>
  <c r="Y121" i="9"/>
  <c r="Z121" i="9"/>
  <c r="AA121" i="9"/>
  <c r="AB121" i="9"/>
  <c r="AC121" i="9"/>
  <c r="AD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U122" i="9"/>
  <c r="AU122" i="9"/>
  <c r="AV122" i="9"/>
  <c r="V122" i="9"/>
  <c r="W122" i="9"/>
  <c r="X122" i="9"/>
  <c r="Y122" i="9"/>
  <c r="Z122" i="9"/>
  <c r="AA122" i="9"/>
  <c r="AB122" i="9"/>
  <c r="AC122" i="9"/>
  <c r="AD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U123" i="9"/>
  <c r="V123" i="9"/>
  <c r="W123" i="9"/>
  <c r="X123" i="9"/>
  <c r="Y123" i="9"/>
  <c r="Z123" i="9"/>
  <c r="AA123" i="9"/>
  <c r="AB123" i="9"/>
  <c r="AC123" i="9"/>
  <c r="AD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U124" i="9"/>
  <c r="V124" i="9"/>
  <c r="W124" i="9"/>
  <c r="X124" i="9"/>
  <c r="Y124" i="9"/>
  <c r="Z124" i="9"/>
  <c r="AA124" i="9"/>
  <c r="AB124" i="9"/>
  <c r="AC124" i="9"/>
  <c r="AD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U125" i="9"/>
  <c r="V125" i="9"/>
  <c r="W125" i="9"/>
  <c r="X125" i="9"/>
  <c r="Y125" i="9"/>
  <c r="Z125" i="9"/>
  <c r="AA125" i="9"/>
  <c r="AB125" i="9"/>
  <c r="AC125" i="9"/>
  <c r="AD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U126" i="9"/>
  <c r="AU126" i="9"/>
  <c r="V126" i="9"/>
  <c r="W126" i="9"/>
  <c r="X126" i="9"/>
  <c r="Y126" i="9"/>
  <c r="Z126" i="9"/>
  <c r="AA126" i="9"/>
  <c r="AB126" i="9"/>
  <c r="AC126" i="9"/>
  <c r="AD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U128" i="9"/>
  <c r="V128" i="9"/>
  <c r="W128" i="9"/>
  <c r="X128" i="9"/>
  <c r="Y128" i="9"/>
  <c r="Z128" i="9"/>
  <c r="AA128" i="9"/>
  <c r="AB128" i="9"/>
  <c r="AC128" i="9"/>
  <c r="AD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U129" i="9"/>
  <c r="V129" i="9"/>
  <c r="W129" i="9"/>
  <c r="X129" i="9"/>
  <c r="Y129" i="9"/>
  <c r="Z129" i="9"/>
  <c r="AA129" i="9"/>
  <c r="AB129" i="9"/>
  <c r="AC129" i="9"/>
  <c r="AD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U130" i="9"/>
  <c r="V130" i="9"/>
  <c r="AU130" i="9"/>
  <c r="AV130" i="9"/>
  <c r="W130" i="9"/>
  <c r="X130" i="9"/>
  <c r="Y130" i="9"/>
  <c r="Z130" i="9"/>
  <c r="AA130" i="9"/>
  <c r="AB130" i="9"/>
  <c r="AC130" i="9"/>
  <c r="AD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U131" i="9"/>
  <c r="AU131" i="9"/>
  <c r="AV131" i="9"/>
  <c r="V131" i="9"/>
  <c r="W131" i="9"/>
  <c r="X131" i="9"/>
  <c r="Y131" i="9"/>
  <c r="Z131" i="9"/>
  <c r="AA131" i="9"/>
  <c r="AB131" i="9"/>
  <c r="AC131" i="9"/>
  <c r="AD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U132" i="9"/>
  <c r="V132" i="9"/>
  <c r="W132" i="9"/>
  <c r="X132" i="9"/>
  <c r="Y132" i="9"/>
  <c r="Z132" i="9"/>
  <c r="AA132" i="9"/>
  <c r="AB132" i="9"/>
  <c r="AC132" i="9"/>
  <c r="AD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U133" i="9"/>
  <c r="V133" i="9"/>
  <c r="W133" i="9"/>
  <c r="X133" i="9"/>
  <c r="Y133" i="9"/>
  <c r="Z133" i="9"/>
  <c r="AA133" i="9"/>
  <c r="AB133" i="9"/>
  <c r="AC133" i="9"/>
  <c r="AD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U134" i="9"/>
  <c r="V134" i="9"/>
  <c r="W134" i="9"/>
  <c r="X134" i="9"/>
  <c r="Y134" i="9"/>
  <c r="Z134" i="9"/>
  <c r="AA134" i="9"/>
  <c r="AB134" i="9"/>
  <c r="AC134" i="9"/>
  <c r="AD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U135" i="9"/>
  <c r="V135" i="9"/>
  <c r="W135" i="9"/>
  <c r="X135" i="9"/>
  <c r="Y135" i="9"/>
  <c r="Z135" i="9"/>
  <c r="AA135" i="9"/>
  <c r="AB135" i="9"/>
  <c r="AC135" i="9"/>
  <c r="AD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U136" i="9"/>
  <c r="V136" i="9"/>
  <c r="W136" i="9"/>
  <c r="X136" i="9"/>
  <c r="Y136" i="9"/>
  <c r="Z136" i="9"/>
  <c r="AA136" i="9"/>
  <c r="AB136" i="9"/>
  <c r="AC136" i="9"/>
  <c r="AD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U137" i="9"/>
  <c r="V137" i="9"/>
  <c r="W137" i="9"/>
  <c r="X137" i="9"/>
  <c r="Y137" i="9"/>
  <c r="Z137" i="9"/>
  <c r="AA137" i="9"/>
  <c r="AB137" i="9"/>
  <c r="AC137" i="9"/>
  <c r="AD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U138" i="9"/>
  <c r="V138" i="9"/>
  <c r="W138" i="9"/>
  <c r="X138" i="9"/>
  <c r="Y138" i="9"/>
  <c r="Z138" i="9"/>
  <c r="AA138" i="9"/>
  <c r="AB138" i="9"/>
  <c r="AC138" i="9"/>
  <c r="AD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U139" i="9"/>
  <c r="V139" i="9"/>
  <c r="W139" i="9"/>
  <c r="X139" i="9"/>
  <c r="Y139" i="9"/>
  <c r="Z139" i="9"/>
  <c r="AA139" i="9"/>
  <c r="AB139" i="9"/>
  <c r="AC139" i="9"/>
  <c r="AD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U140" i="9"/>
  <c r="V140" i="9"/>
  <c r="W140" i="9"/>
  <c r="X140" i="9"/>
  <c r="Y140" i="9"/>
  <c r="Z140" i="9"/>
  <c r="AU140" i="9"/>
  <c r="AA140" i="9"/>
  <c r="AB140" i="9"/>
  <c r="AC140" i="9"/>
  <c r="AD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U141" i="9"/>
  <c r="V141" i="9"/>
  <c r="W141" i="9"/>
  <c r="X141" i="9"/>
  <c r="AU141" i="9"/>
  <c r="Y141" i="9"/>
  <c r="Z141" i="9"/>
  <c r="AA141" i="9"/>
  <c r="AB141" i="9"/>
  <c r="AC141" i="9"/>
  <c r="AD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U142" i="9"/>
  <c r="V142" i="9"/>
  <c r="AU142" i="9"/>
  <c r="AV142" i="9"/>
  <c r="W142" i="9"/>
  <c r="X142" i="9"/>
  <c r="Y142" i="9"/>
  <c r="Z142" i="9"/>
  <c r="AA142" i="9"/>
  <c r="AB142" i="9"/>
  <c r="AC142" i="9"/>
  <c r="AD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U143" i="9"/>
  <c r="AU143" i="9"/>
  <c r="AV143" i="9"/>
  <c r="V143" i="9"/>
  <c r="W143" i="9"/>
  <c r="X143" i="9"/>
  <c r="Y143" i="9"/>
  <c r="Z143" i="9"/>
  <c r="AA143" i="9"/>
  <c r="AB143" i="9"/>
  <c r="AC143" i="9"/>
  <c r="AD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U144" i="9"/>
  <c r="V144" i="9"/>
  <c r="W144" i="9"/>
  <c r="X144" i="9"/>
  <c r="Y144" i="9"/>
  <c r="Z144" i="9"/>
  <c r="AU144" i="9"/>
  <c r="AV144" i="9"/>
  <c r="AA144" i="9"/>
  <c r="AB144" i="9"/>
  <c r="AC144" i="9"/>
  <c r="AD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U145" i="9"/>
  <c r="V145" i="9"/>
  <c r="W145" i="9"/>
  <c r="X145" i="9"/>
  <c r="Y145" i="9"/>
  <c r="Z145" i="9"/>
  <c r="AA145" i="9"/>
  <c r="AB145" i="9"/>
  <c r="AC145" i="9"/>
  <c r="AD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U146" i="9"/>
  <c r="V146" i="9"/>
  <c r="W146" i="9"/>
  <c r="X146" i="9"/>
  <c r="Y146" i="9"/>
  <c r="Z146" i="9"/>
  <c r="AA146" i="9"/>
  <c r="AB146" i="9"/>
  <c r="AC146" i="9"/>
  <c r="AD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U147" i="9"/>
  <c r="V147" i="9"/>
  <c r="W147" i="9"/>
  <c r="X147" i="9"/>
  <c r="Y147" i="9"/>
  <c r="Z147" i="9"/>
  <c r="AA147" i="9"/>
  <c r="AB147" i="9"/>
  <c r="AC147" i="9"/>
  <c r="AD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U148" i="9"/>
  <c r="V148" i="9"/>
  <c r="W148" i="9"/>
  <c r="X148" i="9"/>
  <c r="Y148" i="9"/>
  <c r="Z148" i="9"/>
  <c r="AA148" i="9"/>
  <c r="AB148" i="9"/>
  <c r="AC148" i="9"/>
  <c r="AD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U149" i="9"/>
  <c r="V149" i="9"/>
  <c r="W149" i="9"/>
  <c r="X149" i="9"/>
  <c r="Y149" i="9"/>
  <c r="Z149" i="9"/>
  <c r="AA149" i="9"/>
  <c r="AB149" i="9"/>
  <c r="AC149" i="9"/>
  <c r="AD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U150" i="9"/>
  <c r="V150" i="9"/>
  <c r="AU150" i="9"/>
  <c r="AV150" i="9"/>
  <c r="W150" i="9"/>
  <c r="X150" i="9"/>
  <c r="Y150" i="9"/>
  <c r="Z150" i="9"/>
  <c r="AA150" i="9"/>
  <c r="AB150" i="9"/>
  <c r="AC150" i="9"/>
  <c r="AD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U151" i="9"/>
  <c r="V151" i="9"/>
  <c r="W151" i="9"/>
  <c r="X151" i="9"/>
  <c r="Y151" i="9"/>
  <c r="Z151" i="9"/>
  <c r="AA151" i="9"/>
  <c r="AB151" i="9"/>
  <c r="AC151" i="9"/>
  <c r="AD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U152" i="9"/>
  <c r="V152" i="9"/>
  <c r="W152" i="9"/>
  <c r="X152" i="9"/>
  <c r="Y152" i="9"/>
  <c r="Z152" i="9"/>
  <c r="AU152" i="9"/>
  <c r="AV152" i="9"/>
  <c r="AA152" i="9"/>
  <c r="AB152" i="9"/>
  <c r="AC152" i="9"/>
  <c r="AD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U153" i="9"/>
  <c r="V153" i="9"/>
  <c r="W153" i="9"/>
  <c r="X153" i="9"/>
  <c r="AU153" i="9"/>
  <c r="AV153" i="9"/>
  <c r="Y153" i="9"/>
  <c r="Z153" i="9"/>
  <c r="AA153" i="9"/>
  <c r="AB153" i="9"/>
  <c r="AC153" i="9"/>
  <c r="AD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U154" i="9"/>
  <c r="V154" i="9"/>
  <c r="AU154" i="9"/>
  <c r="AV154" i="9"/>
  <c r="W154" i="9"/>
  <c r="X154" i="9"/>
  <c r="Y154" i="9"/>
  <c r="Z154" i="9"/>
  <c r="AA154" i="9"/>
  <c r="AB154" i="9"/>
  <c r="AC154" i="9"/>
  <c r="AD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U155" i="9"/>
  <c r="AU155" i="9"/>
  <c r="AV155" i="9"/>
  <c r="V155" i="9"/>
  <c r="W155" i="9"/>
  <c r="X155" i="9"/>
  <c r="Y155" i="9"/>
  <c r="Z155" i="9"/>
  <c r="AA155" i="9"/>
  <c r="AB155" i="9"/>
  <c r="AC155" i="9"/>
  <c r="AD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U156" i="9"/>
  <c r="V156" i="9"/>
  <c r="W156" i="9"/>
  <c r="X156" i="9"/>
  <c r="Y156" i="9"/>
  <c r="Z156" i="9"/>
  <c r="AA156" i="9"/>
  <c r="AB156" i="9"/>
  <c r="AC156" i="9"/>
  <c r="AD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U157" i="9"/>
  <c r="V157" i="9"/>
  <c r="W157" i="9"/>
  <c r="X157" i="9"/>
  <c r="Y157" i="9"/>
  <c r="Z157" i="9"/>
  <c r="AA157" i="9"/>
  <c r="AB157" i="9"/>
  <c r="AC157" i="9"/>
  <c r="AD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U158" i="9"/>
  <c r="V158" i="9"/>
  <c r="W158" i="9"/>
  <c r="X158" i="9"/>
  <c r="Y158" i="9"/>
  <c r="Z158" i="9"/>
  <c r="AA158" i="9"/>
  <c r="AB158" i="9"/>
  <c r="AC158" i="9"/>
  <c r="AD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U159" i="9"/>
  <c r="AU159" i="9"/>
  <c r="V159" i="9"/>
  <c r="W159" i="9"/>
  <c r="X159" i="9"/>
  <c r="Y159" i="9"/>
  <c r="Z159" i="9"/>
  <c r="AA159" i="9"/>
  <c r="AB159" i="9"/>
  <c r="AC159" i="9"/>
  <c r="AD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U160" i="9"/>
  <c r="V160" i="9"/>
  <c r="W160" i="9"/>
  <c r="X160" i="9"/>
  <c r="Y160" i="9"/>
  <c r="Z160" i="9"/>
  <c r="AA160" i="9"/>
  <c r="AB160" i="9"/>
  <c r="AC160" i="9"/>
  <c r="AD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U161" i="9"/>
  <c r="V161" i="9"/>
  <c r="W161" i="9"/>
  <c r="X161" i="9"/>
  <c r="Y161" i="9"/>
  <c r="Z161" i="9"/>
  <c r="AA161" i="9"/>
  <c r="AB161" i="9"/>
  <c r="AC161" i="9"/>
  <c r="AD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U162" i="9"/>
  <c r="V162" i="9"/>
  <c r="AU162" i="9"/>
  <c r="AV162" i="9"/>
  <c r="W162" i="9"/>
  <c r="X162" i="9"/>
  <c r="Y162" i="9"/>
  <c r="Z162" i="9"/>
  <c r="AA162" i="9"/>
  <c r="AB162" i="9"/>
  <c r="AC162" i="9"/>
  <c r="AD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U163" i="9"/>
  <c r="AU163" i="9"/>
  <c r="AV163" i="9"/>
  <c r="V163" i="9"/>
  <c r="W163" i="9"/>
  <c r="X163" i="9"/>
  <c r="Y163" i="9"/>
  <c r="Z163" i="9"/>
  <c r="AA163" i="9"/>
  <c r="AB163" i="9"/>
  <c r="AC163" i="9"/>
  <c r="AD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U164" i="9"/>
  <c r="V164" i="9"/>
  <c r="W164" i="9"/>
  <c r="X164" i="9"/>
  <c r="Y164" i="9"/>
  <c r="Z164" i="9"/>
  <c r="AA164" i="9"/>
  <c r="AB164" i="9"/>
  <c r="AC164" i="9"/>
  <c r="AD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U165" i="9"/>
  <c r="V165" i="9"/>
  <c r="W165" i="9"/>
  <c r="X165" i="9"/>
  <c r="Y165" i="9"/>
  <c r="Z165" i="9"/>
  <c r="AA165" i="9"/>
  <c r="AB165" i="9"/>
  <c r="AC165" i="9"/>
  <c r="AD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U166" i="9"/>
  <c r="V166" i="9"/>
  <c r="W166" i="9"/>
  <c r="X166" i="9"/>
  <c r="Y166" i="9"/>
  <c r="Z166" i="9"/>
  <c r="AA166" i="9"/>
  <c r="AB166" i="9"/>
  <c r="AC166" i="9"/>
  <c r="AD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U167" i="9"/>
  <c r="AU167" i="9"/>
  <c r="AV167" i="9"/>
  <c r="V167" i="9"/>
  <c r="W167" i="9"/>
  <c r="X167" i="9"/>
  <c r="Y167" i="9"/>
  <c r="Z167" i="9"/>
  <c r="AA167" i="9"/>
  <c r="AB167" i="9"/>
  <c r="AC167" i="9"/>
  <c r="AD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U168" i="9"/>
  <c r="V168" i="9"/>
  <c r="W168" i="9"/>
  <c r="X168" i="9"/>
  <c r="Y168" i="9"/>
  <c r="Z168" i="9"/>
  <c r="AA168" i="9"/>
  <c r="AB168" i="9"/>
  <c r="AC168" i="9"/>
  <c r="AD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U169" i="9"/>
  <c r="V169" i="9"/>
  <c r="W169" i="9"/>
  <c r="X169" i="9"/>
  <c r="Y169" i="9"/>
  <c r="Z169" i="9"/>
  <c r="AA169" i="9"/>
  <c r="AB169" i="9"/>
  <c r="AC169" i="9"/>
  <c r="AD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U170" i="9"/>
  <c r="V170" i="9"/>
  <c r="W170" i="9"/>
  <c r="X170" i="9"/>
  <c r="Y170" i="9"/>
  <c r="Z170" i="9"/>
  <c r="AA170" i="9"/>
  <c r="AB170" i="9"/>
  <c r="AU170" i="9"/>
  <c r="AV170" i="9"/>
  <c r="AC170" i="9"/>
  <c r="AD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U171" i="9"/>
  <c r="V171" i="9"/>
  <c r="W171" i="9"/>
  <c r="X171" i="9"/>
  <c r="Y171" i="9"/>
  <c r="Z171" i="9"/>
  <c r="AA171" i="9"/>
  <c r="AB171" i="9"/>
  <c r="AC171" i="9"/>
  <c r="AD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U172" i="9"/>
  <c r="V172" i="9"/>
  <c r="W172" i="9"/>
  <c r="X172" i="9"/>
  <c r="Y172" i="9"/>
  <c r="Z172" i="9"/>
  <c r="AA172" i="9"/>
  <c r="AB172" i="9"/>
  <c r="AC172" i="9"/>
  <c r="AD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U173" i="9"/>
  <c r="V173" i="9"/>
  <c r="AU173" i="9"/>
  <c r="AV173" i="9"/>
  <c r="W173" i="9"/>
  <c r="X173" i="9"/>
  <c r="Y173" i="9"/>
  <c r="Z173" i="9"/>
  <c r="AA173" i="9"/>
  <c r="AB173" i="9"/>
  <c r="AC173" i="9"/>
  <c r="AD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U174" i="9"/>
  <c r="V174" i="9"/>
  <c r="AU174" i="9"/>
  <c r="AV174" i="9"/>
  <c r="W174" i="9"/>
  <c r="X174" i="9"/>
  <c r="Y174" i="9"/>
  <c r="Z174" i="9"/>
  <c r="AA174" i="9"/>
  <c r="AB174" i="9"/>
  <c r="AC174" i="9"/>
  <c r="AD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U175" i="9"/>
  <c r="V175" i="9"/>
  <c r="W175" i="9"/>
  <c r="X175" i="9"/>
  <c r="Y175" i="9"/>
  <c r="Z175" i="9"/>
  <c r="AA175" i="9"/>
  <c r="AB175" i="9"/>
  <c r="AC175" i="9"/>
  <c r="AD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U176" i="9"/>
  <c r="V176" i="9"/>
  <c r="W176" i="9"/>
  <c r="X176" i="9"/>
  <c r="Y176" i="9"/>
  <c r="Z176" i="9"/>
  <c r="AA176" i="9"/>
  <c r="AB176" i="9"/>
  <c r="AC176" i="9"/>
  <c r="AD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U177" i="9"/>
  <c r="V177" i="9"/>
  <c r="W177" i="9"/>
  <c r="X177" i="9"/>
  <c r="AU177" i="9"/>
  <c r="AV177" i="9"/>
  <c r="Y177" i="9"/>
  <c r="Z177" i="9"/>
  <c r="AA177" i="9"/>
  <c r="AB177" i="9"/>
  <c r="AC177" i="9"/>
  <c r="AD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U178" i="9"/>
  <c r="V178" i="9"/>
  <c r="AU178" i="9"/>
  <c r="AV178" i="9"/>
  <c r="W178" i="9"/>
  <c r="X178" i="9"/>
  <c r="Y178" i="9"/>
  <c r="Z178" i="9"/>
  <c r="AA178" i="9"/>
  <c r="AB178" i="9"/>
  <c r="AC178" i="9"/>
  <c r="AD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U179" i="9"/>
  <c r="AU179" i="9"/>
  <c r="AV179" i="9"/>
  <c r="V179" i="9"/>
  <c r="W179" i="9"/>
  <c r="X179" i="9"/>
  <c r="Y179" i="9"/>
  <c r="Z179" i="9"/>
  <c r="AA179" i="9"/>
  <c r="AB179" i="9"/>
  <c r="AC179" i="9"/>
  <c r="AD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U180" i="9"/>
  <c r="V180" i="9"/>
  <c r="W180" i="9"/>
  <c r="X180" i="9"/>
  <c r="Y180" i="9"/>
  <c r="Z180" i="9"/>
  <c r="AA180" i="9"/>
  <c r="AB180" i="9"/>
  <c r="AC180" i="9"/>
  <c r="AD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U181" i="9"/>
  <c r="V181" i="9"/>
  <c r="W181" i="9"/>
  <c r="X181" i="9"/>
  <c r="Y181" i="9"/>
  <c r="Z181" i="9"/>
  <c r="AA181" i="9"/>
  <c r="AB181" i="9"/>
  <c r="AC181" i="9"/>
  <c r="AD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U182" i="9"/>
  <c r="V182" i="9"/>
  <c r="W182" i="9"/>
  <c r="X182" i="9"/>
  <c r="Y182" i="9"/>
  <c r="Z182" i="9"/>
  <c r="AA182" i="9"/>
  <c r="AU182" i="9"/>
  <c r="AV182" i="9"/>
  <c r="AB182" i="9"/>
  <c r="AC182" i="9"/>
  <c r="AD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U183" i="9"/>
  <c r="AU183" i="9"/>
  <c r="AV183" i="9"/>
  <c r="V183" i="9"/>
  <c r="W183" i="9"/>
  <c r="X183" i="9"/>
  <c r="Y183" i="9"/>
  <c r="Z183" i="9"/>
  <c r="AA183" i="9"/>
  <c r="AB183" i="9"/>
  <c r="AC183" i="9"/>
  <c r="AD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U184" i="9"/>
  <c r="V184" i="9"/>
  <c r="W184" i="9"/>
  <c r="X184" i="9"/>
  <c r="Y184" i="9"/>
  <c r="Z184" i="9"/>
  <c r="AA184" i="9"/>
  <c r="AB184" i="9"/>
  <c r="AC184" i="9"/>
  <c r="AD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U186" i="9"/>
  <c r="V186" i="9"/>
  <c r="AU186" i="9"/>
  <c r="AV186" i="9"/>
  <c r="W186" i="9"/>
  <c r="X186" i="9"/>
  <c r="Y186" i="9"/>
  <c r="Z186" i="9"/>
  <c r="AA186" i="9"/>
  <c r="AB186" i="9"/>
  <c r="AC186" i="9"/>
  <c r="AD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U187" i="9"/>
  <c r="AU187" i="9"/>
  <c r="AV187" i="9"/>
  <c r="V187" i="9"/>
  <c r="W187" i="9"/>
  <c r="X187" i="9"/>
  <c r="Y187" i="9"/>
  <c r="Z187" i="9"/>
  <c r="AA187" i="9"/>
  <c r="AB187" i="9"/>
  <c r="AC187" i="9"/>
  <c r="AD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U190" i="9"/>
  <c r="V190" i="9"/>
  <c r="W190" i="9"/>
  <c r="X190" i="9"/>
  <c r="Y190" i="9"/>
  <c r="Z190" i="9"/>
  <c r="AA190" i="9"/>
  <c r="AB190" i="9"/>
  <c r="AC190" i="9"/>
  <c r="AD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U191" i="9"/>
  <c r="V191" i="9"/>
  <c r="W191" i="9"/>
  <c r="X191" i="9"/>
  <c r="Y191" i="9"/>
  <c r="Z191" i="9"/>
  <c r="AA191" i="9"/>
  <c r="AB191" i="9"/>
  <c r="AC191" i="9"/>
  <c r="AD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U94" i="9"/>
  <c r="V94" i="9"/>
  <c r="W94" i="9"/>
  <c r="AU94" i="9"/>
  <c r="AV94" i="9"/>
  <c r="X94" i="9"/>
  <c r="Y94" i="9"/>
  <c r="Z94" i="9"/>
  <c r="AA94" i="9"/>
  <c r="AB94" i="9"/>
  <c r="AC94" i="9"/>
  <c r="AD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2" i="9"/>
  <c r="AM83" i="9"/>
  <c r="AM84" i="9"/>
  <c r="AM85" i="9"/>
  <c r="AM86" i="9"/>
  <c r="AM87" i="9"/>
  <c r="AM90" i="9"/>
  <c r="AM91" i="9"/>
  <c r="AM92" i="9"/>
  <c r="AM93" i="9"/>
  <c r="AM2" i="9"/>
  <c r="AL76" i="9"/>
  <c r="AL77" i="9"/>
  <c r="AL78" i="9"/>
  <c r="AL79" i="9"/>
  <c r="AL80" i="9"/>
  <c r="AL82" i="9"/>
  <c r="AL83" i="9"/>
  <c r="AL84" i="9"/>
  <c r="AL85" i="9"/>
  <c r="AL86" i="9"/>
  <c r="AL87" i="9"/>
  <c r="AL90" i="9"/>
  <c r="AL91" i="9"/>
  <c r="AL92" i="9"/>
  <c r="AL9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2" i="9"/>
  <c r="AL192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3" i="9"/>
  <c r="U4" i="9"/>
  <c r="U5" i="9"/>
  <c r="U6" i="9"/>
  <c r="U7" i="9"/>
  <c r="U8" i="9"/>
  <c r="U9" i="9"/>
  <c r="U192" i="9"/>
  <c r="U10" i="9"/>
  <c r="U11" i="9"/>
  <c r="U12" i="9"/>
  <c r="U2" i="9"/>
  <c r="AT8" i="9"/>
  <c r="AS8" i="9"/>
  <c r="AR8" i="9"/>
  <c r="AQ8" i="9"/>
  <c r="AP8" i="9"/>
  <c r="AO8" i="9"/>
  <c r="AN8" i="9"/>
  <c r="AK8" i="9"/>
  <c r="AJ8" i="9"/>
  <c r="AI8" i="9"/>
  <c r="AH8" i="9"/>
  <c r="AG8" i="9"/>
  <c r="AG192" i="9"/>
  <c r="AF8" i="9"/>
  <c r="AD8" i="9"/>
  <c r="AC8" i="9"/>
  <c r="AB8" i="9"/>
  <c r="AA8" i="9"/>
  <c r="Z8" i="9"/>
  <c r="Y8" i="9"/>
  <c r="X8" i="9"/>
  <c r="AU8" i="9"/>
  <c r="AV8" i="9"/>
  <c r="W8" i="9"/>
  <c r="V8" i="9"/>
  <c r="AT4" i="9"/>
  <c r="AS4" i="9"/>
  <c r="AR4" i="9"/>
  <c r="AQ4" i="9"/>
  <c r="AP4" i="9"/>
  <c r="AO4" i="9"/>
  <c r="AO192" i="9"/>
  <c r="AN4" i="9"/>
  <c r="AK4" i="9"/>
  <c r="AJ4" i="9"/>
  <c r="AI4" i="9"/>
  <c r="AH4" i="9"/>
  <c r="AG4" i="9"/>
  <c r="AF4" i="9"/>
  <c r="AD4" i="9"/>
  <c r="AC4" i="9"/>
  <c r="AB4" i="9"/>
  <c r="AA4" i="9"/>
  <c r="Z4" i="9"/>
  <c r="Y4" i="9"/>
  <c r="X4" i="9"/>
  <c r="W4" i="9"/>
  <c r="V4" i="9"/>
  <c r="AU4" i="9"/>
  <c r="AV4" i="9"/>
  <c r="AT17" i="9"/>
  <c r="AS17" i="9"/>
  <c r="AR17" i="9"/>
  <c r="AQ17" i="9"/>
  <c r="AP17" i="9"/>
  <c r="AO17" i="9"/>
  <c r="AN17" i="9"/>
  <c r="AK17" i="9"/>
  <c r="AJ17" i="9"/>
  <c r="AI17" i="9"/>
  <c r="AH17" i="9"/>
  <c r="AG17" i="9"/>
  <c r="AF17" i="9"/>
  <c r="AD17" i="9"/>
  <c r="AC17" i="9"/>
  <c r="AB17" i="9"/>
  <c r="AU17" i="9"/>
  <c r="AV17" i="9"/>
  <c r="AA17" i="9"/>
  <c r="Z17" i="9"/>
  <c r="Y17" i="9"/>
  <c r="X17" i="9"/>
  <c r="W17" i="9"/>
  <c r="V17" i="9"/>
  <c r="AT7" i="9"/>
  <c r="AS7" i="9"/>
  <c r="AR7" i="9"/>
  <c r="AQ7" i="9"/>
  <c r="AP7" i="9"/>
  <c r="AO7" i="9"/>
  <c r="AN7" i="9"/>
  <c r="AK7" i="9"/>
  <c r="AJ7" i="9"/>
  <c r="AI7" i="9"/>
  <c r="AH7" i="9"/>
  <c r="AG7" i="9"/>
  <c r="AF7" i="9"/>
  <c r="AD7" i="9"/>
  <c r="AC7" i="9"/>
  <c r="AB7" i="9"/>
  <c r="AA7" i="9"/>
  <c r="Z7" i="9"/>
  <c r="AU7" i="9"/>
  <c r="AV7" i="9"/>
  <c r="Y7" i="9"/>
  <c r="X7" i="9"/>
  <c r="W7" i="9"/>
  <c r="V7" i="9"/>
  <c r="AT55" i="9"/>
  <c r="AS55" i="9"/>
  <c r="AR55" i="9"/>
  <c r="AQ55" i="9"/>
  <c r="AP55" i="9"/>
  <c r="AO55" i="9"/>
  <c r="AN55" i="9"/>
  <c r="AK55" i="9"/>
  <c r="AJ55" i="9"/>
  <c r="AI55" i="9"/>
  <c r="AH55" i="9"/>
  <c r="AG55" i="9"/>
  <c r="AF55" i="9"/>
  <c r="AD55" i="9"/>
  <c r="AC55" i="9"/>
  <c r="AB55" i="9"/>
  <c r="AA55" i="9"/>
  <c r="Z55" i="9"/>
  <c r="Y55" i="9"/>
  <c r="X55" i="9"/>
  <c r="AU55" i="9"/>
  <c r="AV55" i="9"/>
  <c r="W55" i="9"/>
  <c r="V55" i="9"/>
  <c r="AT27" i="9"/>
  <c r="AS27" i="9"/>
  <c r="AR27" i="9"/>
  <c r="AQ27" i="9"/>
  <c r="AP27" i="9"/>
  <c r="AO27" i="9"/>
  <c r="AN27" i="9"/>
  <c r="AK27" i="9"/>
  <c r="AJ27" i="9"/>
  <c r="AI27" i="9"/>
  <c r="AH27" i="9"/>
  <c r="AG27" i="9"/>
  <c r="AF27" i="9"/>
  <c r="AD27" i="9"/>
  <c r="AC27" i="9"/>
  <c r="AB27" i="9"/>
  <c r="AA27" i="9"/>
  <c r="Z27" i="9"/>
  <c r="Y27" i="9"/>
  <c r="X27" i="9"/>
  <c r="W27" i="9"/>
  <c r="V27" i="9"/>
  <c r="AU27" i="9"/>
  <c r="AV27" i="9"/>
  <c r="AT67" i="9"/>
  <c r="AS67" i="9"/>
  <c r="AR67" i="9"/>
  <c r="AQ67" i="9"/>
  <c r="AP67" i="9"/>
  <c r="AO67" i="9"/>
  <c r="AN67" i="9"/>
  <c r="AK67" i="9"/>
  <c r="AJ67" i="9"/>
  <c r="AI67" i="9"/>
  <c r="AH67" i="9"/>
  <c r="AG67" i="9"/>
  <c r="AF67" i="9"/>
  <c r="AD67" i="9"/>
  <c r="AC67" i="9"/>
  <c r="AB67" i="9"/>
  <c r="AA67" i="9"/>
  <c r="Z67" i="9"/>
  <c r="Y67" i="9"/>
  <c r="X67" i="9"/>
  <c r="W67" i="9"/>
  <c r="V67" i="9"/>
  <c r="AT68" i="9"/>
  <c r="AS68" i="9"/>
  <c r="AR68" i="9"/>
  <c r="AQ68" i="9"/>
  <c r="AP68" i="9"/>
  <c r="AO68" i="9"/>
  <c r="AN68" i="9"/>
  <c r="AK68" i="9"/>
  <c r="AJ68" i="9"/>
  <c r="AI68" i="9"/>
  <c r="AH68" i="9"/>
  <c r="AG68" i="9"/>
  <c r="AF68" i="9"/>
  <c r="AD68" i="9"/>
  <c r="AC68" i="9"/>
  <c r="AB68" i="9"/>
  <c r="AA68" i="9"/>
  <c r="Z68" i="9"/>
  <c r="AU68" i="9"/>
  <c r="AV68" i="9"/>
  <c r="Y68" i="9"/>
  <c r="X68" i="9"/>
  <c r="W68" i="9"/>
  <c r="V68" i="9"/>
  <c r="AT91" i="9"/>
  <c r="AS91" i="9"/>
  <c r="AR91" i="9"/>
  <c r="AQ91" i="9"/>
  <c r="AP91" i="9"/>
  <c r="AO91" i="9"/>
  <c r="AN91" i="9"/>
  <c r="AK91" i="9"/>
  <c r="AJ91" i="9"/>
  <c r="AI91" i="9"/>
  <c r="AH91" i="9"/>
  <c r="AG91" i="9"/>
  <c r="AF91" i="9"/>
  <c r="AD91" i="9"/>
  <c r="AC91" i="9"/>
  <c r="AB91" i="9"/>
  <c r="AA91" i="9"/>
  <c r="Z91" i="9"/>
  <c r="Y91" i="9"/>
  <c r="X91" i="9"/>
  <c r="AU91" i="9"/>
  <c r="AV91" i="9"/>
  <c r="AT5" i="9"/>
  <c r="AS5" i="9"/>
  <c r="AR5" i="9"/>
  <c r="AQ5" i="9"/>
  <c r="AP5" i="9"/>
  <c r="AO5" i="9"/>
  <c r="AN5" i="9"/>
  <c r="AK5" i="9"/>
  <c r="AK192" i="9"/>
  <c r="AJ5" i="9"/>
  <c r="AI5" i="9"/>
  <c r="AH5" i="9"/>
  <c r="AG5" i="9"/>
  <c r="AF5" i="9"/>
  <c r="AD5" i="9"/>
  <c r="AC5" i="9"/>
  <c r="AB5" i="9"/>
  <c r="AA5" i="9"/>
  <c r="Z5" i="9"/>
  <c r="Y5" i="9"/>
  <c r="X5" i="9"/>
  <c r="W5" i="9"/>
  <c r="V5" i="9"/>
  <c r="AU5" i="9"/>
  <c r="AV5" i="9"/>
  <c r="AT72" i="9"/>
  <c r="AS72" i="9"/>
  <c r="AR72" i="9"/>
  <c r="AQ72" i="9"/>
  <c r="AP72" i="9"/>
  <c r="AO72" i="9"/>
  <c r="AN72" i="9"/>
  <c r="AK72" i="9"/>
  <c r="AJ72" i="9"/>
  <c r="AI72" i="9"/>
  <c r="AH72" i="9"/>
  <c r="AG72" i="9"/>
  <c r="AF72" i="9"/>
  <c r="AD72" i="9"/>
  <c r="AC72" i="9"/>
  <c r="AB72" i="9"/>
  <c r="AA72" i="9"/>
  <c r="Z72" i="9"/>
  <c r="Y72" i="9"/>
  <c r="X72" i="9"/>
  <c r="W72" i="9"/>
  <c r="V72" i="9"/>
  <c r="AT11" i="9"/>
  <c r="AS11" i="9"/>
  <c r="AR11" i="9"/>
  <c r="AQ11" i="9"/>
  <c r="AP11" i="9"/>
  <c r="AO11" i="9"/>
  <c r="AN11" i="9"/>
  <c r="AK11" i="9"/>
  <c r="AJ11" i="9"/>
  <c r="AI11" i="9"/>
  <c r="AH11" i="9"/>
  <c r="AG11" i="9"/>
  <c r="AF11" i="9"/>
  <c r="AD11" i="9"/>
  <c r="AC11" i="9"/>
  <c r="AB11" i="9"/>
  <c r="AA11" i="9"/>
  <c r="Z11" i="9"/>
  <c r="Y11" i="9"/>
  <c r="X11" i="9"/>
  <c r="AU11" i="9"/>
  <c r="AV11" i="9"/>
  <c r="W11" i="9"/>
  <c r="V11" i="9"/>
  <c r="V3" i="9"/>
  <c r="W3" i="9"/>
  <c r="X3" i="9"/>
  <c r="AU3" i="9"/>
  <c r="AV3" i="9"/>
  <c r="Y3" i="9"/>
  <c r="Z3" i="9"/>
  <c r="AA3" i="9"/>
  <c r="AB3" i="9"/>
  <c r="AC3" i="9"/>
  <c r="AD3" i="9"/>
  <c r="AF3" i="9"/>
  <c r="AG3" i="9"/>
  <c r="AH3" i="9"/>
  <c r="AH192" i="9"/>
  <c r="AI3" i="9"/>
  <c r="AJ3" i="9"/>
  <c r="AK3" i="9"/>
  <c r="AN3" i="9"/>
  <c r="AO3" i="9"/>
  <c r="AP3" i="9"/>
  <c r="AQ3" i="9"/>
  <c r="AQ192" i="9"/>
  <c r="AR3" i="9"/>
  <c r="AS3" i="9"/>
  <c r="AT3" i="9"/>
  <c r="V6" i="9"/>
  <c r="W6" i="9"/>
  <c r="X6" i="9"/>
  <c r="Y6" i="9"/>
  <c r="Z6" i="9"/>
  <c r="AU6" i="9"/>
  <c r="AV6" i="9"/>
  <c r="AA6" i="9"/>
  <c r="AB6" i="9"/>
  <c r="AC6" i="9"/>
  <c r="AC192" i="9"/>
  <c r="AD6" i="9"/>
  <c r="AF6" i="9"/>
  <c r="AG6" i="9"/>
  <c r="AH6" i="9"/>
  <c r="AI6" i="9"/>
  <c r="AJ6" i="9"/>
  <c r="AK6" i="9"/>
  <c r="AN6" i="9"/>
  <c r="AO6" i="9"/>
  <c r="AP6" i="9"/>
  <c r="AQ6" i="9"/>
  <c r="AR6" i="9"/>
  <c r="AS6" i="9"/>
  <c r="AT6" i="9"/>
  <c r="V9" i="9"/>
  <c r="W9" i="9"/>
  <c r="W192" i="9"/>
  <c r="X9" i="9"/>
  <c r="Y9" i="9"/>
  <c r="Z9" i="9"/>
  <c r="AA9" i="9"/>
  <c r="AB9" i="9"/>
  <c r="AC9" i="9"/>
  <c r="AD9" i="9"/>
  <c r="AF9" i="9"/>
  <c r="AG9" i="9"/>
  <c r="AH9" i="9"/>
  <c r="AI9" i="9"/>
  <c r="AJ9" i="9"/>
  <c r="AK9" i="9"/>
  <c r="AN9" i="9"/>
  <c r="AO9" i="9"/>
  <c r="AP9" i="9"/>
  <c r="AQ9" i="9"/>
  <c r="AR9" i="9"/>
  <c r="AS9" i="9"/>
  <c r="AT9" i="9"/>
  <c r="V10" i="9"/>
  <c r="AU10" i="9"/>
  <c r="AV10" i="9"/>
  <c r="X10" i="9"/>
  <c r="Y10" i="9"/>
  <c r="Z10" i="9"/>
  <c r="AB10" i="9"/>
  <c r="AC10" i="9"/>
  <c r="AD10" i="9"/>
  <c r="AF10" i="9"/>
  <c r="AG10" i="9"/>
  <c r="AH10" i="9"/>
  <c r="AJ10" i="9"/>
  <c r="AK10" i="9"/>
  <c r="AP10" i="9"/>
  <c r="AQ10" i="9"/>
  <c r="AR10" i="9"/>
  <c r="AS10" i="9"/>
  <c r="AT10" i="9"/>
  <c r="V12" i="9"/>
  <c r="W12" i="9"/>
  <c r="X12" i="9"/>
  <c r="Y12" i="9"/>
  <c r="Z12" i="9"/>
  <c r="AA12" i="9"/>
  <c r="AB12" i="9"/>
  <c r="AC12" i="9"/>
  <c r="AD12" i="9"/>
  <c r="AF12" i="9"/>
  <c r="AG12" i="9"/>
  <c r="AH12" i="9"/>
  <c r="AI12" i="9"/>
  <c r="AJ12" i="9"/>
  <c r="AK12" i="9"/>
  <c r="AN12" i="9"/>
  <c r="AO12" i="9"/>
  <c r="AP12" i="9"/>
  <c r="AQ12" i="9"/>
  <c r="AR12" i="9"/>
  <c r="AS12" i="9"/>
  <c r="AT12" i="9"/>
  <c r="V13" i="9"/>
  <c r="W13" i="9"/>
  <c r="X13" i="9"/>
  <c r="AU13" i="9"/>
  <c r="AV13" i="9"/>
  <c r="Y13" i="9"/>
  <c r="Z13" i="9"/>
  <c r="AA13" i="9"/>
  <c r="AB13" i="9"/>
  <c r="AC13" i="9"/>
  <c r="AD13" i="9"/>
  <c r="AF13" i="9"/>
  <c r="AG13" i="9"/>
  <c r="AH13" i="9"/>
  <c r="AI13" i="9"/>
  <c r="AJ13" i="9"/>
  <c r="AK13" i="9"/>
  <c r="AN13" i="9"/>
  <c r="AO13" i="9"/>
  <c r="AP13" i="9"/>
  <c r="AQ13" i="9"/>
  <c r="AR13" i="9"/>
  <c r="AS13" i="9"/>
  <c r="AT13" i="9"/>
  <c r="V14" i="9"/>
  <c r="W14" i="9"/>
  <c r="X14" i="9"/>
  <c r="Y14" i="9"/>
  <c r="Z14" i="9"/>
  <c r="AU14" i="9"/>
  <c r="AV14" i="9"/>
  <c r="AA14" i="9"/>
  <c r="AB14" i="9"/>
  <c r="AC14" i="9"/>
  <c r="AD14" i="9"/>
  <c r="AF14" i="9"/>
  <c r="AG14" i="9"/>
  <c r="AH14" i="9"/>
  <c r="AI14" i="9"/>
  <c r="AJ14" i="9"/>
  <c r="AK14" i="9"/>
  <c r="AN14" i="9"/>
  <c r="AO14" i="9"/>
  <c r="AP14" i="9"/>
  <c r="AQ14" i="9"/>
  <c r="AR14" i="9"/>
  <c r="AS14" i="9"/>
  <c r="AT14" i="9"/>
  <c r="V15" i="9"/>
  <c r="AU15" i="9"/>
  <c r="AV15" i="9"/>
  <c r="W15" i="9"/>
  <c r="X15" i="9"/>
  <c r="Y15" i="9"/>
  <c r="Z15" i="9"/>
  <c r="AA15" i="9"/>
  <c r="AB15" i="9"/>
  <c r="AC15" i="9"/>
  <c r="AD15" i="9"/>
  <c r="AF15" i="9"/>
  <c r="AG15" i="9"/>
  <c r="AH15" i="9"/>
  <c r="AI15" i="9"/>
  <c r="AJ15" i="9"/>
  <c r="AK15" i="9"/>
  <c r="AN15" i="9"/>
  <c r="AO15" i="9"/>
  <c r="AP15" i="9"/>
  <c r="AQ15" i="9"/>
  <c r="AR15" i="9"/>
  <c r="AS15" i="9"/>
  <c r="AT15" i="9"/>
  <c r="V16" i="9"/>
  <c r="W16" i="9"/>
  <c r="X16" i="9"/>
  <c r="Y16" i="9"/>
  <c r="Z16" i="9"/>
  <c r="AA16" i="9"/>
  <c r="AB16" i="9"/>
  <c r="AC16" i="9"/>
  <c r="AD16" i="9"/>
  <c r="AF16" i="9"/>
  <c r="AG16" i="9"/>
  <c r="AH16" i="9"/>
  <c r="AI16" i="9"/>
  <c r="AJ16" i="9"/>
  <c r="AK16" i="9"/>
  <c r="AN16" i="9"/>
  <c r="AO16" i="9"/>
  <c r="AP16" i="9"/>
  <c r="AQ16" i="9"/>
  <c r="AR16" i="9"/>
  <c r="AS16" i="9"/>
  <c r="AT16" i="9"/>
  <c r="V18" i="9"/>
  <c r="W18" i="9"/>
  <c r="X18" i="9"/>
  <c r="Y18" i="9"/>
  <c r="Z18" i="9"/>
  <c r="AU18" i="9"/>
  <c r="AV18" i="9"/>
  <c r="AA18" i="9"/>
  <c r="AB18" i="9"/>
  <c r="AC18" i="9"/>
  <c r="AD18" i="9"/>
  <c r="AF18" i="9"/>
  <c r="AG18" i="9"/>
  <c r="AH18" i="9"/>
  <c r="AI18" i="9"/>
  <c r="AJ18" i="9"/>
  <c r="AK18" i="9"/>
  <c r="AN18" i="9"/>
  <c r="AO18" i="9"/>
  <c r="AP18" i="9"/>
  <c r="AQ18" i="9"/>
  <c r="AR18" i="9"/>
  <c r="AS18" i="9"/>
  <c r="AT18" i="9"/>
  <c r="V19" i="9"/>
  <c r="W19" i="9"/>
  <c r="X19" i="9"/>
  <c r="Y19" i="9"/>
  <c r="Z19" i="9"/>
  <c r="AA19" i="9"/>
  <c r="AB19" i="9"/>
  <c r="AC19" i="9"/>
  <c r="AD19" i="9"/>
  <c r="AF19" i="9"/>
  <c r="AG19" i="9"/>
  <c r="AH19" i="9"/>
  <c r="AI19" i="9"/>
  <c r="AJ19" i="9"/>
  <c r="AK19" i="9"/>
  <c r="AN19" i="9"/>
  <c r="AO19" i="9"/>
  <c r="AP19" i="9"/>
  <c r="AQ19" i="9"/>
  <c r="AR19" i="9"/>
  <c r="AS19" i="9"/>
  <c r="AT19" i="9"/>
  <c r="V20" i="9"/>
  <c r="AU20" i="9"/>
  <c r="AV20" i="9"/>
  <c r="W20" i="9"/>
  <c r="X20" i="9"/>
  <c r="Y20" i="9"/>
  <c r="Z20" i="9"/>
  <c r="AA20" i="9"/>
  <c r="AB20" i="9"/>
  <c r="AC20" i="9"/>
  <c r="AD20" i="9"/>
  <c r="AF20" i="9"/>
  <c r="AG20" i="9"/>
  <c r="AH20" i="9"/>
  <c r="AI20" i="9"/>
  <c r="AJ20" i="9"/>
  <c r="AK20" i="9"/>
  <c r="AN20" i="9"/>
  <c r="AO20" i="9"/>
  <c r="AP20" i="9"/>
  <c r="AQ20" i="9"/>
  <c r="AR20" i="9"/>
  <c r="AS20" i="9"/>
  <c r="AT20" i="9"/>
  <c r="V21" i="9"/>
  <c r="AU21" i="9"/>
  <c r="AV21" i="9"/>
  <c r="W21" i="9"/>
  <c r="X21" i="9"/>
  <c r="Y21" i="9"/>
  <c r="Z21" i="9"/>
  <c r="AA21" i="9"/>
  <c r="AB21" i="9"/>
  <c r="AC21" i="9"/>
  <c r="AD21" i="9"/>
  <c r="AF21" i="9"/>
  <c r="AG21" i="9"/>
  <c r="AH21" i="9"/>
  <c r="AI21" i="9"/>
  <c r="AJ21" i="9"/>
  <c r="AK21" i="9"/>
  <c r="AN21" i="9"/>
  <c r="AO21" i="9"/>
  <c r="AP21" i="9"/>
  <c r="AQ21" i="9"/>
  <c r="AR21" i="9"/>
  <c r="AS21" i="9"/>
  <c r="AT21" i="9"/>
  <c r="V22" i="9"/>
  <c r="W22" i="9"/>
  <c r="X22" i="9"/>
  <c r="AU22" i="9"/>
  <c r="AV22" i="9"/>
  <c r="Y22" i="9"/>
  <c r="Z22" i="9"/>
  <c r="AA22" i="9"/>
  <c r="AB22" i="9"/>
  <c r="AC22" i="9"/>
  <c r="AD22" i="9"/>
  <c r="AF22" i="9"/>
  <c r="AG22" i="9"/>
  <c r="AH22" i="9"/>
  <c r="AI22" i="9"/>
  <c r="AJ22" i="9"/>
  <c r="AK22" i="9"/>
  <c r="AN22" i="9"/>
  <c r="AO22" i="9"/>
  <c r="AP22" i="9"/>
  <c r="AQ22" i="9"/>
  <c r="AR22" i="9"/>
  <c r="AS22" i="9"/>
  <c r="AT22" i="9"/>
  <c r="V23" i="9"/>
  <c r="W23" i="9"/>
  <c r="X23" i="9"/>
  <c r="AU23" i="9"/>
  <c r="AV23" i="9"/>
  <c r="Y23" i="9"/>
  <c r="Z23" i="9"/>
  <c r="AA23" i="9"/>
  <c r="AB23" i="9"/>
  <c r="AC23" i="9"/>
  <c r="AD23" i="9"/>
  <c r="AF23" i="9"/>
  <c r="AG23" i="9"/>
  <c r="AH23" i="9"/>
  <c r="AI23" i="9"/>
  <c r="AJ23" i="9"/>
  <c r="AK23" i="9"/>
  <c r="AN23" i="9"/>
  <c r="AO23" i="9"/>
  <c r="AP23" i="9"/>
  <c r="AQ23" i="9"/>
  <c r="AR23" i="9"/>
  <c r="AS23" i="9"/>
  <c r="AT23" i="9"/>
  <c r="V24" i="9"/>
  <c r="AU24" i="9"/>
  <c r="AV24" i="9"/>
  <c r="W24" i="9"/>
  <c r="X24" i="9"/>
  <c r="Y24" i="9"/>
  <c r="Z24" i="9"/>
  <c r="AA24" i="9"/>
  <c r="AB24" i="9"/>
  <c r="AC24" i="9"/>
  <c r="AD24" i="9"/>
  <c r="AF24" i="9"/>
  <c r="AG24" i="9"/>
  <c r="AH24" i="9"/>
  <c r="AI24" i="9"/>
  <c r="AJ24" i="9"/>
  <c r="AK24" i="9"/>
  <c r="AN24" i="9"/>
  <c r="AO24" i="9"/>
  <c r="AP24" i="9"/>
  <c r="AQ24" i="9"/>
  <c r="AR24" i="9"/>
  <c r="AS24" i="9"/>
  <c r="AT24" i="9"/>
  <c r="V25" i="9"/>
  <c r="W25" i="9"/>
  <c r="X25" i="9"/>
  <c r="Y25" i="9"/>
  <c r="Z25" i="9"/>
  <c r="AA25" i="9"/>
  <c r="AB25" i="9"/>
  <c r="AC25" i="9"/>
  <c r="AD25" i="9"/>
  <c r="AF25" i="9"/>
  <c r="AG25" i="9"/>
  <c r="AH25" i="9"/>
  <c r="AI25" i="9"/>
  <c r="AJ25" i="9"/>
  <c r="AK25" i="9"/>
  <c r="AN25" i="9"/>
  <c r="AO25" i="9"/>
  <c r="AP25" i="9"/>
  <c r="AQ25" i="9"/>
  <c r="AR25" i="9"/>
  <c r="AS25" i="9"/>
  <c r="AT25" i="9"/>
  <c r="V26" i="9"/>
  <c r="W26" i="9"/>
  <c r="AU26" i="9"/>
  <c r="AV26" i="9"/>
  <c r="X26" i="9"/>
  <c r="Y26" i="9"/>
  <c r="Z26" i="9"/>
  <c r="AA26" i="9"/>
  <c r="AB26" i="9"/>
  <c r="AC26" i="9"/>
  <c r="AD26" i="9"/>
  <c r="AF26" i="9"/>
  <c r="AG26" i="9"/>
  <c r="AH26" i="9"/>
  <c r="AI26" i="9"/>
  <c r="AJ26" i="9"/>
  <c r="AK26" i="9"/>
  <c r="AN26" i="9"/>
  <c r="AO26" i="9"/>
  <c r="AP26" i="9"/>
  <c r="AQ26" i="9"/>
  <c r="AR26" i="9"/>
  <c r="AS26" i="9"/>
  <c r="AT26" i="9"/>
  <c r="V28" i="9"/>
  <c r="W28" i="9"/>
  <c r="X28" i="9"/>
  <c r="AU28" i="9"/>
  <c r="AV28" i="9"/>
  <c r="Y28" i="9"/>
  <c r="Z28" i="9"/>
  <c r="AA28" i="9"/>
  <c r="AB28" i="9"/>
  <c r="AC28" i="9"/>
  <c r="AD28" i="9"/>
  <c r="AF28" i="9"/>
  <c r="AG28" i="9"/>
  <c r="AH28" i="9"/>
  <c r="AI28" i="9"/>
  <c r="AJ28" i="9"/>
  <c r="AK28" i="9"/>
  <c r="AN28" i="9"/>
  <c r="AO28" i="9"/>
  <c r="AP28" i="9"/>
  <c r="AQ28" i="9"/>
  <c r="AR28" i="9"/>
  <c r="AS28" i="9"/>
  <c r="AT28" i="9"/>
  <c r="V29" i="9"/>
  <c r="AU29" i="9"/>
  <c r="AV29" i="9"/>
  <c r="W29" i="9"/>
  <c r="X29" i="9"/>
  <c r="Y29" i="9"/>
  <c r="Z29" i="9"/>
  <c r="AA29" i="9"/>
  <c r="AB29" i="9"/>
  <c r="AC29" i="9"/>
  <c r="AD29" i="9"/>
  <c r="AF29" i="9"/>
  <c r="AG29" i="9"/>
  <c r="AH29" i="9"/>
  <c r="AI29" i="9"/>
  <c r="AJ29" i="9"/>
  <c r="AK29" i="9"/>
  <c r="AN29" i="9"/>
  <c r="AO29" i="9"/>
  <c r="AP29" i="9"/>
  <c r="AQ29" i="9"/>
  <c r="AR29" i="9"/>
  <c r="AS29" i="9"/>
  <c r="AT29" i="9"/>
  <c r="V30" i="9"/>
  <c r="W30" i="9"/>
  <c r="AU30" i="9"/>
  <c r="AV30" i="9"/>
  <c r="X30" i="9"/>
  <c r="Y30" i="9"/>
  <c r="Z30" i="9"/>
  <c r="AA30" i="9"/>
  <c r="AB30" i="9"/>
  <c r="AC30" i="9"/>
  <c r="AD30" i="9"/>
  <c r="AF30" i="9"/>
  <c r="AG30" i="9"/>
  <c r="AH30" i="9"/>
  <c r="AI30" i="9"/>
  <c r="AJ30" i="9"/>
  <c r="AK30" i="9"/>
  <c r="AN30" i="9"/>
  <c r="AO30" i="9"/>
  <c r="AP30" i="9"/>
  <c r="AQ30" i="9"/>
  <c r="AR30" i="9"/>
  <c r="AS30" i="9"/>
  <c r="AT30" i="9"/>
  <c r="V31" i="9"/>
  <c r="W31" i="9"/>
  <c r="X31" i="9"/>
  <c r="Y31" i="9"/>
  <c r="Z31" i="9"/>
  <c r="AU31" i="9"/>
  <c r="AV31" i="9"/>
  <c r="AA31" i="9"/>
  <c r="AB31" i="9"/>
  <c r="AC31" i="9"/>
  <c r="AD31" i="9"/>
  <c r="AF31" i="9"/>
  <c r="AG31" i="9"/>
  <c r="AH31" i="9"/>
  <c r="AI31" i="9"/>
  <c r="AJ31" i="9"/>
  <c r="AK31" i="9"/>
  <c r="AN31" i="9"/>
  <c r="AO31" i="9"/>
  <c r="AP31" i="9"/>
  <c r="AQ31" i="9"/>
  <c r="AR31" i="9"/>
  <c r="AS31" i="9"/>
  <c r="AT31" i="9"/>
  <c r="V32" i="9"/>
  <c r="W32" i="9"/>
  <c r="X32" i="9"/>
  <c r="Y32" i="9"/>
  <c r="Z32" i="9"/>
  <c r="AA32" i="9"/>
  <c r="AB32" i="9"/>
  <c r="AC32" i="9"/>
  <c r="AD32" i="9"/>
  <c r="AF32" i="9"/>
  <c r="AG32" i="9"/>
  <c r="AH32" i="9"/>
  <c r="AI32" i="9"/>
  <c r="AJ32" i="9"/>
  <c r="AK32" i="9"/>
  <c r="AN32" i="9"/>
  <c r="AO32" i="9"/>
  <c r="AP32" i="9"/>
  <c r="AQ32" i="9"/>
  <c r="AR32" i="9"/>
  <c r="AS32" i="9"/>
  <c r="AT32" i="9"/>
  <c r="V33" i="9"/>
  <c r="AU33" i="9"/>
  <c r="AV33" i="9"/>
  <c r="W33" i="9"/>
  <c r="X33" i="9"/>
  <c r="Y33" i="9"/>
  <c r="Z33" i="9"/>
  <c r="AA33" i="9"/>
  <c r="AB33" i="9"/>
  <c r="AC33" i="9"/>
  <c r="AD33" i="9"/>
  <c r="AF33" i="9"/>
  <c r="AG33" i="9"/>
  <c r="AH33" i="9"/>
  <c r="AI33" i="9"/>
  <c r="AJ33" i="9"/>
  <c r="AK33" i="9"/>
  <c r="AN33" i="9"/>
  <c r="AO33" i="9"/>
  <c r="AP33" i="9"/>
  <c r="AQ33" i="9"/>
  <c r="AR33" i="9"/>
  <c r="AS33" i="9"/>
  <c r="AT33" i="9"/>
  <c r="V34" i="9"/>
  <c r="W34" i="9"/>
  <c r="X34" i="9"/>
  <c r="Y34" i="9"/>
  <c r="Z34" i="9"/>
  <c r="AA34" i="9"/>
  <c r="AB34" i="9"/>
  <c r="AC34" i="9"/>
  <c r="AD34" i="9"/>
  <c r="AF34" i="9"/>
  <c r="AG34" i="9"/>
  <c r="AH34" i="9"/>
  <c r="AI34" i="9"/>
  <c r="AJ34" i="9"/>
  <c r="AK34" i="9"/>
  <c r="AN34" i="9"/>
  <c r="AO34" i="9"/>
  <c r="AP34" i="9"/>
  <c r="AQ34" i="9"/>
  <c r="AR34" i="9"/>
  <c r="AS34" i="9"/>
  <c r="AT34" i="9"/>
  <c r="V35" i="9"/>
  <c r="W35" i="9"/>
  <c r="AU35" i="9"/>
  <c r="AV35" i="9"/>
  <c r="X35" i="9"/>
  <c r="Y35" i="9"/>
  <c r="Z35" i="9"/>
  <c r="AA35" i="9"/>
  <c r="AB35" i="9"/>
  <c r="AC35" i="9"/>
  <c r="AD35" i="9"/>
  <c r="AF35" i="9"/>
  <c r="AG35" i="9"/>
  <c r="AH35" i="9"/>
  <c r="AI35" i="9"/>
  <c r="AJ35" i="9"/>
  <c r="AK35" i="9"/>
  <c r="AN35" i="9"/>
  <c r="AO35" i="9"/>
  <c r="AP35" i="9"/>
  <c r="AQ35" i="9"/>
  <c r="AR35" i="9"/>
  <c r="AS35" i="9"/>
  <c r="AT35" i="9"/>
  <c r="V36" i="9"/>
  <c r="W36" i="9"/>
  <c r="X36" i="9"/>
  <c r="Y36" i="9"/>
  <c r="AU36" i="9"/>
  <c r="AV36" i="9"/>
  <c r="Z36" i="9"/>
  <c r="AA36" i="9"/>
  <c r="AB36" i="9"/>
  <c r="AC36" i="9"/>
  <c r="AD36" i="9"/>
  <c r="AF36" i="9"/>
  <c r="AG36" i="9"/>
  <c r="AH36" i="9"/>
  <c r="AI36" i="9"/>
  <c r="AJ36" i="9"/>
  <c r="AK36" i="9"/>
  <c r="AN36" i="9"/>
  <c r="AO36" i="9"/>
  <c r="AP36" i="9"/>
  <c r="AQ36" i="9"/>
  <c r="AR36" i="9"/>
  <c r="AS36" i="9"/>
  <c r="AT36" i="9"/>
  <c r="V37" i="9"/>
  <c r="AU37" i="9"/>
  <c r="AV37" i="9"/>
  <c r="W37" i="9"/>
  <c r="X37" i="9"/>
  <c r="Y37" i="9"/>
  <c r="Z37" i="9"/>
  <c r="AA37" i="9"/>
  <c r="AB37" i="9"/>
  <c r="AC37" i="9"/>
  <c r="AD37" i="9"/>
  <c r="AF37" i="9"/>
  <c r="AG37" i="9"/>
  <c r="AH37" i="9"/>
  <c r="AI37" i="9"/>
  <c r="AJ37" i="9"/>
  <c r="AK37" i="9"/>
  <c r="AN37" i="9"/>
  <c r="AO37" i="9"/>
  <c r="AP37" i="9"/>
  <c r="AQ37" i="9"/>
  <c r="AR37" i="9"/>
  <c r="AS37" i="9"/>
  <c r="AT37" i="9"/>
  <c r="V38" i="9"/>
  <c r="AU38" i="9"/>
  <c r="AV38" i="9"/>
  <c r="W38" i="9"/>
  <c r="X38" i="9"/>
  <c r="Y38" i="9"/>
  <c r="Z38" i="9"/>
  <c r="AA38" i="9"/>
  <c r="AB38" i="9"/>
  <c r="AC38" i="9"/>
  <c r="AD38" i="9"/>
  <c r="AF38" i="9"/>
  <c r="AG38" i="9"/>
  <c r="AH38" i="9"/>
  <c r="AI38" i="9"/>
  <c r="AJ38" i="9"/>
  <c r="AK38" i="9"/>
  <c r="AN38" i="9"/>
  <c r="AO38" i="9"/>
  <c r="AP38" i="9"/>
  <c r="AQ38" i="9"/>
  <c r="AR38" i="9"/>
  <c r="AS38" i="9"/>
  <c r="AT38" i="9"/>
  <c r="V39" i="9"/>
  <c r="W39" i="9"/>
  <c r="X39" i="9"/>
  <c r="Y39" i="9"/>
  <c r="Z39" i="9"/>
  <c r="AU39" i="9"/>
  <c r="AV39" i="9"/>
  <c r="AA39" i="9"/>
  <c r="AB39" i="9"/>
  <c r="AC39" i="9"/>
  <c r="AD39" i="9"/>
  <c r="AF39" i="9"/>
  <c r="AG39" i="9"/>
  <c r="AH39" i="9"/>
  <c r="AI39" i="9"/>
  <c r="AJ39" i="9"/>
  <c r="AK39" i="9"/>
  <c r="AN39" i="9"/>
  <c r="AO39" i="9"/>
  <c r="AP39" i="9"/>
  <c r="AQ39" i="9"/>
  <c r="AR39" i="9"/>
  <c r="AS39" i="9"/>
  <c r="AT39" i="9"/>
  <c r="V40" i="9"/>
  <c r="W40" i="9"/>
  <c r="X40" i="9"/>
  <c r="Y40" i="9"/>
  <c r="Z40" i="9"/>
  <c r="AU40" i="9"/>
  <c r="AV40" i="9"/>
  <c r="AA40" i="9"/>
  <c r="AB40" i="9"/>
  <c r="AC40" i="9"/>
  <c r="AD40" i="9"/>
  <c r="AF40" i="9"/>
  <c r="AG40" i="9"/>
  <c r="AH40" i="9"/>
  <c r="AI40" i="9"/>
  <c r="AJ40" i="9"/>
  <c r="AK40" i="9"/>
  <c r="AN40" i="9"/>
  <c r="AO40" i="9"/>
  <c r="AP40" i="9"/>
  <c r="AQ40" i="9"/>
  <c r="AR40" i="9"/>
  <c r="AS40" i="9"/>
  <c r="AT40" i="9"/>
  <c r="V41" i="9"/>
  <c r="AU41" i="9"/>
  <c r="W41" i="9"/>
  <c r="X41" i="9"/>
  <c r="Y41" i="9"/>
  <c r="Z41" i="9"/>
  <c r="AA41" i="9"/>
  <c r="AB41" i="9"/>
  <c r="AC41" i="9"/>
  <c r="AD41" i="9"/>
  <c r="AF41" i="9"/>
  <c r="AG41" i="9"/>
  <c r="AH41" i="9"/>
  <c r="AI41" i="9"/>
  <c r="AJ41" i="9"/>
  <c r="AK41" i="9"/>
  <c r="AN41" i="9"/>
  <c r="AO41" i="9"/>
  <c r="AP41" i="9"/>
  <c r="AQ41" i="9"/>
  <c r="AR41" i="9"/>
  <c r="AS41" i="9"/>
  <c r="AT41" i="9"/>
  <c r="V42" i="9"/>
  <c r="AU42" i="9"/>
  <c r="AV42" i="9"/>
  <c r="W42" i="9"/>
  <c r="X42" i="9"/>
  <c r="Y42" i="9"/>
  <c r="Z42" i="9"/>
  <c r="AA42" i="9"/>
  <c r="AB42" i="9"/>
  <c r="AC42" i="9"/>
  <c r="AD42" i="9"/>
  <c r="AF42" i="9"/>
  <c r="AG42" i="9"/>
  <c r="AH42" i="9"/>
  <c r="AI42" i="9"/>
  <c r="AJ42" i="9"/>
  <c r="AK42" i="9"/>
  <c r="AN42" i="9"/>
  <c r="AO42" i="9"/>
  <c r="AP42" i="9"/>
  <c r="AQ42" i="9"/>
  <c r="AR42" i="9"/>
  <c r="AS42" i="9"/>
  <c r="AT42" i="9"/>
  <c r="V43" i="9"/>
  <c r="W43" i="9"/>
  <c r="X43" i="9"/>
  <c r="AU43" i="9"/>
  <c r="AV43" i="9"/>
  <c r="Y43" i="9"/>
  <c r="Z43" i="9"/>
  <c r="AA43" i="9"/>
  <c r="AB43" i="9"/>
  <c r="AC43" i="9"/>
  <c r="AD43" i="9"/>
  <c r="AF43" i="9"/>
  <c r="AG43" i="9"/>
  <c r="AH43" i="9"/>
  <c r="AI43" i="9"/>
  <c r="AJ43" i="9"/>
  <c r="AK43" i="9"/>
  <c r="AN43" i="9"/>
  <c r="AO43" i="9"/>
  <c r="AP43" i="9"/>
  <c r="AQ43" i="9"/>
  <c r="AR43" i="9"/>
  <c r="AS43" i="9"/>
  <c r="AT43" i="9"/>
  <c r="V44" i="9"/>
  <c r="W44" i="9"/>
  <c r="X44" i="9"/>
  <c r="Y44" i="9"/>
  <c r="Z44" i="9"/>
  <c r="AA44" i="9"/>
  <c r="AB44" i="9"/>
  <c r="AU44" i="9"/>
  <c r="AV44" i="9"/>
  <c r="AC44" i="9"/>
  <c r="AD44" i="9"/>
  <c r="AF44" i="9"/>
  <c r="AG44" i="9"/>
  <c r="AH44" i="9"/>
  <c r="AI44" i="9"/>
  <c r="AJ44" i="9"/>
  <c r="AK44" i="9"/>
  <c r="AN44" i="9"/>
  <c r="AO44" i="9"/>
  <c r="AP44" i="9"/>
  <c r="AQ44" i="9"/>
  <c r="AR44" i="9"/>
  <c r="AS44" i="9"/>
  <c r="AT44" i="9"/>
  <c r="V45" i="9"/>
  <c r="AU45" i="9"/>
  <c r="AV45" i="9"/>
  <c r="W45" i="9"/>
  <c r="X45" i="9"/>
  <c r="Y45" i="9"/>
  <c r="Z45" i="9"/>
  <c r="AA45" i="9"/>
  <c r="AB45" i="9"/>
  <c r="AC45" i="9"/>
  <c r="AD45" i="9"/>
  <c r="AF45" i="9"/>
  <c r="AG45" i="9"/>
  <c r="AH45" i="9"/>
  <c r="AI45" i="9"/>
  <c r="AJ45" i="9"/>
  <c r="AK45" i="9"/>
  <c r="AN45" i="9"/>
  <c r="AO45" i="9"/>
  <c r="AP45" i="9"/>
  <c r="AQ45" i="9"/>
  <c r="AR45" i="9"/>
  <c r="AS45" i="9"/>
  <c r="AT45" i="9"/>
  <c r="V46" i="9"/>
  <c r="AU46" i="9"/>
  <c r="AV46" i="9"/>
  <c r="W46" i="9"/>
  <c r="X46" i="9"/>
  <c r="Y46" i="9"/>
  <c r="Z46" i="9"/>
  <c r="AA46" i="9"/>
  <c r="AB46" i="9"/>
  <c r="AC46" i="9"/>
  <c r="AD46" i="9"/>
  <c r="AF46" i="9"/>
  <c r="AG46" i="9"/>
  <c r="AH46" i="9"/>
  <c r="AI46" i="9"/>
  <c r="AJ46" i="9"/>
  <c r="AK46" i="9"/>
  <c r="AN46" i="9"/>
  <c r="AO46" i="9"/>
  <c r="AP46" i="9"/>
  <c r="AQ46" i="9"/>
  <c r="AR46" i="9"/>
  <c r="AS46" i="9"/>
  <c r="AT46" i="9"/>
  <c r="V47" i="9"/>
  <c r="W47" i="9"/>
  <c r="X47" i="9"/>
  <c r="Y47" i="9"/>
  <c r="Z47" i="9"/>
  <c r="AA47" i="9"/>
  <c r="AB47" i="9"/>
  <c r="AC47" i="9"/>
  <c r="AD47" i="9"/>
  <c r="AF47" i="9"/>
  <c r="AG47" i="9"/>
  <c r="AH47" i="9"/>
  <c r="AI47" i="9"/>
  <c r="AJ47" i="9"/>
  <c r="AK47" i="9"/>
  <c r="AN47" i="9"/>
  <c r="AO47" i="9"/>
  <c r="AP47" i="9"/>
  <c r="AQ47" i="9"/>
  <c r="AR47" i="9"/>
  <c r="AS47" i="9"/>
  <c r="AT47" i="9"/>
  <c r="V48" i="9"/>
  <c r="W48" i="9"/>
  <c r="X48" i="9"/>
  <c r="Y48" i="9"/>
  <c r="Z48" i="9"/>
  <c r="AA48" i="9"/>
  <c r="AB48" i="9"/>
  <c r="AC48" i="9"/>
  <c r="AD48" i="9"/>
  <c r="AF48" i="9"/>
  <c r="AG48" i="9"/>
  <c r="AH48" i="9"/>
  <c r="AI48" i="9"/>
  <c r="AJ48" i="9"/>
  <c r="AK48" i="9"/>
  <c r="AN48" i="9"/>
  <c r="AO48" i="9"/>
  <c r="AP48" i="9"/>
  <c r="AQ48" i="9"/>
  <c r="AR48" i="9"/>
  <c r="AS48" i="9"/>
  <c r="AT48" i="9"/>
  <c r="V49" i="9"/>
  <c r="AU49" i="9"/>
  <c r="AV49" i="9"/>
  <c r="W49" i="9"/>
  <c r="X49" i="9"/>
  <c r="Y49" i="9"/>
  <c r="Z49" i="9"/>
  <c r="AA49" i="9"/>
  <c r="AB49" i="9"/>
  <c r="AC49" i="9"/>
  <c r="AD49" i="9"/>
  <c r="AF49" i="9"/>
  <c r="AG49" i="9"/>
  <c r="AH49" i="9"/>
  <c r="AI49" i="9"/>
  <c r="AJ49" i="9"/>
  <c r="AK49" i="9"/>
  <c r="AN49" i="9"/>
  <c r="AO49" i="9"/>
  <c r="AP49" i="9"/>
  <c r="AQ49" i="9"/>
  <c r="AR49" i="9"/>
  <c r="AS49" i="9"/>
  <c r="AT49" i="9"/>
  <c r="V50" i="9"/>
  <c r="AU50" i="9"/>
  <c r="AV50" i="9"/>
  <c r="W50" i="9"/>
  <c r="X50" i="9"/>
  <c r="Y50" i="9"/>
  <c r="Z50" i="9"/>
  <c r="AA50" i="9"/>
  <c r="AB50" i="9"/>
  <c r="AC50" i="9"/>
  <c r="AD50" i="9"/>
  <c r="AF50" i="9"/>
  <c r="AG50" i="9"/>
  <c r="AH50" i="9"/>
  <c r="AI50" i="9"/>
  <c r="AJ50" i="9"/>
  <c r="AK50" i="9"/>
  <c r="AN50" i="9"/>
  <c r="AO50" i="9"/>
  <c r="AP50" i="9"/>
  <c r="AQ50" i="9"/>
  <c r="AR50" i="9"/>
  <c r="AS50" i="9"/>
  <c r="AT50" i="9"/>
  <c r="V51" i="9"/>
  <c r="AU51" i="9"/>
  <c r="AV51" i="9"/>
  <c r="W51" i="9"/>
  <c r="X51" i="9"/>
  <c r="Y51" i="9"/>
  <c r="Z51" i="9"/>
  <c r="AA51" i="9"/>
  <c r="AB51" i="9"/>
  <c r="AC51" i="9"/>
  <c r="AD51" i="9"/>
  <c r="AF51" i="9"/>
  <c r="AG51" i="9"/>
  <c r="AH51" i="9"/>
  <c r="AI51" i="9"/>
  <c r="AJ51" i="9"/>
  <c r="AK51" i="9"/>
  <c r="AN51" i="9"/>
  <c r="AO51" i="9"/>
  <c r="AP51" i="9"/>
  <c r="AQ51" i="9"/>
  <c r="AR51" i="9"/>
  <c r="AS51" i="9"/>
  <c r="AT51" i="9"/>
  <c r="V52" i="9"/>
  <c r="W52" i="9"/>
  <c r="X52" i="9"/>
  <c r="Y52" i="9"/>
  <c r="Z52" i="9"/>
  <c r="AA52" i="9"/>
  <c r="AB52" i="9"/>
  <c r="AC52" i="9"/>
  <c r="AD52" i="9"/>
  <c r="AF52" i="9"/>
  <c r="AG52" i="9"/>
  <c r="AH52" i="9"/>
  <c r="AI52" i="9"/>
  <c r="AJ52" i="9"/>
  <c r="AK52" i="9"/>
  <c r="AN52" i="9"/>
  <c r="AO52" i="9"/>
  <c r="AP52" i="9"/>
  <c r="AQ52" i="9"/>
  <c r="AR52" i="9"/>
  <c r="AS52" i="9"/>
  <c r="AT52" i="9"/>
  <c r="V53" i="9"/>
  <c r="AU53" i="9"/>
  <c r="AV53" i="9"/>
  <c r="W53" i="9"/>
  <c r="X53" i="9"/>
  <c r="Y53" i="9"/>
  <c r="Z53" i="9"/>
  <c r="AA53" i="9"/>
  <c r="AB53" i="9"/>
  <c r="AC53" i="9"/>
  <c r="AD53" i="9"/>
  <c r="AF53" i="9"/>
  <c r="AG53" i="9"/>
  <c r="AH53" i="9"/>
  <c r="AI53" i="9"/>
  <c r="AJ53" i="9"/>
  <c r="AK53" i="9"/>
  <c r="AN53" i="9"/>
  <c r="AO53" i="9"/>
  <c r="AP53" i="9"/>
  <c r="AQ53" i="9"/>
  <c r="AR53" i="9"/>
  <c r="AS53" i="9"/>
  <c r="AT53" i="9"/>
  <c r="V54" i="9"/>
  <c r="AU54" i="9"/>
  <c r="AV54" i="9"/>
  <c r="W54" i="9"/>
  <c r="X54" i="9"/>
  <c r="Y54" i="9"/>
  <c r="Z54" i="9"/>
  <c r="AA54" i="9"/>
  <c r="AB54" i="9"/>
  <c r="AC54" i="9"/>
  <c r="AD54" i="9"/>
  <c r="AF54" i="9"/>
  <c r="AG54" i="9"/>
  <c r="AH54" i="9"/>
  <c r="AI54" i="9"/>
  <c r="AJ54" i="9"/>
  <c r="AK54" i="9"/>
  <c r="AN54" i="9"/>
  <c r="AO54" i="9"/>
  <c r="AP54" i="9"/>
  <c r="AQ54" i="9"/>
  <c r="AR54" i="9"/>
  <c r="AS54" i="9"/>
  <c r="AT54" i="9"/>
  <c r="V56" i="9"/>
  <c r="W56" i="9"/>
  <c r="X56" i="9"/>
  <c r="Y56" i="9"/>
  <c r="Z56" i="9"/>
  <c r="AU56" i="9"/>
  <c r="AV56" i="9"/>
  <c r="AA56" i="9"/>
  <c r="AB56" i="9"/>
  <c r="AC56" i="9"/>
  <c r="AD56" i="9"/>
  <c r="AF56" i="9"/>
  <c r="AG56" i="9"/>
  <c r="AH56" i="9"/>
  <c r="AI56" i="9"/>
  <c r="AJ56" i="9"/>
  <c r="AK56" i="9"/>
  <c r="AN56" i="9"/>
  <c r="AO56" i="9"/>
  <c r="AP56" i="9"/>
  <c r="AQ56" i="9"/>
  <c r="AR56" i="9"/>
  <c r="AS56" i="9"/>
  <c r="AT56" i="9"/>
  <c r="V57" i="9"/>
  <c r="W57" i="9"/>
  <c r="X57" i="9"/>
  <c r="Y57" i="9"/>
  <c r="AU57" i="9"/>
  <c r="AV57" i="9"/>
  <c r="Z57" i="9"/>
  <c r="AA57" i="9"/>
  <c r="AB57" i="9"/>
  <c r="AC57" i="9"/>
  <c r="AD57" i="9"/>
  <c r="AF57" i="9"/>
  <c r="AG57" i="9"/>
  <c r="AH57" i="9"/>
  <c r="AI57" i="9"/>
  <c r="AJ57" i="9"/>
  <c r="AK57" i="9"/>
  <c r="AN57" i="9"/>
  <c r="AO57" i="9"/>
  <c r="AP57" i="9"/>
  <c r="AQ57" i="9"/>
  <c r="AR57" i="9"/>
  <c r="AS57" i="9"/>
  <c r="AT57" i="9"/>
  <c r="V58" i="9"/>
  <c r="AU58" i="9"/>
  <c r="AV58" i="9"/>
  <c r="W58" i="9"/>
  <c r="X58" i="9"/>
  <c r="Y58" i="9"/>
  <c r="Z58" i="9"/>
  <c r="AA58" i="9"/>
  <c r="AB58" i="9"/>
  <c r="AC58" i="9"/>
  <c r="AD58" i="9"/>
  <c r="AF58" i="9"/>
  <c r="AG58" i="9"/>
  <c r="AH58" i="9"/>
  <c r="AI58" i="9"/>
  <c r="AJ58" i="9"/>
  <c r="AK58" i="9"/>
  <c r="AN58" i="9"/>
  <c r="AO58" i="9"/>
  <c r="AP58" i="9"/>
  <c r="AQ58" i="9"/>
  <c r="AR58" i="9"/>
  <c r="AS58" i="9"/>
  <c r="AT58" i="9"/>
  <c r="V59" i="9"/>
  <c r="W59" i="9"/>
  <c r="X59" i="9"/>
  <c r="Y59" i="9"/>
  <c r="Z59" i="9"/>
  <c r="AA59" i="9"/>
  <c r="AB59" i="9"/>
  <c r="AC59" i="9"/>
  <c r="AD59" i="9"/>
  <c r="AF59" i="9"/>
  <c r="AG59" i="9"/>
  <c r="AH59" i="9"/>
  <c r="AI59" i="9"/>
  <c r="AJ59" i="9"/>
  <c r="AK59" i="9"/>
  <c r="AN59" i="9"/>
  <c r="AO59" i="9"/>
  <c r="AP59" i="9"/>
  <c r="AQ59" i="9"/>
  <c r="AR59" i="9"/>
  <c r="AS59" i="9"/>
  <c r="AT59" i="9"/>
  <c r="V60" i="9"/>
  <c r="W60" i="9"/>
  <c r="AU60" i="9"/>
  <c r="AV60" i="9"/>
  <c r="X60" i="9"/>
  <c r="Y60" i="9"/>
  <c r="Z60" i="9"/>
  <c r="AA60" i="9"/>
  <c r="AB60" i="9"/>
  <c r="AC60" i="9"/>
  <c r="AD60" i="9"/>
  <c r="AF60" i="9"/>
  <c r="AG60" i="9"/>
  <c r="AH60" i="9"/>
  <c r="AI60" i="9"/>
  <c r="AJ60" i="9"/>
  <c r="AK60" i="9"/>
  <c r="AN60" i="9"/>
  <c r="AO60" i="9"/>
  <c r="AP60" i="9"/>
  <c r="AQ60" i="9"/>
  <c r="AR60" i="9"/>
  <c r="AS60" i="9"/>
  <c r="AT60" i="9"/>
  <c r="V61" i="9"/>
  <c r="W61" i="9"/>
  <c r="X61" i="9"/>
  <c r="Y61" i="9"/>
  <c r="Z61" i="9"/>
  <c r="AA61" i="9"/>
  <c r="AB61" i="9"/>
  <c r="AC61" i="9"/>
  <c r="AD61" i="9"/>
  <c r="AF61" i="9"/>
  <c r="AG61" i="9"/>
  <c r="AH61" i="9"/>
  <c r="AI61" i="9"/>
  <c r="AJ61" i="9"/>
  <c r="AK61" i="9"/>
  <c r="AN61" i="9"/>
  <c r="AO61" i="9"/>
  <c r="AP61" i="9"/>
  <c r="AQ61" i="9"/>
  <c r="AR61" i="9"/>
  <c r="AS61" i="9"/>
  <c r="AT61" i="9"/>
  <c r="V62" i="9"/>
  <c r="AU62" i="9"/>
  <c r="AV62" i="9"/>
  <c r="W62" i="9"/>
  <c r="X62" i="9"/>
  <c r="Y62" i="9"/>
  <c r="Z62" i="9"/>
  <c r="AA62" i="9"/>
  <c r="AB62" i="9"/>
  <c r="AC62" i="9"/>
  <c r="AD62" i="9"/>
  <c r="AF62" i="9"/>
  <c r="AG62" i="9"/>
  <c r="AH62" i="9"/>
  <c r="AI62" i="9"/>
  <c r="AJ62" i="9"/>
  <c r="AK62" i="9"/>
  <c r="AN62" i="9"/>
  <c r="AO62" i="9"/>
  <c r="AP62" i="9"/>
  <c r="AQ62" i="9"/>
  <c r="AR62" i="9"/>
  <c r="AS62" i="9"/>
  <c r="AT62" i="9"/>
  <c r="V63" i="9"/>
  <c r="W63" i="9"/>
  <c r="X63" i="9"/>
  <c r="AU63" i="9"/>
  <c r="AV63" i="9"/>
  <c r="Y63" i="9"/>
  <c r="Z63" i="9"/>
  <c r="AA63" i="9"/>
  <c r="AB63" i="9"/>
  <c r="AC63" i="9"/>
  <c r="AD63" i="9"/>
  <c r="AF63" i="9"/>
  <c r="AG63" i="9"/>
  <c r="AH63" i="9"/>
  <c r="AI63" i="9"/>
  <c r="AJ63" i="9"/>
  <c r="AK63" i="9"/>
  <c r="AN63" i="9"/>
  <c r="AO63" i="9"/>
  <c r="AP63" i="9"/>
  <c r="AQ63" i="9"/>
  <c r="AR63" i="9"/>
  <c r="AS63" i="9"/>
  <c r="AT63" i="9"/>
  <c r="V64" i="9"/>
  <c r="W64" i="9"/>
  <c r="X64" i="9"/>
  <c r="Y64" i="9"/>
  <c r="Z64" i="9"/>
  <c r="AA64" i="9"/>
  <c r="AB64" i="9"/>
  <c r="AC64" i="9"/>
  <c r="AD64" i="9"/>
  <c r="AF64" i="9"/>
  <c r="AG64" i="9"/>
  <c r="AH64" i="9"/>
  <c r="AI64" i="9"/>
  <c r="AJ64" i="9"/>
  <c r="AK64" i="9"/>
  <c r="AN64" i="9"/>
  <c r="AO64" i="9"/>
  <c r="AP64" i="9"/>
  <c r="AQ64" i="9"/>
  <c r="AR64" i="9"/>
  <c r="AS64" i="9"/>
  <c r="AT64" i="9"/>
  <c r="V65" i="9"/>
  <c r="W65" i="9"/>
  <c r="X65" i="9"/>
  <c r="AU65" i="9"/>
  <c r="AV65" i="9"/>
  <c r="Y65" i="9"/>
  <c r="Z65" i="9"/>
  <c r="AA65" i="9"/>
  <c r="AB65" i="9"/>
  <c r="AC65" i="9"/>
  <c r="AD65" i="9"/>
  <c r="AF65" i="9"/>
  <c r="AG65" i="9"/>
  <c r="AH65" i="9"/>
  <c r="AI65" i="9"/>
  <c r="AJ65" i="9"/>
  <c r="AK65" i="9"/>
  <c r="AN65" i="9"/>
  <c r="AO65" i="9"/>
  <c r="AP65" i="9"/>
  <c r="AQ65" i="9"/>
  <c r="AR65" i="9"/>
  <c r="AS65" i="9"/>
  <c r="AT65" i="9"/>
  <c r="V66" i="9"/>
  <c r="AU66" i="9"/>
  <c r="AV66" i="9"/>
  <c r="W66" i="9"/>
  <c r="X66" i="9"/>
  <c r="Y66" i="9"/>
  <c r="Z66" i="9"/>
  <c r="AA66" i="9"/>
  <c r="AB66" i="9"/>
  <c r="AC66" i="9"/>
  <c r="AD66" i="9"/>
  <c r="AF66" i="9"/>
  <c r="AG66" i="9"/>
  <c r="AH66" i="9"/>
  <c r="AI66" i="9"/>
  <c r="AJ66" i="9"/>
  <c r="AK66" i="9"/>
  <c r="AN66" i="9"/>
  <c r="AO66" i="9"/>
  <c r="AP66" i="9"/>
  <c r="AQ66" i="9"/>
  <c r="AR66" i="9"/>
  <c r="AS66" i="9"/>
  <c r="AT66" i="9"/>
  <c r="V69" i="9"/>
  <c r="W69" i="9"/>
  <c r="X69" i="9"/>
  <c r="Y69" i="9"/>
  <c r="Z69" i="9"/>
  <c r="AA69" i="9"/>
  <c r="AB69" i="9"/>
  <c r="AC69" i="9"/>
  <c r="AD69" i="9"/>
  <c r="AF69" i="9"/>
  <c r="AG69" i="9"/>
  <c r="AH69" i="9"/>
  <c r="AI69" i="9"/>
  <c r="AJ69" i="9"/>
  <c r="AK69" i="9"/>
  <c r="AN69" i="9"/>
  <c r="AO69" i="9"/>
  <c r="AP69" i="9"/>
  <c r="AQ69" i="9"/>
  <c r="AR69" i="9"/>
  <c r="AS69" i="9"/>
  <c r="AT69" i="9"/>
  <c r="V70" i="9"/>
  <c r="AU70" i="9"/>
  <c r="AV70" i="9"/>
  <c r="W70" i="9"/>
  <c r="X70" i="9"/>
  <c r="Y70" i="9"/>
  <c r="Z70" i="9"/>
  <c r="AA70" i="9"/>
  <c r="AB70" i="9"/>
  <c r="AC70" i="9"/>
  <c r="AD70" i="9"/>
  <c r="AF70" i="9"/>
  <c r="AG70" i="9"/>
  <c r="AH70" i="9"/>
  <c r="AI70" i="9"/>
  <c r="AJ70" i="9"/>
  <c r="AK70" i="9"/>
  <c r="AN70" i="9"/>
  <c r="AO70" i="9"/>
  <c r="AP70" i="9"/>
  <c r="AQ70" i="9"/>
  <c r="AR70" i="9"/>
  <c r="AS70" i="9"/>
  <c r="AT70" i="9"/>
  <c r="V71" i="9"/>
  <c r="W71" i="9"/>
  <c r="X71" i="9"/>
  <c r="Y71" i="9"/>
  <c r="AU71" i="9"/>
  <c r="AV71" i="9"/>
  <c r="Z71" i="9"/>
  <c r="AA71" i="9"/>
  <c r="AB71" i="9"/>
  <c r="AC71" i="9"/>
  <c r="AD71" i="9"/>
  <c r="AF71" i="9"/>
  <c r="AG71" i="9"/>
  <c r="AH71" i="9"/>
  <c r="AI71" i="9"/>
  <c r="AJ71" i="9"/>
  <c r="AK71" i="9"/>
  <c r="AN71" i="9"/>
  <c r="AO71" i="9"/>
  <c r="AP71" i="9"/>
  <c r="AQ71" i="9"/>
  <c r="AR71" i="9"/>
  <c r="AS71" i="9"/>
  <c r="AT71" i="9"/>
  <c r="V73" i="9"/>
  <c r="AU73" i="9"/>
  <c r="AV73" i="9"/>
  <c r="W73" i="9"/>
  <c r="X73" i="9"/>
  <c r="Y73" i="9"/>
  <c r="Z73" i="9"/>
  <c r="AA73" i="9"/>
  <c r="AB73" i="9"/>
  <c r="AC73" i="9"/>
  <c r="AD73" i="9"/>
  <c r="AF73" i="9"/>
  <c r="AG73" i="9"/>
  <c r="AH73" i="9"/>
  <c r="AI73" i="9"/>
  <c r="AJ73" i="9"/>
  <c r="AK73" i="9"/>
  <c r="AN73" i="9"/>
  <c r="AO73" i="9"/>
  <c r="AP73" i="9"/>
  <c r="AQ73" i="9"/>
  <c r="AR73" i="9"/>
  <c r="AS73" i="9"/>
  <c r="AT73" i="9"/>
  <c r="V74" i="9"/>
  <c r="W74" i="9"/>
  <c r="X74" i="9"/>
  <c r="Y74" i="9"/>
  <c r="Z74" i="9"/>
  <c r="AA74" i="9"/>
  <c r="AB74" i="9"/>
  <c r="AC74" i="9"/>
  <c r="AD74" i="9"/>
  <c r="AF74" i="9"/>
  <c r="AG74" i="9"/>
  <c r="AH74" i="9"/>
  <c r="AI74" i="9"/>
  <c r="AJ74" i="9"/>
  <c r="AK74" i="9"/>
  <c r="AN74" i="9"/>
  <c r="AO74" i="9"/>
  <c r="AP74" i="9"/>
  <c r="AQ74" i="9"/>
  <c r="AR74" i="9"/>
  <c r="AS74" i="9"/>
  <c r="AT74" i="9"/>
  <c r="V75" i="9"/>
  <c r="W75" i="9"/>
  <c r="X75" i="9"/>
  <c r="AU75" i="9"/>
  <c r="AV75" i="9"/>
  <c r="Y75" i="9"/>
  <c r="Z75" i="9"/>
  <c r="AA75" i="9"/>
  <c r="AB75" i="9"/>
  <c r="AC75" i="9"/>
  <c r="AD75" i="9"/>
  <c r="AF75" i="9"/>
  <c r="AG75" i="9"/>
  <c r="AH75" i="9"/>
  <c r="AI75" i="9"/>
  <c r="AJ75" i="9"/>
  <c r="AK75" i="9"/>
  <c r="AN75" i="9"/>
  <c r="AO75" i="9"/>
  <c r="AP75" i="9"/>
  <c r="AQ75" i="9"/>
  <c r="AR75" i="9"/>
  <c r="AS75" i="9"/>
  <c r="AT75" i="9"/>
  <c r="V76" i="9"/>
  <c r="W76" i="9"/>
  <c r="X76" i="9"/>
  <c r="AU76" i="9"/>
  <c r="AV76" i="9"/>
  <c r="Y76" i="9"/>
  <c r="Z76" i="9"/>
  <c r="AA76" i="9"/>
  <c r="AB76" i="9"/>
  <c r="AC76" i="9"/>
  <c r="AD76" i="9"/>
  <c r="AF76" i="9"/>
  <c r="AG76" i="9"/>
  <c r="AH76" i="9"/>
  <c r="AI76" i="9"/>
  <c r="AJ76" i="9"/>
  <c r="AK76" i="9"/>
  <c r="AN76" i="9"/>
  <c r="AO76" i="9"/>
  <c r="AP76" i="9"/>
  <c r="AQ76" i="9"/>
  <c r="AR76" i="9"/>
  <c r="AS76" i="9"/>
  <c r="AT76" i="9"/>
  <c r="V77" i="9"/>
  <c r="AU77" i="9"/>
  <c r="AV77" i="9"/>
  <c r="W77" i="9"/>
  <c r="X77" i="9"/>
  <c r="Y77" i="9"/>
  <c r="Z77" i="9"/>
  <c r="AA77" i="9"/>
  <c r="AB77" i="9"/>
  <c r="AC77" i="9"/>
  <c r="AD77" i="9"/>
  <c r="AF77" i="9"/>
  <c r="AG77" i="9"/>
  <c r="AH77" i="9"/>
  <c r="AI77" i="9"/>
  <c r="AJ77" i="9"/>
  <c r="AK77" i="9"/>
  <c r="AN77" i="9"/>
  <c r="AO77" i="9"/>
  <c r="AP77" i="9"/>
  <c r="AQ77" i="9"/>
  <c r="AR77" i="9"/>
  <c r="AS77" i="9"/>
  <c r="AT77" i="9"/>
  <c r="V78" i="9"/>
  <c r="AU78" i="9"/>
  <c r="AV78" i="9"/>
  <c r="W78" i="9"/>
  <c r="X78" i="9"/>
  <c r="Y78" i="9"/>
  <c r="Z78" i="9"/>
  <c r="AA78" i="9"/>
  <c r="AB78" i="9"/>
  <c r="AC78" i="9"/>
  <c r="AD78" i="9"/>
  <c r="AF78" i="9"/>
  <c r="AG78" i="9"/>
  <c r="AH78" i="9"/>
  <c r="AI78" i="9"/>
  <c r="AJ78" i="9"/>
  <c r="AK78" i="9"/>
  <c r="AN78" i="9"/>
  <c r="AO78" i="9"/>
  <c r="AP78" i="9"/>
  <c r="AQ78" i="9"/>
  <c r="AR78" i="9"/>
  <c r="AS78" i="9"/>
  <c r="AT78" i="9"/>
  <c r="V79" i="9"/>
  <c r="W79" i="9"/>
  <c r="X79" i="9"/>
  <c r="Y79" i="9"/>
  <c r="Z79" i="9"/>
  <c r="AA79" i="9"/>
  <c r="AB79" i="9"/>
  <c r="AC79" i="9"/>
  <c r="AD79" i="9"/>
  <c r="AF79" i="9"/>
  <c r="AG79" i="9"/>
  <c r="AH79" i="9"/>
  <c r="AI79" i="9"/>
  <c r="AJ79" i="9"/>
  <c r="AK79" i="9"/>
  <c r="AN79" i="9"/>
  <c r="AO79" i="9"/>
  <c r="AP79" i="9"/>
  <c r="AQ79" i="9"/>
  <c r="AR79" i="9"/>
  <c r="AS79" i="9"/>
  <c r="AT79" i="9"/>
  <c r="V80" i="9"/>
  <c r="W80" i="9"/>
  <c r="X80" i="9"/>
  <c r="Y80" i="9"/>
  <c r="Z80" i="9"/>
  <c r="AA80" i="9"/>
  <c r="AB80" i="9"/>
  <c r="AC80" i="9"/>
  <c r="AD80" i="9"/>
  <c r="AF80" i="9"/>
  <c r="AG80" i="9"/>
  <c r="AH80" i="9"/>
  <c r="AI80" i="9"/>
  <c r="AJ80" i="9"/>
  <c r="AK80" i="9"/>
  <c r="AN80" i="9"/>
  <c r="AO80" i="9"/>
  <c r="AP80" i="9"/>
  <c r="AQ80" i="9"/>
  <c r="AR80" i="9"/>
  <c r="AS80" i="9"/>
  <c r="AT80" i="9"/>
  <c r="V82" i="9"/>
  <c r="AU82" i="9"/>
  <c r="AV82" i="9"/>
  <c r="W82" i="9"/>
  <c r="X82" i="9"/>
  <c r="Y82" i="9"/>
  <c r="Z82" i="9"/>
  <c r="AA82" i="9"/>
  <c r="AB82" i="9"/>
  <c r="AC82" i="9"/>
  <c r="AD82" i="9"/>
  <c r="AF82" i="9"/>
  <c r="AG82" i="9"/>
  <c r="AH82" i="9"/>
  <c r="AI82" i="9"/>
  <c r="AJ82" i="9"/>
  <c r="AK82" i="9"/>
  <c r="AN82" i="9"/>
  <c r="AO82" i="9"/>
  <c r="AP82" i="9"/>
  <c r="AQ82" i="9"/>
  <c r="AR82" i="9"/>
  <c r="AS82" i="9"/>
  <c r="AT82" i="9"/>
  <c r="V83" i="9"/>
  <c r="W83" i="9"/>
  <c r="AU83" i="9"/>
  <c r="AV83" i="9"/>
  <c r="X83" i="9"/>
  <c r="Y83" i="9"/>
  <c r="Z83" i="9"/>
  <c r="AA83" i="9"/>
  <c r="AB83" i="9"/>
  <c r="AC83" i="9"/>
  <c r="AD83" i="9"/>
  <c r="AF83" i="9"/>
  <c r="AG83" i="9"/>
  <c r="AH83" i="9"/>
  <c r="AI83" i="9"/>
  <c r="AJ83" i="9"/>
  <c r="AK83" i="9"/>
  <c r="AN83" i="9"/>
  <c r="AO83" i="9"/>
  <c r="AP83" i="9"/>
  <c r="AQ83" i="9"/>
  <c r="AR83" i="9"/>
  <c r="AS83" i="9"/>
  <c r="AT83" i="9"/>
  <c r="V84" i="9"/>
  <c r="W84" i="9"/>
  <c r="X84" i="9"/>
  <c r="AU84" i="9"/>
  <c r="AV84" i="9"/>
  <c r="Y84" i="9"/>
  <c r="Z84" i="9"/>
  <c r="AA84" i="9"/>
  <c r="AB84" i="9"/>
  <c r="AC84" i="9"/>
  <c r="AD84" i="9"/>
  <c r="AF84" i="9"/>
  <c r="AG84" i="9"/>
  <c r="AH84" i="9"/>
  <c r="AI84" i="9"/>
  <c r="AJ84" i="9"/>
  <c r="AK84" i="9"/>
  <c r="AN84" i="9"/>
  <c r="AO84" i="9"/>
  <c r="AP84" i="9"/>
  <c r="AQ84" i="9"/>
  <c r="AR84" i="9"/>
  <c r="AS84" i="9"/>
  <c r="AT84" i="9"/>
  <c r="V85" i="9"/>
  <c r="W85" i="9"/>
  <c r="X85" i="9"/>
  <c r="Y85" i="9"/>
  <c r="AU85" i="9"/>
  <c r="AV85" i="9"/>
  <c r="Z85" i="9"/>
  <c r="AA85" i="9"/>
  <c r="AB85" i="9"/>
  <c r="AC85" i="9"/>
  <c r="AD85" i="9"/>
  <c r="AF85" i="9"/>
  <c r="AG85" i="9"/>
  <c r="AH85" i="9"/>
  <c r="AI85" i="9"/>
  <c r="AJ85" i="9"/>
  <c r="AK85" i="9"/>
  <c r="AN85" i="9"/>
  <c r="AO85" i="9"/>
  <c r="AP85" i="9"/>
  <c r="AQ85" i="9"/>
  <c r="AR85" i="9"/>
  <c r="AS85" i="9"/>
  <c r="AT85" i="9"/>
  <c r="V86" i="9"/>
  <c r="AU86" i="9"/>
  <c r="AV86" i="9"/>
  <c r="W86" i="9"/>
  <c r="X86" i="9"/>
  <c r="Y86" i="9"/>
  <c r="Z86" i="9"/>
  <c r="AA86" i="9"/>
  <c r="AB86" i="9"/>
  <c r="AC86" i="9"/>
  <c r="AD86" i="9"/>
  <c r="AF86" i="9"/>
  <c r="AG86" i="9"/>
  <c r="AH86" i="9"/>
  <c r="AI86" i="9"/>
  <c r="AJ86" i="9"/>
  <c r="AK86" i="9"/>
  <c r="AN86" i="9"/>
  <c r="AO86" i="9"/>
  <c r="AP86" i="9"/>
  <c r="AQ86" i="9"/>
  <c r="AR86" i="9"/>
  <c r="AS86" i="9"/>
  <c r="AT86" i="9"/>
  <c r="V87" i="9"/>
  <c r="W87" i="9"/>
  <c r="X87" i="9"/>
  <c r="Y87" i="9"/>
  <c r="Z87" i="9"/>
  <c r="AA87" i="9"/>
  <c r="AB87" i="9"/>
  <c r="AC87" i="9"/>
  <c r="AD87" i="9"/>
  <c r="AF87" i="9"/>
  <c r="AG87" i="9"/>
  <c r="AH87" i="9"/>
  <c r="AI87" i="9"/>
  <c r="AJ87" i="9"/>
  <c r="AK87" i="9"/>
  <c r="AN87" i="9"/>
  <c r="AO87" i="9"/>
  <c r="AP87" i="9"/>
  <c r="AQ87" i="9"/>
  <c r="AR87" i="9"/>
  <c r="AS87" i="9"/>
  <c r="AT87" i="9"/>
  <c r="V90" i="9"/>
  <c r="W90" i="9"/>
  <c r="X90" i="9"/>
  <c r="Y90" i="9"/>
  <c r="Z90" i="9"/>
  <c r="AA90" i="9"/>
  <c r="AB90" i="9"/>
  <c r="AC90" i="9"/>
  <c r="AD90" i="9"/>
  <c r="AF90" i="9"/>
  <c r="AG90" i="9"/>
  <c r="AH90" i="9"/>
  <c r="AI90" i="9"/>
  <c r="AJ90" i="9"/>
  <c r="AK90" i="9"/>
  <c r="AN90" i="9"/>
  <c r="AO90" i="9"/>
  <c r="AP90" i="9"/>
  <c r="AQ90" i="9"/>
  <c r="AR90" i="9"/>
  <c r="AS90" i="9"/>
  <c r="AT90" i="9"/>
  <c r="V92" i="9"/>
  <c r="W92" i="9"/>
  <c r="X92" i="9"/>
  <c r="Y92" i="9"/>
  <c r="Z92" i="9"/>
  <c r="AA92" i="9"/>
  <c r="AU92" i="9"/>
  <c r="AV92" i="9"/>
  <c r="AB92" i="9"/>
  <c r="AC92" i="9"/>
  <c r="AD92" i="9"/>
  <c r="AF92" i="9"/>
  <c r="AG92" i="9"/>
  <c r="AH92" i="9"/>
  <c r="AI92" i="9"/>
  <c r="AJ92" i="9"/>
  <c r="AK92" i="9"/>
  <c r="AN92" i="9"/>
  <c r="AO92" i="9"/>
  <c r="AP92" i="9"/>
  <c r="AQ92" i="9"/>
  <c r="AR92" i="9"/>
  <c r="AS92" i="9"/>
  <c r="AT92" i="9"/>
  <c r="V93" i="9"/>
  <c r="AU93" i="9"/>
  <c r="AV93" i="9"/>
  <c r="W93" i="9"/>
  <c r="X93" i="9"/>
  <c r="Y93" i="9"/>
  <c r="Z93" i="9"/>
  <c r="AA93" i="9"/>
  <c r="AB93" i="9"/>
  <c r="AC93" i="9"/>
  <c r="AD93" i="9"/>
  <c r="AF93" i="9"/>
  <c r="AG93" i="9"/>
  <c r="AH93" i="9"/>
  <c r="AI93" i="9"/>
  <c r="AJ93" i="9"/>
  <c r="AK93" i="9"/>
  <c r="AN93" i="9"/>
  <c r="AO93" i="9"/>
  <c r="AP93" i="9"/>
  <c r="AQ93" i="9"/>
  <c r="AR93" i="9"/>
  <c r="AS93" i="9"/>
  <c r="AT93" i="9"/>
  <c r="AS2" i="9"/>
  <c r="C192" i="9"/>
  <c r="AT2" i="9"/>
  <c r="AT192" i="9"/>
  <c r="AR2" i="9"/>
  <c r="AR192" i="9"/>
  <c r="AQ2" i="9"/>
  <c r="AP2" i="9"/>
  <c r="AO2" i="9"/>
  <c r="AN2" i="9"/>
  <c r="AN192" i="9"/>
  <c r="AK2" i="9"/>
  <c r="AJ2" i="9"/>
  <c r="AI2" i="9"/>
  <c r="AH2" i="9"/>
  <c r="AG2" i="9"/>
  <c r="AF2" i="9"/>
  <c r="AD2" i="9"/>
  <c r="AC2" i="9"/>
  <c r="AB2" i="9"/>
  <c r="AA2" i="9"/>
  <c r="AA192" i="9"/>
  <c r="Z2" i="9"/>
  <c r="AU2" i="9"/>
  <c r="AV2" i="9"/>
  <c r="Y2" i="9"/>
  <c r="X2" i="9"/>
  <c r="W2" i="9"/>
  <c r="V2" i="9"/>
  <c r="AU80" i="9"/>
  <c r="AV80" i="9"/>
  <c r="AU16" i="9"/>
  <c r="AV16" i="9"/>
  <c r="AV158" i="9"/>
  <c r="AV120" i="9"/>
  <c r="AV119" i="9"/>
  <c r="AV141" i="9"/>
  <c r="AV41" i="9"/>
  <c r="AV146" i="9"/>
  <c r="AV126" i="9"/>
  <c r="AU69" i="9"/>
  <c r="AV69" i="9"/>
  <c r="AV159" i="9"/>
  <c r="AV138" i="9"/>
  <c r="AV140" i="9"/>
  <c r="AV113" i="9"/>
  <c r="AV100" i="9"/>
  <c r="AF192" i="9"/>
  <c r="AV166" i="9"/>
  <c r="AI192" i="9"/>
  <c r="AU52" i="9"/>
  <c r="AV52" i="9"/>
  <c r="AU19" i="9"/>
  <c r="AV19" i="9"/>
  <c r="X192" i="9"/>
  <c r="AV125" i="9"/>
  <c r="AU184" i="9"/>
  <c r="AV184" i="9"/>
  <c r="AU107" i="9"/>
  <c r="AV107" i="9"/>
  <c r="AJ192" i="9"/>
  <c r="AB192" i="9"/>
  <c r="AU67" i="9"/>
  <c r="AV67" i="9"/>
  <c r="AU132" i="9"/>
  <c r="AV132" i="9"/>
  <c r="AU176" i="9"/>
  <c r="AV176" i="9"/>
  <c r="AX192" i="9"/>
  <c r="AU48" i="9"/>
  <c r="AV48" i="9"/>
  <c r="AU32" i="9"/>
  <c r="AV32" i="9"/>
  <c r="AU72" i="9"/>
  <c r="AV72" i="9"/>
  <c r="AU156" i="9"/>
  <c r="AV156" i="9"/>
  <c r="AU147" i="9"/>
  <c r="AV147" i="9"/>
  <c r="AU145" i="9"/>
  <c r="AV145" i="9"/>
  <c r="AU123" i="9"/>
  <c r="AV123" i="9"/>
  <c r="AU114" i="9"/>
  <c r="AV114" i="9"/>
  <c r="AU112" i="9"/>
  <c r="AV112" i="9"/>
  <c r="Z192" i="9"/>
  <c r="AZ192" i="9"/>
  <c r="AU74" i="9"/>
  <c r="AV74" i="9"/>
  <c r="AU12" i="9"/>
  <c r="AV12" i="9"/>
  <c r="V192" i="9"/>
  <c r="AU135" i="9"/>
  <c r="AV135" i="9"/>
  <c r="BF192" i="9"/>
  <c r="AD192" i="9"/>
  <c r="AU64" i="9"/>
  <c r="AV64" i="9"/>
  <c r="AP192" i="9"/>
  <c r="AU190" i="9"/>
  <c r="AV190" i="9"/>
  <c r="AU180" i="9"/>
  <c r="AV180" i="9"/>
  <c r="AU171" i="9"/>
  <c r="AV171" i="9"/>
  <c r="AU157" i="9"/>
  <c r="AV157" i="9"/>
  <c r="AU136" i="9"/>
  <c r="AV136" i="9"/>
  <c r="AU124" i="9"/>
  <c r="AV124" i="9"/>
  <c r="AU103" i="9"/>
  <c r="AV103" i="9"/>
  <c r="AU189" i="9"/>
  <c r="AV189" i="9"/>
  <c r="BE192" i="9"/>
  <c r="AU161" i="9"/>
  <c r="AV161" i="9"/>
  <c r="AU129" i="9"/>
  <c r="AV129" i="9"/>
  <c r="AM192" i="9"/>
  <c r="AU172" i="9"/>
  <c r="AV172" i="9"/>
  <c r="AS192" i="9"/>
  <c r="AU87" i="9"/>
  <c r="AV87" i="9"/>
  <c r="AU59" i="9"/>
  <c r="AV59" i="9"/>
  <c r="AU34" i="9"/>
  <c r="AV34" i="9"/>
  <c r="AU25" i="9"/>
  <c r="AV25" i="9"/>
  <c r="AU191" i="9"/>
  <c r="AV191" i="9"/>
  <c r="AU164" i="9"/>
  <c r="AV164" i="9"/>
  <c r="AU98" i="9"/>
  <c r="AV98" i="9"/>
  <c r="AU165" i="9"/>
  <c r="AV165" i="9"/>
  <c r="AU133" i="9"/>
  <c r="AV133" i="9"/>
  <c r="AY192" i="9"/>
  <c r="AU90" i="9"/>
  <c r="AV90" i="9"/>
  <c r="AU79" i="9"/>
  <c r="AV79" i="9"/>
  <c r="AU47" i="9"/>
  <c r="AV47" i="9"/>
  <c r="AU61" i="9"/>
  <c r="AV61" i="9"/>
  <c r="AU148" i="9"/>
  <c r="AV148" i="9"/>
  <c r="AU139" i="9"/>
  <c r="AV139" i="9"/>
  <c r="AU137" i="9"/>
  <c r="AV137" i="9"/>
  <c r="AU115" i="9"/>
  <c r="AV115" i="9"/>
  <c r="AU106" i="9"/>
  <c r="AV106" i="9"/>
  <c r="AU104" i="9"/>
  <c r="AV104" i="9"/>
  <c r="BB192" i="9"/>
  <c r="AU9" i="9"/>
  <c r="AV9" i="9"/>
  <c r="AU188" i="9"/>
  <c r="AV188" i="9"/>
  <c r="AU111" i="9"/>
  <c r="AV111" i="9"/>
  <c r="AU81" i="9"/>
  <c r="AV81" i="9"/>
  <c r="Y192" i="9"/>
  <c r="AU175" i="9"/>
  <c r="AV175" i="9"/>
  <c r="AU168" i="9"/>
  <c r="AV168" i="9"/>
  <c r="AU160" i="9"/>
  <c r="AV160" i="9"/>
  <c r="AU151" i="9"/>
  <c r="AV151" i="9"/>
  <c r="AU149" i="9"/>
  <c r="AV149" i="9"/>
  <c r="AU128" i="9"/>
  <c r="AV128" i="9"/>
  <c r="AU118" i="9"/>
  <c r="AV118" i="9"/>
  <c r="AU116" i="9"/>
  <c r="AV116" i="9"/>
  <c r="AU185" i="9"/>
  <c r="AV185" i="9"/>
  <c r="AU88" i="9"/>
  <c r="AV88" i="9"/>
  <c r="AE192" i="9"/>
  <c r="BD192" i="9"/>
</calcChain>
</file>

<file path=xl/comments1.xml><?xml version="1.0" encoding="utf-8"?>
<comments xmlns="http://schemas.openxmlformats.org/spreadsheetml/2006/main">
  <authors>
    <author>ga2mitl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does not imply Keep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implies Keep</t>
        </r>
      </text>
    </comment>
    <comment ref="P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implies keep
Discard is from tableau</t>
        </r>
      </text>
    </comment>
    <comment ref="Q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implies Keep</t>
        </r>
      </text>
    </comment>
    <comment ref="R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imples Keep except where indicated</t>
        </r>
      </text>
    </comment>
    <comment ref="S1" authorId="0" shapeId="0">
      <text>
        <r>
          <rPr>
            <b/>
            <sz val="8"/>
            <color indexed="81"/>
            <rFont val="Tahoma"/>
            <family val="2"/>
          </rPr>
          <t>ga2mitl:</t>
        </r>
        <r>
          <rPr>
            <sz val="8"/>
            <color indexed="81"/>
            <rFont val="Tahoma"/>
            <family val="2"/>
          </rPr>
          <t xml:space="preserve">
Draw implies Keep</t>
        </r>
      </text>
    </comment>
  </commentList>
</comments>
</file>

<file path=xl/sharedStrings.xml><?xml version="1.0" encoding="utf-8"?>
<sst xmlns="http://schemas.openxmlformats.org/spreadsheetml/2006/main" count="1457" uniqueCount="471">
  <si>
    <t xml:space="preserve">Name </t>
  </si>
  <si>
    <t>VPs</t>
  </si>
  <si>
    <t>Military +1</t>
  </si>
  <si>
    <t>Development</t>
  </si>
  <si>
    <t>Windfall</t>
  </si>
  <si>
    <t>Alien</t>
  </si>
  <si>
    <t>Good</t>
  </si>
  <si>
    <t>Rare</t>
  </si>
  <si>
    <t>Production</t>
  </si>
  <si>
    <t>Novelty</t>
  </si>
  <si>
    <t>Rebel</t>
  </si>
  <si>
    <t>Terraforming</t>
  </si>
  <si>
    <t>Uplift</t>
  </si>
  <si>
    <t>*</t>
  </si>
  <si>
    <t>Qty</t>
  </si>
  <si>
    <t>Military World</t>
  </si>
  <si>
    <t>Non-Military World</t>
  </si>
  <si>
    <t>Military +3</t>
  </si>
  <si>
    <t>Military +2</t>
  </si>
  <si>
    <t>Cost -2</t>
  </si>
  <si>
    <t>Military -1</t>
  </si>
  <si>
    <t>Rebel Military +4</t>
  </si>
  <si>
    <t>Rare Cost -1</t>
  </si>
  <si>
    <t>Produce 1 Alien Windfall</t>
  </si>
  <si>
    <t>Produce 1 Rare Windfall</t>
  </si>
  <si>
    <t>Produce 1 Windfall</t>
  </si>
  <si>
    <t>Produce 1 Novelty Windfall</t>
  </si>
  <si>
    <t>Draw 1 per kind of good produced</t>
  </si>
  <si>
    <t>Draw 2 for 1 good</t>
  </si>
  <si>
    <t>Draw 1 for 1 good</t>
  </si>
  <si>
    <t>Draw +1</t>
  </si>
  <si>
    <t>Draw +3 if Novelty sold</t>
  </si>
  <si>
    <t>Draw +2 if Novelty sold</t>
  </si>
  <si>
    <t>Draw +3 if this good sold</t>
  </si>
  <si>
    <t>Draw +1 if this good sold</t>
  </si>
  <si>
    <t>Draw +1 if Rare sold</t>
  </si>
  <si>
    <t>Draw +2, keep +1</t>
  </si>
  <si>
    <t>Keep +1</t>
  </si>
  <si>
    <t>Cost -1</t>
  </si>
  <si>
    <t>Trade 1 good with Trade powers</t>
  </si>
  <si>
    <t>Trade 1 good without Trade powers</t>
  </si>
  <si>
    <t>Draw 1 per Novelty produced</t>
  </si>
  <si>
    <t>Draw 2 if most Rare produced</t>
  </si>
  <si>
    <t>Start 
World</t>
  </si>
  <si>
    <t>Start 
Hand</t>
  </si>
  <si>
    <t>Genes</t>
  </si>
  <si>
    <t>Draw +2 if Genes sold</t>
  </si>
  <si>
    <t>Draw +1 if Genes sold</t>
  </si>
  <si>
    <t>Produce 1 Genes Windfall</t>
  </si>
  <si>
    <t>Draw 1 per Genes world</t>
  </si>
  <si>
    <t>Set</t>
  </si>
  <si>
    <t>Base</t>
  </si>
  <si>
    <t>Rare Cost -1, Rare Military +1</t>
  </si>
  <si>
    <t>Alien Cost -2, Alien Military +2</t>
  </si>
  <si>
    <t>Discard for Military +3</t>
  </si>
  <si>
    <t>Draw +1 if good sold</t>
  </si>
  <si>
    <t>Draw +2 if good sold</t>
  </si>
  <si>
    <t>Produce Alien here</t>
  </si>
  <si>
    <t>Produce Rare here</t>
  </si>
  <si>
    <t>Produce Rare here &amp; draw 1</t>
  </si>
  <si>
    <t>Produce Genes here</t>
  </si>
  <si>
    <t>Produce Novelty here</t>
  </si>
  <si>
    <t>Produce Novelty here &amp; draw 1</t>
  </si>
  <si>
    <t>Produce Genes here &amp; draw 2</t>
  </si>
  <si>
    <t>2:Development Consume power, 1:World Consume power</t>
  </si>
  <si>
    <t>1:Development Explore power, 2:World Explore power, 1:other world</t>
  </si>
  <si>
    <t>2:6-cost Development, 1:other Development</t>
  </si>
  <si>
    <t>2:Genes world, 1:other Military world, 3:Contact Specialist</t>
  </si>
  <si>
    <t>2:Novelty Production, 1:Novelty Windfall, 2:Consumer Markets/Expanding Colony</t>
  </si>
  <si>
    <t>2:Rare Production, 1:Rare Windfall, 2:Mining Robots/Mining Conglomerate</t>
  </si>
  <si>
    <t>2:Development Trade power, 1:World Trade power</t>
  </si>
  <si>
    <t>Draw 1 after developing</t>
  </si>
  <si>
    <t>Draw 1 at start of phase</t>
  </si>
  <si>
    <t>Draw 1 after settling</t>
  </si>
  <si>
    <t>Draw +2 if Rare sold</t>
  </si>
  <si>
    <t>Draw 1</t>
  </si>
  <si>
    <t>Draw 2</t>
  </si>
  <si>
    <t>Draw 1 if producing here</t>
  </si>
  <si>
    <t>Draw 1 per Alien produced</t>
  </si>
  <si>
    <t>1:3 VP chips, 3:Research Labs/Galactic Trendsetters/Artist Colony</t>
  </si>
  <si>
    <t>2:Production (not Windfall) world</t>
  </si>
  <si>
    <t>Military strength, non-specialised</t>
  </si>
  <si>
    <t>Draw 1 for 1 Novelty</t>
  </si>
  <si>
    <t>Draw +2</t>
  </si>
  <si>
    <t>Discard for cost=0 (not Alien)</t>
  </si>
  <si>
    <t>ATI</t>
  </si>
  <si>
    <t>FTA</t>
  </si>
  <si>
    <t>GF</t>
  </si>
  <si>
    <t>GI</t>
  </si>
  <si>
    <t>GR</t>
  </si>
  <si>
    <t>GS:S</t>
  </si>
  <si>
    <t>MG</t>
  </si>
  <si>
    <t>ML</t>
  </si>
  <si>
    <t>NE</t>
  </si>
  <si>
    <t>NGO</t>
  </si>
  <si>
    <t>PGL</t>
  </si>
  <si>
    <t>TL</t>
  </si>
  <si>
    <t>VP potential from 6-devs</t>
  </si>
  <si>
    <t>total VP potential</t>
  </si>
  <si>
    <t>GS</t>
  </si>
  <si>
    <t>2: Genes world, 3: Genetics Lab</t>
  </si>
  <si>
    <t>GGP</t>
  </si>
  <si>
    <t>TG</t>
  </si>
  <si>
    <t>Discard 1 to produce Alien here</t>
  </si>
  <si>
    <t>Settle 2 worlds</t>
  </si>
  <si>
    <t>Draw 1 per Military world</t>
  </si>
  <si>
    <t>IL</t>
  </si>
  <si>
    <t>Imperium</t>
  </si>
  <si>
    <t>Draw +1 if Novelty sold</t>
  </si>
  <si>
    <t>2 VP for this good</t>
  </si>
  <si>
    <t>1 VP for 1 good</t>
  </si>
  <si>
    <t>1 VP + draw 1 for 1 good</t>
  </si>
  <si>
    <t>1 VP per Novelty, max 3</t>
  </si>
  <si>
    <t>1 VP per discard from hand, max 2</t>
  </si>
  <si>
    <t>3 VP for 3 different goods</t>
  </si>
  <si>
    <t>1 VP + draw 1 for 1 Novelty, max 3</t>
  </si>
  <si>
    <t>3  VP for 2 Genes</t>
  </si>
  <si>
    <t>2 VP for 1 good</t>
  </si>
  <si>
    <t>3 VP for 2 Rare</t>
  </si>
  <si>
    <t>1 VP for 1 Rare, max 2</t>
  </si>
  <si>
    <t>1 VP for 1 good, max 2</t>
  </si>
  <si>
    <t>1 VP per remaining good, -1VP</t>
  </si>
  <si>
    <t>1 VP + draw 1 for 1 Genes</t>
  </si>
  <si>
    <t>1 VP + draw 1  for 1 Rare</t>
  </si>
  <si>
    <t>3 VP for 2 goods</t>
  </si>
  <si>
    <t>1 VP for 1 Genes</t>
  </si>
  <si>
    <t>RvI</t>
  </si>
  <si>
    <t>Military +1, Rebel Military +1</t>
  </si>
  <si>
    <t>Cost=defense (not Alien)</t>
  </si>
  <si>
    <t>Draw 1 per Rebel world</t>
  </si>
  <si>
    <t>1 VP</t>
  </si>
  <si>
    <t>1 VP + draw 1 for 1 Genes, max 3</t>
  </si>
  <si>
    <t>[May keep up to 12 cards in hand at end of turn]</t>
  </si>
  <si>
    <t>[must discard to 3 cards if starting with this world]</t>
  </si>
  <si>
    <t>RA</t>
  </si>
  <si>
    <t>IS</t>
  </si>
  <si>
    <t>Produce Rare here
Produce 1 Rare Windfall</t>
  </si>
  <si>
    <t>Military +1 per Military world</t>
  </si>
  <si>
    <t>[You end the game when you reach 14 cards in tableau]</t>
  </si>
  <si>
    <t>Discard for cost-3</t>
  </si>
  <si>
    <t>Draw 1 for 1 discard from hand</t>
  </si>
  <si>
    <t>1 VP for 1 discard from hand</t>
  </si>
  <si>
    <t>Combine draws with hand</t>
  </si>
  <si>
    <t>Produce 1 other Genes windfall</t>
  </si>
  <si>
    <t>1 VP + draw 1 for different goods, max 4</t>
  </si>
  <si>
    <t>1,3,6,10: 1-4 different kinds of world, 3: Diversified Economy</t>
  </si>
  <si>
    <t>1 VP + draw 1 for 1 Rare</t>
  </si>
  <si>
    <t>2: Interstellar Bank, 2: Investment Credits, 2: Gambling World, 1: other development</t>
  </si>
  <si>
    <t>1 VP + draw 2 for 1 Rare</t>
  </si>
  <si>
    <t>GB</t>
  </si>
  <si>
    <t>GE</t>
  </si>
  <si>
    <t>UC</t>
  </si>
  <si>
    <t>PG</t>
  </si>
  <si>
    <t>Uplift χ</t>
  </si>
  <si>
    <t>Novelty cost -1, Novelty military +1</t>
  </si>
  <si>
    <t>Genes cost -2, Genes military +2</t>
  </si>
  <si>
    <t>1 VP for 1 good
Ante card from hand</t>
  </si>
  <si>
    <t>Draw +1 per χ world if Genes sold</t>
  </si>
  <si>
    <t>Military -1
Cost=defense -1 (not Alien)</t>
  </si>
  <si>
    <t>Military +2
Military +1 per discard from hand (max 2)</t>
  </si>
  <si>
    <t>Military +1
Military +1 per discard from hand (max 2)</t>
  </si>
  <si>
    <t>Type</t>
  </si>
  <si>
    <t>Explore (I)</t>
  </si>
  <si>
    <t>Develop (II)</t>
  </si>
  <si>
    <t>Settle (III)</t>
  </si>
  <si>
    <t>Produce (V)</t>
  </si>
  <si>
    <t>Prestige</t>
  </si>
  <si>
    <t xml:space="preserve">Imperium </t>
  </si>
  <si>
    <t>«</t>
  </si>
  <si>
    <t>Consume (IV)</t>
  </si>
  <si>
    <r>
      <t xml:space="preserve">Alien </t>
    </r>
    <r>
      <rPr>
        <sz val="8"/>
        <color indexed="17"/>
        <rFont val="Calibri"/>
        <family val="2"/>
      </rPr>
      <t>Uplift</t>
    </r>
  </si>
  <si>
    <r>
      <t>Alien</t>
    </r>
    <r>
      <rPr>
        <sz val="8"/>
        <color indexed="17"/>
        <rFont val="Calibri"/>
        <family val="2"/>
      </rPr>
      <t xml:space="preserve"> Uplift</t>
    </r>
  </si>
  <si>
    <r>
      <t xml:space="preserve">3:Alien Production, 2:Alien Windfall, 2:other </t>
    </r>
    <r>
      <rPr>
        <sz val="8"/>
        <color indexed="51"/>
        <rFont val="Calibri"/>
        <family val="2"/>
      </rPr>
      <t>Alien</t>
    </r>
    <r>
      <rPr>
        <sz val="8"/>
        <color indexed="8"/>
        <rFont val="Calibri"/>
        <family val="2"/>
      </rPr>
      <t xml:space="preserve"> card</t>
    </r>
  </si>
  <si>
    <r>
      <t>2:</t>
    </r>
    <r>
      <rPr>
        <sz val="8"/>
        <color indexed="60"/>
        <rFont val="Calibri"/>
        <family val="2"/>
      </rPr>
      <t>Rebel</t>
    </r>
    <r>
      <rPr>
        <sz val="8"/>
        <color indexed="8"/>
        <rFont val="Calibri"/>
        <family val="2"/>
      </rPr>
      <t xml:space="preserve"> Military world, 1:other Military world</t>
    </r>
  </si>
  <si>
    <r>
      <t xml:space="preserve">2: </t>
    </r>
    <r>
      <rPr>
        <sz val="8"/>
        <color indexed="60"/>
        <rFont val="Calibri"/>
        <family val="2"/>
      </rPr>
      <t>Rebel</t>
    </r>
    <r>
      <rPr>
        <sz val="8"/>
        <color indexed="8"/>
        <rFont val="Calibri"/>
        <family val="2"/>
      </rPr>
      <t xml:space="preserve"> card, 1: other military world</t>
    </r>
  </si>
  <si>
    <r>
      <t xml:space="preserve">2: Windfall world, 2: </t>
    </r>
    <r>
      <rPr>
        <sz val="8"/>
        <color indexed="60"/>
        <rFont val="Calibri"/>
        <family val="2"/>
      </rPr>
      <t>Terraforming</t>
    </r>
    <r>
      <rPr>
        <sz val="8"/>
        <color indexed="8"/>
        <rFont val="Calibri"/>
        <family val="2"/>
      </rPr>
      <t xml:space="preserve"> card</t>
    </r>
  </si>
  <si>
    <r>
      <t xml:space="preserve">2: Rare world, 1: other world, 1: </t>
    </r>
    <r>
      <rPr>
        <sz val="8"/>
        <color indexed="60"/>
        <rFont val="Calibri"/>
        <family val="2"/>
      </rPr>
      <t>Terraforming</t>
    </r>
    <r>
      <rPr>
        <sz val="8"/>
        <color indexed="8"/>
        <rFont val="Calibri"/>
        <family val="2"/>
      </rPr>
      <t xml:space="preserve"> card</t>
    </r>
  </si>
  <si>
    <r>
      <t xml:space="preserve">3: </t>
    </r>
    <r>
      <rPr>
        <sz val="8"/>
        <color indexed="17"/>
        <rFont val="Calibri"/>
        <family val="2"/>
      </rPr>
      <t>Uplift</t>
    </r>
    <r>
      <rPr>
        <sz val="8"/>
        <color indexed="8"/>
        <rFont val="Calibri"/>
        <family val="2"/>
      </rPr>
      <t xml:space="preserve"> world with</t>
    </r>
    <r>
      <rPr>
        <sz val="8"/>
        <color indexed="17"/>
        <rFont val="Calibri"/>
        <family val="2"/>
      </rPr>
      <t xml:space="preserve"> χ</t>
    </r>
    <r>
      <rPr>
        <sz val="8"/>
        <color indexed="8"/>
        <rFont val="Calibri"/>
        <family val="2"/>
      </rPr>
      <t xml:space="preserve">, 2: other </t>
    </r>
    <r>
      <rPr>
        <sz val="8"/>
        <color indexed="17"/>
        <rFont val="Calibri"/>
        <family val="2"/>
      </rPr>
      <t>Uplift</t>
    </r>
    <r>
      <rPr>
        <sz val="8"/>
        <color indexed="8"/>
        <rFont val="Calibri"/>
        <family val="2"/>
      </rPr>
      <t xml:space="preserve"> card</t>
    </r>
  </si>
  <si>
    <r>
      <t xml:space="preserve">2: </t>
    </r>
    <r>
      <rPr>
        <sz val="8"/>
        <color indexed="62"/>
        <rFont val="Calibri"/>
        <family val="2"/>
      </rPr>
      <t>Imperium</t>
    </r>
    <r>
      <rPr>
        <sz val="8"/>
        <color indexed="8"/>
        <rFont val="Calibri"/>
        <family val="2"/>
      </rPr>
      <t xml:space="preserve"> card, 2: </t>
    </r>
    <r>
      <rPr>
        <sz val="8"/>
        <color indexed="60"/>
        <rFont val="Calibri"/>
        <family val="2"/>
      </rPr>
      <t>Rebel</t>
    </r>
    <r>
      <rPr>
        <sz val="8"/>
        <color indexed="8"/>
        <rFont val="Calibri"/>
        <family val="2"/>
      </rPr>
      <t xml:space="preserve"> Military world</t>
    </r>
  </si>
  <si>
    <r>
      <t xml:space="preserve">2: </t>
    </r>
    <r>
      <rPr>
        <sz val="8"/>
        <color indexed="62"/>
        <rFont val="Calibri"/>
        <family val="2"/>
      </rPr>
      <t>Imperium</t>
    </r>
    <r>
      <rPr>
        <sz val="8"/>
        <color indexed="8"/>
        <rFont val="Calibri"/>
        <family val="2"/>
      </rPr>
      <t xml:space="preserve"> card, 1: other Military world</t>
    </r>
  </si>
  <si>
    <t>Game End Bonus / Other Notes</t>
  </si>
  <si>
    <t>Keywords</t>
  </si>
  <si>
    <t>Cost/Defense</t>
  </si>
  <si>
    <t>Consume Trade ($)</t>
  </si>
  <si>
    <t>Production Type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</si>
  <si>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ALLIANCE</t>
    </r>
  </si>
  <si>
    <t>RADIOACTIVE WORLD</t>
  </si>
  <si>
    <r>
      <rPr>
        <b/>
        <sz val="8"/>
        <color indexed="51"/>
        <rFont val="Calibri"/>
        <family val="2"/>
      </rPr>
      <t xml:space="preserve">ALIEN </t>
    </r>
    <r>
      <rPr>
        <b/>
        <sz val="8"/>
        <color indexed="8"/>
        <rFont val="Calibri"/>
        <family val="2"/>
      </rPr>
      <t>DATA REPOSITORY</t>
    </r>
  </si>
  <si>
    <r>
      <t xml:space="preserve">ABANDONED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</t>
    </r>
    <r>
      <rPr>
        <b/>
        <sz val="8"/>
        <color indexed="17"/>
        <rFont val="Calibri"/>
        <family val="2"/>
      </rPr>
      <t xml:space="preserve">UPLIFT </t>
    </r>
    <r>
      <rPr>
        <b/>
        <sz val="8"/>
        <color indexed="8"/>
        <rFont val="Calibri"/>
        <family val="2"/>
      </rPr>
      <t>CAMP</t>
    </r>
  </si>
  <si>
    <r>
      <t xml:space="preserve">GALACTIC </t>
    </r>
    <r>
      <rPr>
        <b/>
        <sz val="8"/>
        <color indexed="62"/>
        <rFont val="Calibri"/>
        <family val="2"/>
      </rPr>
      <t>IMPERIUM</t>
    </r>
  </si>
  <si>
    <t>GALACTIC RENAISSANCE</t>
  </si>
  <si>
    <t>GALACTIC RESORT</t>
  </si>
  <si>
    <t>GALACTIC SALON</t>
  </si>
  <si>
    <t>GALACTIC STUDIOS</t>
  </si>
  <si>
    <t>GALACTIC SURVEY: SETI</t>
  </si>
  <si>
    <t>GALACTIC TRENDSETTERS</t>
  </si>
  <si>
    <t>GALACTIC GENOME PROJECT</t>
  </si>
  <si>
    <t>GAMBLING WORLD</t>
  </si>
  <si>
    <t>VOLCANIC WORLD</t>
  </si>
  <si>
    <r>
      <rPr>
        <b/>
        <sz val="8"/>
        <color indexed="17"/>
        <rFont val="Calibri"/>
        <family val="2"/>
      </rPr>
      <t xml:space="preserve">UPLIFT </t>
    </r>
    <r>
      <rPr>
        <b/>
        <sz val="8"/>
        <color indexed="8"/>
        <rFont val="Calibri"/>
        <family val="2"/>
      </rPr>
      <t>CODE</t>
    </r>
  </si>
  <si>
    <t>UNIVERSAL SYMBIONTS</t>
  </si>
  <si>
    <t>TRADING OUTPOST</t>
  </si>
  <si>
    <t>TRADE LEAGUE</t>
  </si>
  <si>
    <t>TOURIST WORLD</t>
  </si>
  <si>
    <r>
      <t xml:space="preserve">THE LAST OF THE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GNARSSH</t>
    </r>
  </si>
  <si>
    <r>
      <rPr>
        <b/>
        <sz val="8"/>
        <color indexed="60"/>
        <rFont val="Calibri"/>
        <family val="2"/>
      </rPr>
      <t>TERRAFORMING</t>
    </r>
    <r>
      <rPr>
        <b/>
        <sz val="8"/>
        <color indexed="8"/>
        <rFont val="Calibri"/>
        <family val="2"/>
      </rPr>
      <t xml:space="preserve"> GUILD</t>
    </r>
  </si>
  <si>
    <r>
      <rPr>
        <b/>
        <sz val="8"/>
        <color indexed="60"/>
        <rFont val="Calibri"/>
        <family val="2"/>
      </rPr>
      <t>TERRAFORMING</t>
    </r>
    <r>
      <rPr>
        <b/>
        <sz val="8"/>
        <color indexed="8"/>
        <rFont val="Calibri"/>
        <family val="2"/>
      </rPr>
      <t xml:space="preserve"> ROBOTS</t>
    </r>
  </si>
  <si>
    <t>TERRAFORMED WORLD</t>
  </si>
  <si>
    <t>R&amp;D CRASH PROGRAM</t>
  </si>
  <si>
    <t>PUBLIC WORKS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</si>
  <si>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WARRIOR RACE</t>
    </r>
  </si>
  <si>
    <r>
      <t xml:space="preserve">REPTILIAN </t>
    </r>
    <r>
      <rPr>
        <b/>
        <sz val="8"/>
        <color indexed="17"/>
        <rFont val="Calibri"/>
        <family val="2"/>
      </rPr>
      <t xml:space="preserve">UPLIFT </t>
    </r>
    <r>
      <rPr>
        <b/>
        <sz val="8"/>
        <color indexed="8"/>
        <rFont val="Calibri"/>
        <family val="2"/>
      </rPr>
      <t>RACE</t>
    </r>
  </si>
  <si>
    <t>STAR NOMAD LAIR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</si>
  <si>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UNDERGROUND</t>
    </r>
  </si>
  <si>
    <t>REFUGEE WORLD</t>
  </si>
  <si>
    <t>REPLICANT ROBOTS</t>
  </si>
  <si>
    <t>RESEARCH LABS</t>
  </si>
  <si>
    <t>RUNAWAY ROBOTS</t>
  </si>
  <si>
    <t>SECLUDED WORLD</t>
  </si>
  <si>
    <t>SEPARATIST COLONY</t>
  </si>
  <si>
    <t>SMUGGLING LAIR</t>
  </si>
  <si>
    <t>Genes Cost -2, Genes Military +2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</si>
  <si>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MONOLITH</t>
    </r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</si>
  <si>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CENTER</t>
    </r>
  </si>
  <si>
    <t>GENETICS LAB</t>
  </si>
  <si>
    <t>HIDDEN FORTRESS</t>
  </si>
  <si>
    <t>COLONY SHIP</t>
  </si>
  <si>
    <t>IMPROVED LOGISTICS</t>
  </si>
  <si>
    <t>NEW MILITARY TACTICS</t>
  </si>
  <si>
    <t>PAN-GALACTIC RESEARCH</t>
  </si>
  <si>
    <t>BLACK MARKET TRADING WORLD</t>
  </si>
  <si>
    <t>DOOMED WORLD</t>
  </si>
  <si>
    <t>GALACTIC DEVELOPERS</t>
  </si>
  <si>
    <t>GALACTIC ENGINEERS</t>
  </si>
  <si>
    <t>GALACTIC FEDERATION</t>
  </si>
  <si>
    <t>INTERSTELLAR BANK</t>
  </si>
  <si>
    <t>INVESTMENT CREDITS</t>
  </si>
  <si>
    <t>MERCHANT GUILD</t>
  </si>
  <si>
    <t>PILGRIMAGE WORLD</t>
  </si>
  <si>
    <t>SPACE MERCENARIES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</si>
  <si>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ROSETTA STONE WORLD</t>
    </r>
  </si>
  <si>
    <t>CONTACT SPECIALIST</t>
  </si>
  <si>
    <t>DEFICIT SPENDING</t>
  </si>
  <si>
    <t>EPSILON ERIDANI</t>
  </si>
  <si>
    <t>EXPEDITION FORCE</t>
  </si>
  <si>
    <t>EXPORT DUTIES</t>
  </si>
  <si>
    <t>PROSPECTING GUILD</t>
  </si>
  <si>
    <t>PAN-GALACTIC LEAGUE</t>
  </si>
  <si>
    <t>NEW GALACTIC ORDER</t>
  </si>
  <si>
    <t>NEW ECONOMY</t>
  </si>
  <si>
    <t>MINING LEAGUE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</si>
  <si>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SEAT</t>
    </r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</si>
  <si>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LORDS</t>
    </r>
  </si>
  <si>
    <t>GALACTIC EXCHANGE</t>
  </si>
  <si>
    <t>GALACTIC BANKERS</t>
  </si>
  <si>
    <t>FREE TRADE ASSOCIATION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</si>
  <si>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TECH INSTITUTE</t>
    </r>
  </si>
  <si>
    <t>EARTH'S LOST COLONY</t>
  </si>
  <si>
    <r>
      <t xml:space="preserve">DAMAGED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FACTORY</t>
    </r>
  </si>
  <si>
    <t>ANCIENT RACE</t>
  </si>
  <si>
    <t>ALPHA CENTAURI</t>
  </si>
  <si>
    <t>GEM SMUGGLERS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</si>
  <si>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WARLORD</t>
    </r>
  </si>
  <si>
    <t>NEW SPARTA</t>
  </si>
  <si>
    <t>OLD EARTH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</si>
  <si>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CANTINA</t>
    </r>
  </si>
  <si>
    <t>MINING CONGLOMERATE</t>
  </si>
  <si>
    <t>CONSUMER MARKETS</t>
  </si>
  <si>
    <t>DROP SHIPS</t>
  </si>
  <si>
    <t>DIVERSIFIED ECONOMY</t>
  </si>
  <si>
    <t>GALACTIC ADVERTISERS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</si>
  <si>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CLOAKING TECHNOLOGY</t>
    </r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</si>
  <si>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TROOPS</t>
    </r>
  </si>
  <si>
    <t>MERCENARY FLEET</t>
  </si>
  <si>
    <t>MINING ROBOTS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</si>
  <si>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PACT</t>
    </r>
  </si>
  <si>
    <t>SPACE MARINES</t>
  </si>
  <si>
    <r>
      <t xml:space="preserve">PRIMITIVE </t>
    </r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WORLD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</si>
  <si>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BASE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</si>
  <si>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COLONY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</si>
  <si>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CONVICT MINES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</si>
  <si>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FUEL CACHE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</si>
  <si>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HOMEWORLD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</si>
  <si>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MINERS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</si>
  <si>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OUTPOST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</si>
  <si>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STRONGHOLD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</si>
  <si>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SYMPATHISERS</t>
    </r>
  </si>
  <si>
    <t>FORMER PENAL COLONY</t>
  </si>
  <si>
    <r>
      <t xml:space="preserve">INSECT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RACE</t>
    </r>
  </si>
  <si>
    <r>
      <t xml:space="preserve">LOST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BATTLE FLEET</t>
    </r>
  </si>
  <si>
    <r>
      <t xml:space="preserve">LOST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WARSHIP</t>
    </r>
  </si>
  <si>
    <t>MALEVOLENT LIFEFORMS</t>
  </si>
  <si>
    <t>NEW SURVIVALISTS</t>
  </si>
  <si>
    <t>OUTLAW WORLD</t>
  </si>
  <si>
    <t>PIRATE WORLD</t>
  </si>
  <si>
    <t>HIVE WORLD</t>
  </si>
  <si>
    <r>
      <t xml:space="preserve">DEVOLVED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RACE</t>
    </r>
  </si>
  <si>
    <r>
      <t xml:space="preserve">CLANDESTINE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LAB</t>
    </r>
  </si>
  <si>
    <t>BLASTER RUNNERS</t>
  </si>
  <si>
    <r>
      <t xml:space="preserve">Rebel cost = defense-2
</t>
    </r>
    <r>
      <rPr>
        <sz val="8"/>
        <color indexed="62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May take over a military world from an Imperium player</t>
    </r>
  </si>
  <si>
    <r>
      <t xml:space="preserve">Discard for defense = cost-2 (not takeovers)
</t>
    </r>
    <r>
      <rPr>
        <sz val="8"/>
        <color indexed="10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Discard to take over a military world from a Military tableau</t>
    </r>
  </si>
  <si>
    <r>
      <t xml:space="preserve">Rebel Military +1
</t>
    </r>
    <r>
      <rPr>
        <sz val="8"/>
        <color indexed="47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May take over a Rebel military world</t>
    </r>
  </si>
  <si>
    <t>DYING COLONY</t>
  </si>
  <si>
    <r>
      <rPr>
        <b/>
        <sz val="8"/>
        <color indexed="62"/>
        <rFont val="Calibri"/>
        <family val="2"/>
      </rPr>
      <t xml:space="preserve">IMPERIUM </t>
    </r>
    <r>
      <rPr>
        <b/>
        <sz val="8"/>
        <color indexed="8"/>
        <rFont val="Calibri"/>
        <family val="2"/>
      </rPr>
      <t>BLASTER GEM CONSORTIUM</t>
    </r>
  </si>
  <si>
    <t>GENE DESIGNERS</t>
  </si>
  <si>
    <t>INTERSTELAR PROSPECTORS</t>
  </si>
  <si>
    <t>SMUGGLING WORLD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</si>
  <si>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TOY SHOP</t>
    </r>
  </si>
  <si>
    <r>
      <t xml:space="preserve">DESERTED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WORLD</t>
    </r>
  </si>
  <si>
    <t>GALACTIC BAZAAR</t>
  </si>
  <si>
    <t>SPICE WORLD</t>
  </si>
  <si>
    <t>SPACE PORT</t>
  </si>
  <si>
    <t>BoW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</si>
  <si>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CAPITAL</t>
    </r>
  </si>
  <si>
    <t>PROSPEROUS WORLD</t>
  </si>
  <si>
    <t>PLAGUE WORLD</t>
  </si>
  <si>
    <t>PRE-SENTIENT RACE</t>
  </si>
  <si>
    <t>NEW VINLAND</t>
  </si>
  <si>
    <t>NEW EARTH</t>
  </si>
  <si>
    <t>MINING WORLD</t>
  </si>
  <si>
    <t>MERCHANT WORLD</t>
  </si>
  <si>
    <t>LOST SPECIES ARK WORLD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</si>
  <si>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FUEL DEPOT</t>
    </r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</si>
  <si>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INVASION FLEET</t>
    </r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</si>
  <si>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BOOBY TRAP</t>
    </r>
  </si>
  <si>
    <t>DESTROYED WORLD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</si>
  <si>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ROBOTIC FACTORY</t>
    </r>
  </si>
  <si>
    <r>
      <t xml:space="preserve">AQUATIC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RACE</t>
    </r>
  </si>
  <si>
    <t>ARTIST COLONY</t>
  </si>
  <si>
    <t>ASTEROID BELT</t>
  </si>
  <si>
    <t>BLASTER GEM MINES</t>
  </si>
  <si>
    <t>BIO-HAZARD MINING WORLD</t>
  </si>
  <si>
    <t>COMET ZONE</t>
  </si>
  <si>
    <t>DISTANT WORLD</t>
  </si>
  <si>
    <t>EMPATH WORLD</t>
  </si>
  <si>
    <t>EXPANDING COLONY</t>
  </si>
  <si>
    <t>GEM WORLD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</si>
  <si>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ARMAMENTS WORLD</t>
    </r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</si>
  <si>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ROBOT SCOUT SHIP</t>
    </r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</si>
  <si>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ROBOT SENTRY</t>
    </r>
  </si>
  <si>
    <r>
      <t>AVIAN</t>
    </r>
    <r>
      <rPr>
        <b/>
        <sz val="8"/>
        <color indexed="17"/>
        <rFont val="Calibri"/>
        <family val="2"/>
      </rPr>
      <t xml:space="preserve"> UPLIFT</t>
    </r>
    <r>
      <rPr>
        <b/>
        <sz val="8"/>
        <color indexed="8"/>
        <rFont val="Calibri"/>
        <family val="2"/>
      </rPr>
      <t xml:space="preserve"> RACE</t>
    </r>
  </si>
  <si>
    <r>
      <t xml:space="preserve">DESERTED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COLONY</t>
    </r>
  </si>
  <si>
    <r>
      <t xml:space="preserve">DESERTED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LIBRARY</t>
    </r>
  </si>
  <si>
    <r>
      <t xml:space="preserve">DESERTED </t>
    </r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OUTPOST</t>
    </r>
  </si>
  <si>
    <r>
      <t xml:space="preserve">1 Prestige </t>
    </r>
    <r>
      <rPr>
        <sz val="8"/>
        <color indexed="8"/>
        <rFont val="Calibri"/>
        <family val="2"/>
      </rPr>
      <t>after settling a Rebel world</t>
    </r>
  </si>
  <si>
    <r>
      <rPr>
        <sz val="8"/>
        <color indexed="8"/>
        <rFont val="Calibri"/>
        <family val="2"/>
      </rPr>
      <t>2 Prestige</t>
    </r>
    <r>
      <rPr>
        <sz val="8"/>
        <color indexed="14"/>
        <rFont val="Calibri"/>
        <family val="2"/>
      </rPr>
      <t xml:space="preserve"> </t>
    </r>
    <r>
      <rPr>
        <sz val="8"/>
        <color indexed="8"/>
        <rFont val="Calibri"/>
        <family val="2"/>
      </rPr>
      <t>for 2 goods</t>
    </r>
  </si>
  <si>
    <t>¡</t>
  </si>
  <si>
    <t>¸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</si>
  <si>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OORT CLOUD REFINERY</t>
    </r>
  </si>
  <si>
    <t>UNIVERSAL PEACE INSTITUTE</t>
  </si>
  <si>
    <t>1 Prestige + 1 VP + 1 card for 2 goods</t>
  </si>
  <si>
    <t>PAN-GALACTIC MEDIATOR</t>
  </si>
  <si>
    <t>Negative Military, 1: military world, 2: Pan-Galactic Mediator</t>
  </si>
  <si>
    <t>2: Terraforming card, 1: other 6-cost development, 1: production world</t>
  </si>
  <si>
    <t>Discard Rare for cost -2</t>
  </si>
  <si>
    <t>Discard Genes for cost -3
Place a good on production worlds when settled</t>
  </si>
  <si>
    <t>GAOT</t>
  </si>
  <si>
    <t>UPI</t>
  </si>
  <si>
    <t>Military -2
Cost -2</t>
  </si>
  <si>
    <t>(any)</t>
  </si>
  <si>
    <t>Cannot sell this good</t>
  </si>
  <si>
    <r>
      <t xml:space="preserve">GOLDEN AGE OF </t>
    </r>
    <r>
      <rPr>
        <b/>
        <sz val="8"/>
        <color indexed="45"/>
        <rFont val="Calibri"/>
        <family val="2"/>
      </rPr>
      <t>TERRAFORMING</t>
    </r>
  </si>
  <si>
    <t>INTERSTELLAR CASUS BELLI</t>
  </si>
  <si>
    <t>3 VP for 1 Prestige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</si>
  <si>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RESEARCH TEAM</t>
    </r>
  </si>
  <si>
    <t>Alien Cost -1
Alien cost = defense</t>
  </si>
  <si>
    <t>1 Prestige for 1 Alien</t>
  </si>
  <si>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GENE BREEDERS</t>
    </r>
  </si>
  <si>
    <t>Produce Genes here &amp; 1 Prestige</t>
  </si>
  <si>
    <t>Military +3, Rebel Military +1
Discard for defense = cost &amp; gain 2 Prestige</t>
  </si>
  <si>
    <t>Draw 2 then discard 1 after settling</t>
  </si>
  <si>
    <t>PAN-GALACTIC SECURITY COUNCIL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</si>
  <si>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DEPARTURE POINT</t>
    </r>
  </si>
  <si>
    <r>
      <rPr>
        <b/>
        <sz val="8"/>
        <color indexed="60"/>
        <rFont val="Calibri"/>
        <family val="2"/>
      </rPr>
      <t>TERRAFORMING</t>
    </r>
    <r>
      <rPr>
        <b/>
        <sz val="8"/>
        <color indexed="8"/>
        <rFont val="Calibri"/>
        <family val="2"/>
      </rPr>
      <t xml:space="preserve"> ENGINEERS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</si>
  <si>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FREEDOM FIGHTERS</t>
    </r>
  </si>
  <si>
    <t>1 Prestige after developing a Rebel development</t>
  </si>
  <si>
    <t>Military +1, Military -2 if tableau has an Imperium card
1 Prestige after settling a Rebel military world</t>
  </si>
  <si>
    <t>GALACTIC SCAVENGERS</t>
  </si>
  <si>
    <t>Save 1 card from payment under this card</t>
  </si>
  <si>
    <t>Draw all cards under this card</t>
  </si>
  <si>
    <t>[put 1 card from your hand under this card if starting with this world]</t>
  </si>
  <si>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MERCENARY FORCE</t>
    </r>
  </si>
  <si>
    <t>Military +1 per discard from hand (max 1)</t>
  </si>
  <si>
    <r>
      <rPr>
        <b/>
        <sz val="8"/>
        <color indexed="62"/>
        <rFont val="Calibri"/>
        <family val="2"/>
      </rPr>
      <t>IMPERIUM</t>
    </r>
    <r>
      <rPr>
        <b/>
        <sz val="8"/>
        <color indexed="8"/>
        <rFont val="Calibri"/>
        <family val="2"/>
      </rPr>
      <t xml:space="preserve"> PLANET BUSTER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</si>
  <si>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SNEAK ATTACK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</si>
  <si>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TROOPS</t>
    </r>
  </si>
  <si>
    <t>PAN-GALACTIC HOLOGRID</t>
  </si>
  <si>
    <t>1 Prestige + 1 VP for 2 goods</t>
  </si>
  <si>
    <t>2: Novelty world, 2: Expanding Colony, 1: other world</t>
  </si>
  <si>
    <t>PAN-GALACTIC AFFLUENCE</t>
  </si>
  <si>
    <t>1 Prestige after developing</t>
  </si>
  <si>
    <t>Draw 1 if most goods produced</t>
  </si>
  <si>
    <t>1: Prestige, 2: Export Duties, 2: Galactic Renaissance, 2: Terraformed World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</si>
  <si>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CORNUCOPIA</t>
    </r>
  </si>
  <si>
    <t>1 Prestige after settling a Production world</t>
  </si>
  <si>
    <r>
      <t xml:space="preserve">2: </t>
    </r>
    <r>
      <rPr>
        <sz val="8"/>
        <color indexed="51"/>
        <rFont val="Calibri"/>
        <family val="2"/>
      </rPr>
      <t>Alien</t>
    </r>
    <r>
      <rPr>
        <sz val="8"/>
        <color indexed="8"/>
        <rFont val="Calibri"/>
        <family val="2"/>
      </rPr>
      <t xml:space="preserve"> card, 1: other Production world</t>
    </r>
  </si>
  <si>
    <r>
      <rPr>
        <sz val="8"/>
        <color indexed="8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1 Prestige to take over a military world and gain 2 Prestige</t>
    </r>
  </si>
  <si>
    <t>1 Prestige for 2 cards</t>
  </si>
  <si>
    <t>Military +1
Military +1 per discard from hand (max 1)</t>
  </si>
  <si>
    <t>2 cards for 1 good</t>
  </si>
  <si>
    <r>
      <t xml:space="preserve">Discard to settle a military world after settling
</t>
    </r>
    <r>
      <rPr>
        <sz val="8"/>
        <color indexed="62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Discard to take over a military world from an Imperium player</t>
    </r>
  </si>
  <si>
    <t>GALACTIC POWER BROKERS</t>
  </si>
  <si>
    <t>Draw 2 then discard 1 at start of phase</t>
  </si>
  <si>
    <t>3 cards for 1 Prestige</t>
  </si>
  <si>
    <t>Military -1
1 Prestige after settling with a military -&gt; non-military power</t>
  </si>
  <si>
    <t>GALACTIC MARKETS</t>
  </si>
  <si>
    <t>1 VP for 1 good, max 3</t>
  </si>
  <si>
    <r>
      <t xml:space="preserve">Military +1 per </t>
    </r>
    <r>
      <rPr>
        <sz val="8"/>
        <color indexed="17"/>
        <rFont val="Calibri"/>
        <family val="2"/>
      </rPr>
      <t xml:space="preserve">χ
</t>
    </r>
    <r>
      <rPr>
        <sz val="8"/>
        <rFont val="Calibri"/>
        <family val="2"/>
      </rPr>
      <t>Military +1 per discard from hand (max 1)</t>
    </r>
  </si>
  <si>
    <t>Cost -1
May replace a non-military world with a non-military world of the same kind with cost 0-3 higher  and gain 1 Prestige</t>
  </si>
  <si>
    <t>BLACK HOLE MINERS</t>
  </si>
  <si>
    <t>Draw 3</t>
  </si>
  <si>
    <t>FEDERATION CAPITAL</t>
  </si>
  <si>
    <t>1 Prestige after developing a 6-cost development</t>
  </si>
  <si>
    <t>1 Prestige for 1 card</t>
  </si>
  <si>
    <t>1: Prestige</t>
  </si>
  <si>
    <t>RETROFIT &amp; SALVAGE, INC.</t>
  </si>
  <si>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REVOLT WORLD</t>
    </r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</si>
  <si>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TOURIST ATTRACTION</t>
    </r>
  </si>
  <si>
    <t>1 VP + 2 cards for 1 good</t>
  </si>
  <si>
    <t>LIFEFORMS, INC.</t>
  </si>
  <si>
    <t>Discard Genes for cost -3</t>
  </si>
  <si>
    <t>Produce Genes here
Discard 1 to produce 1 Genes windfall</t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</si>
  <si>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COUNCIL</t>
    </r>
  </si>
  <si>
    <t>1 Prestige for Military +3</t>
  </si>
  <si>
    <t>Discard 1 to produce 1 Alien windfall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</si>
  <si>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BURIAL SITE</t>
    </r>
  </si>
  <si>
    <r>
      <rPr>
        <b/>
        <sz val="8"/>
        <color indexed="60"/>
        <rFont val="Calibri"/>
        <family val="2"/>
      </rPr>
      <t>REBEL</t>
    </r>
    <r>
      <rPr>
        <b/>
        <sz val="8"/>
        <color indexed="8"/>
        <rFont val="Calibri"/>
        <family val="2"/>
      </rPr>
      <t xml:space="preserve"> FUEL REFINERY</t>
    </r>
  </si>
  <si>
    <t>Discard 1 Rare for Military +2</t>
  </si>
  <si>
    <t>PSI-CRYSTAL WORLD</t>
  </si>
  <si>
    <t>[at round start, select your action after other players reveal theirs]</t>
  </si>
  <si>
    <r>
      <t xml:space="preserve">RAVAGED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WORLD</t>
    </r>
  </si>
  <si>
    <t>χ cost = defense</t>
  </si>
  <si>
    <t>1 Prestige if most χ worlds in tableau</t>
  </si>
  <si>
    <t>Draw 2 per χ world</t>
  </si>
  <si>
    <t>INFORMATION HUB</t>
  </si>
  <si>
    <t>Draw 1 then discard 1 at start of phase</t>
  </si>
  <si>
    <r>
      <rPr>
        <b/>
        <sz val="8"/>
        <color indexed="51"/>
        <rFont val="Calibri"/>
        <family val="2"/>
      </rPr>
      <t>ALIEN</t>
    </r>
    <r>
      <rPr>
        <b/>
        <sz val="8"/>
        <color indexed="8"/>
        <rFont val="Calibri"/>
        <family val="2"/>
      </rPr>
      <t xml:space="preserve"> GUARDIAN</t>
    </r>
  </si>
  <si>
    <t>Produce Novelty here
Discard 1 to produce 1 windfall</t>
  </si>
  <si>
    <t>PGH</t>
  </si>
  <si>
    <t>PGA</t>
  </si>
  <si>
    <r>
      <t xml:space="preserve">MINING MOLE </t>
    </r>
    <r>
      <rPr>
        <b/>
        <sz val="8"/>
        <color indexed="17"/>
        <rFont val="Calibri"/>
        <family val="2"/>
      </rPr>
      <t>UPLIFT</t>
    </r>
    <r>
      <rPr>
        <b/>
        <sz val="8"/>
        <color indexed="8"/>
        <rFont val="Calibri"/>
        <family val="2"/>
      </rPr>
      <t xml:space="preserve"> RACE</t>
    </r>
  </si>
  <si>
    <t>[Choose this world's kind (Novelty/Rare/Genes/Alien) at any time]</t>
  </si>
  <si>
    <t>[at round end, take other players' discards into your hand]</t>
  </si>
  <si>
    <t>UNIVERSAL EXPORTS</t>
  </si>
  <si>
    <t>1 Prestige for 1 good</t>
  </si>
  <si>
    <r>
      <t xml:space="preserve">Military +1 per </t>
    </r>
    <r>
      <rPr>
        <sz val="8"/>
        <color indexed="17"/>
        <rFont val="Calibri"/>
        <family val="2"/>
      </rPr>
      <t>χ</t>
    </r>
  </si>
  <si>
    <r>
      <t xml:space="preserve">Military +3
</t>
    </r>
    <r>
      <rPr>
        <sz val="8"/>
        <color indexed="10"/>
        <rFont val="Wingdings 2"/>
        <family val="1"/>
        <charset val="2"/>
      </rPr>
      <t>ä</t>
    </r>
    <r>
      <rPr>
        <sz val="8"/>
        <color indexed="8"/>
        <rFont val="Calibri"/>
        <family val="2"/>
      </rPr>
      <t xml:space="preserve"> May take over and destroy a military world from a Military tableau and gain 2 Prestige</t>
    </r>
  </si>
  <si>
    <t>http://www.boardgamegeek.com/filepage/29538/race-for-the-galaxy-card-reference</t>
  </si>
  <si>
    <t>Credit for the original spreadsheet (for the base game) goes to BGG user Tycho:</t>
  </si>
  <si>
    <t>Galactic Exchange: counts 1 VP for each coloured world. In practise they may be worth 2, 3 or 4 depending how many other colours you already have in your tableau.</t>
  </si>
  <si>
    <t>Hidden Fortress: counts as 1 VP with New Galactic Order in this spreadsheet.  In practise it may be worth more, depending how many other military worlds are in your tableau.</t>
  </si>
  <si>
    <t>The VP values for each card/6-dev combination are calculated by formulas.</t>
  </si>
  <si>
    <t>There may be some errors in the data or formulas.  If you notice any, let me know via Geekmail (BGG user: scwont)</t>
  </si>
  <si>
    <t>Some card combinations don't have a fixed value, so I've given them the minimum value:</t>
  </si>
  <si>
    <t>Alien Oort Cloud Refinery: doesn't count as a Novelty, Rare or Genes world for 6-dev scoring in this spreadsheet. In practise it may be used as one of those kinds and be worth more VPs for end game scoring.</t>
  </si>
  <si>
    <t>Alien Cornucopia</t>
  </si>
  <si>
    <t>Search:</t>
  </si>
  <si>
    <t>Dev, mil +1/+2</t>
  </si>
  <si>
    <t>Windfall, defense 1/2</t>
  </si>
  <si>
    <t>Windfall, cost 1/2</t>
  </si>
  <si>
    <r>
      <t xml:space="preserve">World, </t>
    </r>
    <r>
      <rPr>
        <b/>
        <sz val="8"/>
        <color indexed="17"/>
        <rFont val="Calibri"/>
        <family val="2"/>
      </rPr>
      <t>χ</t>
    </r>
  </si>
  <si>
    <t>World, Alien good</t>
  </si>
  <si>
    <t>World, defense 5+</t>
  </si>
  <si>
    <t>Any, consume 2+ goods</t>
  </si>
  <si>
    <t>Dev, 6/?</t>
  </si>
  <si>
    <t>Any, takeover/defense</t>
  </si>
  <si>
    <t>Y/N</t>
  </si>
  <si>
    <t>ä</t>
  </si>
  <si>
    <r>
      <t xml:space="preserve">d </t>
    </r>
    <r>
      <rPr>
        <sz val="8"/>
        <color indexed="8"/>
        <rFont val="Calibri"/>
        <family val="2"/>
      </rPr>
      <t xml:space="preserve"> 1 Prestige to block a takeover in any tableau</t>
    </r>
  </si>
  <si>
    <r>
      <t xml:space="preserve">Cost -2 if settling military world as non-military world
</t>
    </r>
    <r>
      <rPr>
        <sz val="8"/>
        <color indexed="55"/>
        <rFont val="Webdings"/>
        <family val="1"/>
        <charset val="2"/>
      </rPr>
      <t>d</t>
    </r>
    <r>
      <rPr>
        <sz val="8"/>
        <color indexed="8"/>
        <rFont val="Calibri"/>
        <family val="2"/>
      </rPr>
      <t xml:space="preserve">  Defense vs takeover +2 per Rebel military world, +1 per other military world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</si>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</sst>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Wingdings"/>
      <charset val="2"/>
    </font>
    <font>
      <b/>
      <sz val="8"/>
      <color indexed="8"/>
      <name val="Calibri"/>
      <family val="2"/>
    </font>
    <font>
      <b/>
      <sz val="8"/>
      <color indexed="51"/>
      <name val="Calibri"/>
      <family val="2"/>
    </font>
    <font>
      <b/>
      <sz val="8"/>
      <color indexed="17"/>
      <name val="Calibri"/>
      <family val="2"/>
    </font>
    <font>
      <sz val="8"/>
      <color indexed="8"/>
      <name val="Calibri"/>
      <family val="2"/>
    </font>
    <font>
      <sz val="8"/>
      <color indexed="51"/>
      <name val="Calibri"/>
      <family val="2"/>
    </font>
    <font>
      <sz val="8"/>
      <color indexed="17"/>
      <name val="Calibri"/>
      <family val="2"/>
    </font>
    <font>
      <b/>
      <sz val="8"/>
      <color indexed="62"/>
      <name val="Calibri"/>
      <family val="2"/>
    </font>
    <font>
      <sz val="8"/>
      <color indexed="62"/>
      <name val="Calibri"/>
      <family val="2"/>
    </font>
    <font>
      <b/>
      <sz val="8"/>
      <color indexed="60"/>
      <name val="Calibri"/>
      <family val="2"/>
    </font>
    <font>
      <sz val="8"/>
      <color indexed="60"/>
      <name val="Calibri"/>
      <family val="2"/>
    </font>
    <font>
      <b/>
      <sz val="8"/>
      <color indexed="60"/>
      <name val="Calibri"/>
      <family val="2"/>
    </font>
    <font>
      <sz val="8"/>
      <color indexed="6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indexed="55"/>
      <name val="Webdings"/>
      <family val="1"/>
      <charset val="2"/>
    </font>
    <font>
      <sz val="8"/>
      <color indexed="62"/>
      <name val="Wingdings 2"/>
      <family val="1"/>
      <charset val="2"/>
    </font>
    <font>
      <sz val="8"/>
      <color indexed="10"/>
      <name val="Wingdings 2"/>
      <family val="1"/>
      <charset val="2"/>
    </font>
    <font>
      <sz val="8"/>
      <color indexed="47"/>
      <name val="Wingdings 2"/>
      <family val="1"/>
      <charset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8"/>
      <color indexed="14"/>
      <name val="Calibri"/>
      <family val="2"/>
    </font>
    <font>
      <sz val="8"/>
      <color indexed="8"/>
      <name val="Calibri"/>
      <family val="2"/>
    </font>
    <font>
      <b/>
      <sz val="8"/>
      <color indexed="51"/>
      <name val="Calibri"/>
      <family val="2"/>
    </font>
    <font>
      <b/>
      <sz val="8"/>
      <color indexed="17"/>
      <name val="Calibri"/>
      <family val="2"/>
    </font>
    <font>
      <sz val="8"/>
      <name val="Wingdings 2"/>
      <family val="1"/>
      <charset val="2"/>
    </font>
    <font>
      <sz val="8"/>
      <color indexed="8"/>
      <name val="Calibri"/>
      <family val="2"/>
    </font>
    <font>
      <b/>
      <sz val="8"/>
      <color indexed="45"/>
      <name val="Calibri"/>
      <family val="2"/>
    </font>
    <font>
      <sz val="8"/>
      <color indexed="8"/>
      <name val="Wingdings 2"/>
      <family val="1"/>
      <charset val="2"/>
    </font>
    <font>
      <sz val="8"/>
      <color indexed="17"/>
      <name val="Calibri"/>
      <family val="2"/>
    </font>
    <font>
      <sz val="8"/>
      <color indexed="8"/>
      <name val="Wingdings"/>
      <charset val="2"/>
    </font>
    <font>
      <sz val="8"/>
      <color indexed="14"/>
      <name val="Wingdings"/>
      <charset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8"/>
      <color indexed="51"/>
      <name val="Calibri"/>
      <family val="2"/>
    </font>
    <font>
      <sz val="8"/>
      <color indexed="17"/>
      <name val="Calibri"/>
      <family val="2"/>
    </font>
    <font>
      <sz val="8"/>
      <color indexed="62"/>
      <name val="Calibri"/>
      <family val="2"/>
    </font>
    <font>
      <sz val="8"/>
      <color indexed="60"/>
      <name val="Calibri"/>
      <family val="2"/>
    </font>
    <font>
      <sz val="8"/>
      <color indexed="60"/>
      <name val="Calibri"/>
      <family val="2"/>
    </font>
    <font>
      <sz val="8"/>
      <color indexed="14"/>
      <name val="Calibri"/>
      <family val="2"/>
    </font>
    <font>
      <b/>
      <sz val="8"/>
      <color indexed="8"/>
      <name val="Wingdings"/>
      <charset val="2"/>
    </font>
    <font>
      <sz val="8"/>
      <color indexed="10"/>
      <name val="Wingdings"/>
      <charset val="2"/>
    </font>
    <font>
      <sz val="8"/>
      <color indexed="8"/>
      <name val="Calibri"/>
      <family val="2"/>
    </font>
    <font>
      <sz val="8"/>
      <color indexed="62"/>
      <name val="Wingdings 2"/>
      <family val="1"/>
      <charset val="2"/>
    </font>
    <font>
      <b/>
      <sz val="8"/>
      <color indexed="17"/>
      <name val="Calibri"/>
      <family val="2"/>
    </font>
    <font>
      <sz val="8"/>
      <color indexed="17"/>
      <name val="Calibri"/>
      <family val="2"/>
    </font>
    <font>
      <b/>
      <sz val="8"/>
      <color indexed="51"/>
      <name val="Calibri"/>
      <family val="2"/>
    </font>
    <font>
      <sz val="8"/>
      <color indexed="10"/>
      <name val="Wingdings 2"/>
      <family val="1"/>
      <charset val="2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lightUp">
        <f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44"/>
      </patternFill>
    </fill>
    <fill>
      <patternFill patternType="solid">
        <fgColor indexed="13"/>
        <bgColor indexed="64"/>
      </patternFill>
    </fill>
    <fill>
      <patternFill patternType="lightUp">
        <fgColor indexed="47"/>
      </patternFill>
    </fill>
    <fill>
      <patternFill patternType="lightUp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lightUp">
        <fgColor indexed="44"/>
        <bgColor indexed="9"/>
      </patternFill>
    </fill>
    <fill>
      <patternFill patternType="lightUp">
        <fgColor indexed="22"/>
      </patternFill>
    </fill>
    <fill>
      <patternFill patternType="lightUp">
        <fgColor indexed="9"/>
        <bgColor indexed="9"/>
      </patternFill>
    </fill>
    <fill>
      <patternFill patternType="lightUp">
        <fgColor indexed="1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4" fillId="2" borderId="0" xfId="0" applyFont="1" applyFill="1" applyBorder="1" applyAlignment="1">
      <alignment horizontal="center" vertical="top"/>
    </xf>
    <xf numFmtId="0" fontId="34" fillId="3" borderId="0" xfId="0" applyFont="1" applyFill="1" applyAlignment="1">
      <alignment horizontal="center" vertical="top"/>
    </xf>
    <xf numFmtId="0" fontId="34" fillId="4" borderId="0" xfId="0" applyFont="1" applyFill="1" applyAlignment="1">
      <alignment horizontal="center" vertical="top"/>
    </xf>
    <xf numFmtId="0" fontId="35" fillId="2" borderId="0" xfId="0" applyFont="1" applyFill="1" applyBorder="1" applyAlignment="1">
      <alignment horizontal="center" vertical="top"/>
    </xf>
    <xf numFmtId="0" fontId="35" fillId="3" borderId="0" xfId="0" applyFont="1" applyFill="1" applyAlignment="1">
      <alignment horizontal="center" vertical="top"/>
    </xf>
    <xf numFmtId="0" fontId="35" fillId="4" borderId="0" xfId="0" applyFont="1" applyFill="1" applyAlignment="1">
      <alignment horizontal="center" vertical="top"/>
    </xf>
    <xf numFmtId="0" fontId="36" fillId="0" borderId="0" xfId="0" applyFont="1" applyAlignment="1">
      <alignment vertical="top" wrapText="1"/>
    </xf>
    <xf numFmtId="0" fontId="36" fillId="0" borderId="0" xfId="0" applyFont="1" applyAlignment="1">
      <alignment horizontal="center" vertical="top" wrapText="1"/>
    </xf>
    <xf numFmtId="0" fontId="36" fillId="4" borderId="0" xfId="0" applyFont="1" applyFill="1" applyAlignment="1">
      <alignment vertical="top"/>
    </xf>
    <xf numFmtId="0" fontId="37" fillId="4" borderId="0" xfId="0" applyFont="1" applyFill="1" applyAlignment="1">
      <alignment horizontal="center" vertical="top"/>
    </xf>
    <xf numFmtId="0" fontId="37" fillId="4" borderId="0" xfId="0" applyFont="1" applyFill="1" applyAlignment="1">
      <alignment vertical="top"/>
    </xf>
    <xf numFmtId="0" fontId="38" fillId="4" borderId="0" xfId="0" applyFont="1" applyFill="1" applyAlignment="1">
      <alignment vertical="top"/>
    </xf>
    <xf numFmtId="0" fontId="37" fillId="5" borderId="0" xfId="0" applyFont="1" applyFill="1" applyBorder="1" applyAlignment="1">
      <alignment vertical="top"/>
    </xf>
    <xf numFmtId="0" fontId="36" fillId="6" borderId="0" xfId="0" applyFont="1" applyFill="1" applyAlignment="1">
      <alignment vertical="top"/>
    </xf>
    <xf numFmtId="0" fontId="37" fillId="6" borderId="0" xfId="0" applyFont="1" applyFill="1" applyAlignment="1">
      <alignment horizontal="center" vertical="top"/>
    </xf>
    <xf numFmtId="0" fontId="37" fillId="6" borderId="0" xfId="0" applyFont="1" applyFill="1" applyAlignment="1">
      <alignment vertical="top"/>
    </xf>
    <xf numFmtId="0" fontId="38" fillId="6" borderId="0" xfId="0" applyFont="1" applyFill="1" applyAlignment="1">
      <alignment vertical="top"/>
    </xf>
    <xf numFmtId="0" fontId="36" fillId="2" borderId="0" xfId="0" applyFont="1" applyFill="1" applyBorder="1" applyAlignment="1">
      <alignment vertical="top"/>
    </xf>
    <xf numFmtId="0" fontId="37" fillId="2" borderId="0" xfId="0" applyFont="1" applyFill="1" applyBorder="1" applyAlignment="1">
      <alignment horizontal="center" vertical="top"/>
    </xf>
    <xf numFmtId="0" fontId="38" fillId="2" borderId="0" xfId="0" applyFont="1" applyFill="1" applyBorder="1" applyAlignment="1">
      <alignment vertical="top"/>
    </xf>
    <xf numFmtId="0" fontId="37" fillId="2" borderId="0" xfId="0" applyFont="1" applyFill="1" applyBorder="1" applyAlignment="1">
      <alignment vertical="top"/>
    </xf>
    <xf numFmtId="0" fontId="37" fillId="0" borderId="0" xfId="0" applyFont="1" applyAlignment="1">
      <alignment vertical="top"/>
    </xf>
    <xf numFmtId="0" fontId="37" fillId="7" borderId="0" xfId="0" applyFont="1" applyFill="1" applyBorder="1" applyAlignment="1">
      <alignment vertical="top"/>
    </xf>
    <xf numFmtId="0" fontId="37" fillId="8" borderId="0" xfId="0" applyFont="1" applyFill="1" applyBorder="1" applyAlignment="1">
      <alignment vertical="top"/>
    </xf>
    <xf numFmtId="0" fontId="37" fillId="9" borderId="0" xfId="0" applyFont="1" applyFill="1" applyAlignment="1">
      <alignment vertical="top"/>
    </xf>
    <xf numFmtId="0" fontId="37" fillId="10" borderId="0" xfId="0" applyFont="1" applyFill="1" applyAlignment="1">
      <alignment vertical="top"/>
    </xf>
    <xf numFmtId="0" fontId="36" fillId="7" borderId="0" xfId="0" applyFont="1" applyFill="1" applyBorder="1" applyAlignment="1">
      <alignment vertical="top"/>
    </xf>
    <xf numFmtId="0" fontId="37" fillId="7" borderId="0" xfId="0" applyFont="1" applyFill="1" applyBorder="1" applyAlignment="1">
      <alignment horizontal="center" vertical="top"/>
    </xf>
    <xf numFmtId="0" fontId="37" fillId="5" borderId="0" xfId="0" applyFont="1" applyFill="1" applyBorder="1" applyAlignment="1">
      <alignment horizontal="center" vertical="top"/>
    </xf>
    <xf numFmtId="0" fontId="37" fillId="3" borderId="0" xfId="0" applyFont="1" applyFill="1" applyAlignment="1">
      <alignment vertical="top"/>
    </xf>
    <xf numFmtId="0" fontId="36" fillId="8" borderId="0" xfId="0" applyFont="1" applyFill="1" applyBorder="1" applyAlignment="1">
      <alignment vertical="top"/>
    </xf>
    <xf numFmtId="0" fontId="37" fillId="8" borderId="0" xfId="0" applyFont="1" applyFill="1" applyBorder="1" applyAlignment="1">
      <alignment horizontal="center" vertical="top"/>
    </xf>
    <xf numFmtId="0" fontId="39" fillId="8" borderId="0" xfId="0" applyFont="1" applyFill="1" applyBorder="1" applyAlignment="1">
      <alignment vertical="top"/>
    </xf>
    <xf numFmtId="0" fontId="36" fillId="10" borderId="0" xfId="0" applyFont="1" applyFill="1" applyAlignment="1">
      <alignment vertical="top"/>
    </xf>
    <xf numFmtId="0" fontId="37" fillId="10" borderId="0" xfId="0" applyFont="1" applyFill="1" applyAlignment="1">
      <alignment horizontal="center" vertical="top"/>
    </xf>
    <xf numFmtId="0" fontId="37" fillId="9" borderId="0" xfId="0" applyFont="1" applyFill="1" applyAlignment="1">
      <alignment horizontal="center" vertical="top"/>
    </xf>
    <xf numFmtId="0" fontId="37" fillId="0" borderId="0" xfId="0" applyFont="1" applyFill="1" applyAlignment="1">
      <alignment vertical="top"/>
    </xf>
    <xf numFmtId="0" fontId="36" fillId="3" borderId="0" xfId="0" applyFont="1" applyFill="1" applyAlignment="1">
      <alignment vertical="top"/>
    </xf>
    <xf numFmtId="0" fontId="37" fillId="3" borderId="0" xfId="0" applyFont="1" applyFill="1" applyAlignment="1">
      <alignment horizontal="center" vertical="top"/>
    </xf>
    <xf numFmtId="0" fontId="39" fillId="4" borderId="0" xfId="0" applyFont="1" applyFill="1" applyAlignment="1">
      <alignment vertical="top"/>
    </xf>
    <xf numFmtId="0" fontId="37" fillId="4" borderId="0" xfId="0" applyFont="1" applyFill="1" applyAlignment="1">
      <alignment vertical="top" wrapText="1"/>
    </xf>
    <xf numFmtId="0" fontId="39" fillId="10" borderId="0" xfId="0" applyFont="1" applyFill="1" applyAlignment="1">
      <alignment vertical="top"/>
    </xf>
    <xf numFmtId="0" fontId="36" fillId="9" borderId="0" xfId="0" applyFont="1" applyFill="1" applyAlignment="1">
      <alignment vertical="top"/>
    </xf>
    <xf numFmtId="0" fontId="37" fillId="11" borderId="0" xfId="0" applyFont="1" applyFill="1" applyBorder="1" applyAlignment="1">
      <alignment vertical="top"/>
    </xf>
    <xf numFmtId="0" fontId="36" fillId="5" borderId="0" xfId="0" applyFont="1" applyFill="1" applyBorder="1" applyAlignment="1">
      <alignment vertical="top"/>
    </xf>
    <xf numFmtId="0" fontId="40" fillId="4" borderId="0" xfId="0" applyFont="1" applyFill="1" applyAlignment="1">
      <alignment vertical="top"/>
    </xf>
    <xf numFmtId="0" fontId="40" fillId="3" borderId="0" xfId="0" applyFont="1" applyFill="1" applyAlignment="1">
      <alignment vertical="top"/>
    </xf>
    <xf numFmtId="0" fontId="37" fillId="3" borderId="0" xfId="0" applyFont="1" applyFill="1" applyAlignment="1">
      <alignment vertical="top" wrapText="1"/>
    </xf>
    <xf numFmtId="0" fontId="36" fillId="4" borderId="0" xfId="0" applyFont="1" applyFill="1" applyBorder="1" applyAlignment="1">
      <alignment vertical="top"/>
    </xf>
    <xf numFmtId="0" fontId="37" fillId="4" borderId="0" xfId="0" applyFont="1" applyFill="1" applyBorder="1" applyAlignment="1">
      <alignment horizontal="center" vertical="top"/>
    </xf>
    <xf numFmtId="0" fontId="37" fillId="4" borderId="0" xfId="0" applyFont="1" applyFill="1" applyBorder="1" applyAlignment="1">
      <alignment vertical="top"/>
    </xf>
    <xf numFmtId="0" fontId="41" fillId="5" borderId="0" xfId="0" applyFont="1" applyFill="1" applyBorder="1" applyAlignment="1">
      <alignment vertical="top"/>
    </xf>
    <xf numFmtId="0" fontId="41" fillId="4" borderId="0" xfId="0" applyFont="1" applyFill="1" applyAlignment="1">
      <alignment vertical="top"/>
    </xf>
    <xf numFmtId="0" fontId="41" fillId="7" borderId="0" xfId="0" applyFont="1" applyFill="1" applyBorder="1" applyAlignment="1">
      <alignment vertical="top"/>
    </xf>
    <xf numFmtId="0" fontId="41" fillId="3" borderId="0" xfId="0" applyFont="1" applyFill="1" applyAlignment="1">
      <alignment vertical="top"/>
    </xf>
    <xf numFmtId="0" fontId="41" fillId="8" borderId="0" xfId="0" applyFont="1" applyFill="1" applyBorder="1" applyAlignment="1">
      <alignment vertical="top"/>
    </xf>
    <xf numFmtId="0" fontId="42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horizontal="center" vertical="top"/>
    </xf>
    <xf numFmtId="0" fontId="34" fillId="6" borderId="0" xfId="0" applyFont="1" applyFill="1" applyAlignment="1">
      <alignment horizontal="center" vertical="top"/>
    </xf>
    <xf numFmtId="0" fontId="34" fillId="7" borderId="0" xfId="0" applyFont="1" applyFill="1" applyBorder="1" applyAlignment="1">
      <alignment horizontal="center" vertical="top"/>
    </xf>
    <xf numFmtId="0" fontId="34" fillId="8" borderId="0" xfId="0" applyFont="1" applyFill="1" applyBorder="1" applyAlignment="1">
      <alignment horizontal="center" vertical="top"/>
    </xf>
    <xf numFmtId="0" fontId="34" fillId="10" borderId="0" xfId="0" applyFont="1" applyFill="1" applyAlignment="1">
      <alignment horizontal="center" vertical="top"/>
    </xf>
    <xf numFmtId="0" fontId="34" fillId="9" borderId="0" xfId="0" applyFont="1" applyFill="1" applyAlignment="1">
      <alignment horizontal="center" vertical="top"/>
    </xf>
    <xf numFmtId="0" fontId="34" fillId="5" borderId="0" xfId="0" applyFont="1" applyFill="1" applyBorder="1" applyAlignment="1">
      <alignment horizontal="center" vertical="top"/>
    </xf>
    <xf numFmtId="0" fontId="34" fillId="4" borderId="0" xfId="0" applyFont="1" applyFill="1" applyBorder="1" applyAlignment="1">
      <alignment horizontal="center" vertical="top"/>
    </xf>
    <xf numFmtId="0" fontId="34" fillId="7" borderId="0" xfId="0" applyFont="1" applyFill="1" applyBorder="1" applyAlignment="1">
      <alignment vertical="top"/>
    </xf>
    <xf numFmtId="0" fontId="17" fillId="0" borderId="0" xfId="0" applyFont="1" applyAlignment="1">
      <alignment vertical="top" wrapText="1"/>
    </xf>
    <xf numFmtId="0" fontId="18" fillId="4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8" fillId="2" borderId="0" xfId="0" applyFont="1" applyFill="1" applyBorder="1" applyAlignment="1">
      <alignment vertical="top"/>
    </xf>
    <xf numFmtId="0" fontId="18" fillId="7" borderId="0" xfId="0" applyFont="1" applyFill="1" applyBorder="1" applyAlignment="1">
      <alignment vertical="top"/>
    </xf>
    <xf numFmtId="0" fontId="18" fillId="8" borderId="0" xfId="0" applyFont="1" applyFill="1" applyBorder="1" applyAlignment="1">
      <alignment vertical="top"/>
    </xf>
    <xf numFmtId="0" fontId="18" fillId="10" borderId="0" xfId="0" applyFont="1" applyFill="1" applyAlignment="1">
      <alignment vertical="top"/>
    </xf>
    <xf numFmtId="0" fontId="18" fillId="3" borderId="0" xfId="0" applyFont="1" applyFill="1" applyAlignment="1">
      <alignment vertical="top"/>
    </xf>
    <xf numFmtId="0" fontId="18" fillId="9" borderId="0" xfId="0" applyFont="1" applyFill="1" applyAlignment="1">
      <alignment vertical="top"/>
    </xf>
    <xf numFmtId="0" fontId="18" fillId="5" borderId="0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0" fontId="43" fillId="4" borderId="0" xfId="0" applyFont="1" applyFill="1" applyAlignment="1">
      <alignment vertical="top"/>
    </xf>
    <xf numFmtId="0" fontId="44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top"/>
    </xf>
    <xf numFmtId="0" fontId="45" fillId="4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5" fillId="2" borderId="0" xfId="0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29" fillId="4" borderId="0" xfId="0" applyFont="1" applyFill="1" applyAlignment="1">
      <alignment horizontal="center" vertical="top"/>
    </xf>
    <xf numFmtId="0" fontId="4" fillId="7" borderId="0" xfId="0" applyFont="1" applyFill="1" applyBorder="1" applyAlignment="1">
      <alignment horizontal="center" vertical="top"/>
    </xf>
    <xf numFmtId="0" fontId="4" fillId="8" borderId="0" xfId="0" applyFont="1" applyFill="1" applyBorder="1" applyAlignment="1">
      <alignment horizontal="center" vertical="top"/>
    </xf>
    <xf numFmtId="0" fontId="4" fillId="10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9" borderId="0" xfId="0" applyFont="1" applyFill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/>
    </xf>
    <xf numFmtId="0" fontId="45" fillId="8" borderId="0" xfId="0" applyFont="1" applyFill="1" applyBorder="1" applyAlignment="1">
      <alignment horizontal="center" vertical="top"/>
    </xf>
    <xf numFmtId="0" fontId="45" fillId="6" borderId="0" xfId="0" applyFont="1" applyFill="1" applyAlignment="1">
      <alignment horizontal="center" vertical="top"/>
    </xf>
    <xf numFmtId="0" fontId="45" fillId="10" borderId="0" xfId="0" applyFont="1" applyFill="1" applyAlignment="1">
      <alignment horizontal="center" vertical="top"/>
    </xf>
    <xf numFmtId="0" fontId="45" fillId="5" borderId="0" xfId="0" applyFont="1" applyFill="1" applyBorder="1" applyAlignment="1">
      <alignment horizontal="center" vertical="top"/>
    </xf>
    <xf numFmtId="0" fontId="45" fillId="9" borderId="0" xfId="0" applyFont="1" applyFill="1" applyAlignment="1">
      <alignment horizontal="center" vertical="top"/>
    </xf>
    <xf numFmtId="0" fontId="45" fillId="7" borderId="0" xfId="0" applyFont="1" applyFill="1" applyBorder="1" applyAlignment="1">
      <alignment horizontal="center" vertical="top"/>
    </xf>
    <xf numFmtId="0" fontId="45" fillId="3" borderId="0" xfId="0" applyFont="1" applyFill="1" applyAlignment="1">
      <alignment horizontal="center" vertical="top"/>
    </xf>
    <xf numFmtId="0" fontId="36" fillId="12" borderId="0" xfId="0" applyFont="1" applyFill="1" applyBorder="1" applyAlignment="1">
      <alignment vertical="top"/>
    </xf>
    <xf numFmtId="0" fontId="37" fillId="12" borderId="0" xfId="0" applyFont="1" applyFill="1" applyBorder="1" applyAlignment="1">
      <alignment horizontal="center" vertical="top"/>
    </xf>
    <xf numFmtId="0" fontId="18" fillId="12" borderId="0" xfId="0" applyFont="1" applyFill="1" applyBorder="1" applyAlignment="1">
      <alignment vertical="top"/>
    </xf>
    <xf numFmtId="0" fontId="38" fillId="12" borderId="0" xfId="0" applyFont="1" applyFill="1" applyBorder="1" applyAlignment="1">
      <alignment vertical="top"/>
    </xf>
    <xf numFmtId="0" fontId="37" fillId="12" borderId="0" xfId="0" applyFont="1" applyFill="1" applyBorder="1" applyAlignment="1">
      <alignment vertical="top"/>
    </xf>
    <xf numFmtId="0" fontId="34" fillId="12" borderId="0" xfId="0" applyFont="1" applyFill="1" applyBorder="1" applyAlignment="1">
      <alignment horizontal="center" vertical="top"/>
    </xf>
    <xf numFmtId="0" fontId="39" fillId="9" borderId="0" xfId="0" applyFont="1" applyFill="1" applyAlignment="1">
      <alignment vertical="top"/>
    </xf>
    <xf numFmtId="0" fontId="35" fillId="9" borderId="0" xfId="0" applyFont="1" applyFill="1" applyAlignment="1">
      <alignment horizontal="center" vertical="top"/>
    </xf>
    <xf numFmtId="0" fontId="37" fillId="9" borderId="0" xfId="0" applyFont="1" applyFill="1" applyBorder="1" applyAlignment="1">
      <alignment vertical="top"/>
    </xf>
    <xf numFmtId="0" fontId="39" fillId="13" borderId="0" xfId="0" applyFont="1" applyFill="1" applyBorder="1" applyAlignment="1">
      <alignment vertical="top"/>
    </xf>
    <xf numFmtId="0" fontId="8" fillId="4" borderId="0" xfId="0" applyFont="1" applyFill="1" applyAlignment="1">
      <alignment vertical="top"/>
    </xf>
    <xf numFmtId="0" fontId="49" fillId="3" borderId="0" xfId="0" applyFont="1" applyFill="1" applyAlignment="1">
      <alignment vertical="top"/>
    </xf>
    <xf numFmtId="0" fontId="35" fillId="14" borderId="0" xfId="0" applyFont="1" applyFill="1" applyBorder="1" applyAlignment="1">
      <alignment horizontal="center" vertical="top"/>
    </xf>
    <xf numFmtId="0" fontId="37" fillId="8" borderId="0" xfId="0" applyFont="1" applyFill="1" applyBorder="1" applyAlignment="1">
      <alignment vertical="top" wrapText="1"/>
    </xf>
    <xf numFmtId="0" fontId="38" fillId="5" borderId="0" xfId="0" applyFont="1" applyFill="1" applyBorder="1" applyAlignment="1">
      <alignment vertical="top"/>
    </xf>
    <xf numFmtId="0" fontId="35" fillId="5" borderId="0" xfId="0" applyFont="1" applyFill="1" applyBorder="1" applyAlignment="1">
      <alignment horizontal="center" vertical="top"/>
    </xf>
    <xf numFmtId="0" fontId="37" fillId="9" borderId="0" xfId="0" applyFont="1" applyFill="1" applyAlignment="1">
      <alignment vertical="top" wrapText="1"/>
    </xf>
    <xf numFmtId="0" fontId="38" fillId="10" borderId="0" xfId="0" applyFont="1" applyFill="1" applyAlignment="1">
      <alignment vertical="top"/>
    </xf>
    <xf numFmtId="0" fontId="35" fillId="10" borderId="0" xfId="0" applyFont="1" applyFill="1" applyAlignment="1">
      <alignment horizontal="center" vertical="top"/>
    </xf>
    <xf numFmtId="0" fontId="35" fillId="7" borderId="0" xfId="0" applyFont="1" applyFill="1" applyBorder="1" applyAlignment="1">
      <alignment horizontal="center" vertical="top"/>
    </xf>
    <xf numFmtId="0" fontId="37" fillId="10" borderId="0" xfId="0" applyFont="1" applyFill="1" applyAlignment="1">
      <alignment vertical="top" wrapText="1"/>
    </xf>
    <xf numFmtId="0" fontId="4" fillId="12" borderId="0" xfId="0" applyFont="1" applyFill="1" applyBorder="1" applyAlignment="1">
      <alignment horizontal="center" vertical="top"/>
    </xf>
    <xf numFmtId="0" fontId="3" fillId="0" borderId="0" xfId="0" applyFont="1"/>
    <xf numFmtId="0" fontId="19" fillId="4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6633"/>
      <rgbColor rgb="00CC99FF"/>
      <rgbColor rgb="00E9B44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2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x14ac:dyDescent="0.2"/>
  <cols>
    <col min="1" max="1" width="28.7109375" style="58" bestFit="1" customWidth="1"/>
    <col min="2" max="2" width="8.140625" style="59" customWidth="1"/>
    <col min="3" max="3" width="8.140625" style="59" bestFit="1" customWidth="1"/>
    <col min="4" max="4" width="3" style="82" bestFit="1" customWidth="1"/>
    <col min="5" max="5" width="16.7109375" style="79" bestFit="1" customWidth="1"/>
    <col min="6" max="6" width="10.140625" style="22" bestFit="1" customWidth="1"/>
    <col min="7" max="7" width="10.140625" style="59" customWidth="1"/>
    <col min="8" max="8" width="9.42578125" style="59" customWidth="1"/>
    <col min="9" max="9" width="14.140625" style="22" bestFit="1" customWidth="1"/>
    <col min="10" max="10" width="7.42578125" style="22" customWidth="1"/>
    <col min="11" max="11" width="14.5703125" style="59" bestFit="1" customWidth="1"/>
    <col min="12" max="12" width="8.7109375" style="59" bestFit="1" customWidth="1"/>
    <col min="13" max="13" width="9" style="59" customWidth="1"/>
    <col min="14" max="14" width="18.140625" style="22" customWidth="1"/>
    <col min="15" max="15" width="34.42578125" style="22" bestFit="1" customWidth="1"/>
    <col min="16" max="16" width="56.28515625" style="22" customWidth="1"/>
    <col min="17" max="17" width="23.42578125" style="22" bestFit="1" customWidth="1"/>
    <col min="18" max="18" width="26.5703125" style="22" customWidth="1"/>
    <col min="19" max="19" width="32.140625" style="22" customWidth="1"/>
    <col min="20" max="20" width="59.140625" style="22" customWidth="1"/>
    <col min="21" max="21" width="5.140625" style="22" customWidth="1"/>
    <col min="22" max="22" width="8.140625" style="59" customWidth="1"/>
    <col min="23" max="25" width="6.28515625" style="59" customWidth="1"/>
    <col min="26" max="26" width="5.28515625" style="59" customWidth="1"/>
    <col min="27" max="27" width="6.5703125" style="59" customWidth="1"/>
    <col min="28" max="28" width="4.85546875" style="59" customWidth="1"/>
    <col min="29" max="29" width="5.42578125" style="59" customWidth="1"/>
    <col min="30" max="31" width="6.85546875" style="59" customWidth="1"/>
    <col min="32" max="33" width="4.7109375" style="59" customWidth="1"/>
    <col min="34" max="34" width="5.85546875" style="59" customWidth="1"/>
    <col min="35" max="35" width="5.7109375" style="59" customWidth="1"/>
    <col min="36" max="36" width="5.140625" style="59" customWidth="1"/>
    <col min="37" max="37" width="6.5703125" style="59" customWidth="1"/>
    <col min="38" max="39" width="6.140625" style="22" customWidth="1"/>
    <col min="40" max="40" width="6.42578125" style="59" customWidth="1"/>
    <col min="41" max="41" width="5.140625" style="59" customWidth="1"/>
    <col min="42" max="42" width="6.42578125" style="59" customWidth="1"/>
    <col min="43" max="43" width="5.42578125" style="59" customWidth="1"/>
    <col min="44" max="46" width="5.28515625" style="59" customWidth="1"/>
    <col min="47" max="47" width="18.7109375" style="22" customWidth="1"/>
    <col min="48" max="48" width="14.5703125" style="22" customWidth="1"/>
    <col min="49" max="49" width="9.140625" style="22"/>
    <col min="50" max="50" width="10.5703125" style="22" customWidth="1"/>
    <col min="51" max="51" width="15.42578125" style="22" customWidth="1"/>
    <col min="52" max="52" width="12.7109375" style="22" customWidth="1"/>
    <col min="53" max="53" width="8.85546875" style="22" customWidth="1"/>
    <col min="54" max="54" width="13.140625" style="22" customWidth="1"/>
    <col min="55" max="55" width="16.42578125" style="22" bestFit="1" customWidth="1"/>
    <col min="56" max="56" width="13.140625" style="22" bestFit="1" customWidth="1"/>
    <col min="57" max="57" width="6.5703125" style="22" bestFit="1" customWidth="1"/>
    <col min="58" max="58" width="16.28515625" style="22" bestFit="1" customWidth="1"/>
    <col min="59" max="16384" width="9.140625" style="22"/>
  </cols>
  <sheetData>
    <row r="1" spans="1:256" s="7" customFormat="1" ht="11.25" customHeight="1" x14ac:dyDescent="0.2">
      <c r="A1" s="7" t="s">
        <v>0</v>
      </c>
      <c r="B1" s="8" t="s">
        <v>50</v>
      </c>
      <c r="C1" s="8" t="s">
        <v>14</v>
      </c>
      <c r="D1" s="81"/>
      <c r="E1" s="68" t="s">
        <v>161</v>
      </c>
      <c r="F1" s="7" t="s">
        <v>181</v>
      </c>
      <c r="G1" s="8" t="s">
        <v>43</v>
      </c>
      <c r="H1" s="8" t="s">
        <v>44</v>
      </c>
      <c r="I1" s="7" t="s">
        <v>184</v>
      </c>
      <c r="J1" s="7" t="s">
        <v>6</v>
      </c>
      <c r="K1" s="8" t="s">
        <v>182</v>
      </c>
      <c r="L1" s="8" t="s">
        <v>1</v>
      </c>
      <c r="M1" s="8" t="s">
        <v>166</v>
      </c>
      <c r="N1" s="7" t="s">
        <v>162</v>
      </c>
      <c r="O1" s="7" t="s">
        <v>163</v>
      </c>
      <c r="P1" s="7" t="s">
        <v>164</v>
      </c>
      <c r="Q1" s="7" t="s">
        <v>183</v>
      </c>
      <c r="R1" s="7" t="s">
        <v>169</v>
      </c>
      <c r="S1" s="7" t="s">
        <v>165</v>
      </c>
      <c r="T1" s="7" t="s">
        <v>180</v>
      </c>
      <c r="U1" s="7" t="s">
        <v>455</v>
      </c>
      <c r="V1" s="8" t="s">
        <v>85</v>
      </c>
      <c r="W1" s="8" t="s">
        <v>86</v>
      </c>
      <c r="X1" s="8" t="s">
        <v>149</v>
      </c>
      <c r="Y1" s="8" t="s">
        <v>150</v>
      </c>
      <c r="Z1" s="8" t="s">
        <v>87</v>
      </c>
      <c r="AA1" s="8" t="s">
        <v>101</v>
      </c>
      <c r="AB1" s="8" t="s">
        <v>88</v>
      </c>
      <c r="AC1" s="8" t="s">
        <v>89</v>
      </c>
      <c r="AD1" s="8" t="s">
        <v>90</v>
      </c>
      <c r="AE1" s="8" t="s">
        <v>356</v>
      </c>
      <c r="AF1" s="8" t="s">
        <v>106</v>
      </c>
      <c r="AG1" s="8" t="s">
        <v>135</v>
      </c>
      <c r="AH1" s="8" t="s">
        <v>91</v>
      </c>
      <c r="AI1" s="8" t="s">
        <v>92</v>
      </c>
      <c r="AJ1" s="8" t="s">
        <v>93</v>
      </c>
      <c r="AK1" s="8" t="s">
        <v>94</v>
      </c>
      <c r="AL1" s="7" t="s">
        <v>439</v>
      </c>
      <c r="AM1" s="7" t="s">
        <v>438</v>
      </c>
      <c r="AN1" s="8" t="s">
        <v>95</v>
      </c>
      <c r="AO1" s="8" t="s">
        <v>152</v>
      </c>
      <c r="AP1" s="8" t="s">
        <v>134</v>
      </c>
      <c r="AQ1" s="8" t="s">
        <v>102</v>
      </c>
      <c r="AR1" s="8" t="s">
        <v>96</v>
      </c>
      <c r="AS1" s="8" t="s">
        <v>357</v>
      </c>
      <c r="AT1" s="8" t="s">
        <v>151</v>
      </c>
      <c r="AU1" s="7" t="s">
        <v>97</v>
      </c>
      <c r="AV1" s="7" t="s">
        <v>98</v>
      </c>
      <c r="AW1" s="7" t="s">
        <v>456</v>
      </c>
      <c r="AX1" s="7" t="s">
        <v>457</v>
      </c>
      <c r="AY1" s="7" t="s">
        <v>458</v>
      </c>
      <c r="AZ1" s="7" t="s">
        <v>459</v>
      </c>
      <c r="BA1" s="7" t="s">
        <v>460</v>
      </c>
      <c r="BB1" s="7" t="s">
        <v>461</v>
      </c>
      <c r="BC1" s="7" t="s">
        <v>463</v>
      </c>
      <c r="BD1" s="7" t="s">
        <v>462</v>
      </c>
      <c r="BE1" s="7" t="s">
        <v>464</v>
      </c>
      <c r="BF1" s="7" t="s">
        <v>465</v>
      </c>
    </row>
    <row r="2" spans="1:256" s="13" customFormat="1" x14ac:dyDescent="0.2">
      <c r="A2" s="9" t="s">
        <v>188</v>
      </c>
      <c r="B2" s="10" t="s">
        <v>126</v>
      </c>
      <c r="C2" s="10">
        <v>1</v>
      </c>
      <c r="D2" s="86" t="s">
        <v>346</v>
      </c>
      <c r="E2" s="69" t="s">
        <v>16</v>
      </c>
      <c r="F2" s="12" t="s">
        <v>170</v>
      </c>
      <c r="G2" s="10"/>
      <c r="H2" s="10"/>
      <c r="I2" s="11"/>
      <c r="J2" s="11"/>
      <c r="K2" s="10">
        <v>1</v>
      </c>
      <c r="L2" s="10">
        <v>2</v>
      </c>
      <c r="M2" s="3"/>
      <c r="N2" s="11" t="s">
        <v>30</v>
      </c>
      <c r="O2" s="11"/>
      <c r="P2" s="11" t="s">
        <v>155</v>
      </c>
      <c r="Q2" s="11"/>
      <c r="R2" s="11"/>
      <c r="S2" s="11"/>
      <c r="T2" s="11"/>
      <c r="U2" s="10">
        <f t="shared" ref="U2:U33" si="0">IF(LEFT(F2,5)="Alien",2,IF(I2="Production",1,""))</f>
        <v>2</v>
      </c>
      <c r="V2" s="10">
        <f t="shared" ref="V2:V33" si="1">IF(AND(LEFT(F2,5)="Alien",I2="Production"),3,IF(LEFT(F2,5)="Alien",2,""))</f>
        <v>2</v>
      </c>
      <c r="W2" s="10" t="str">
        <f t="shared" ref="W2:W9" si="2">IF(AND(J2="Novelty",I2="Production"),2,IF(J2="Novelty",1,IF(OR(A2="Consumer Markets",A2="Expanding Colony"),2,"")))</f>
        <v/>
      </c>
      <c r="X2" s="10" t="str">
        <f t="shared" ref="X2:X33" si="3">IF(OR(A2="Investment Credits", A2="Interstellar Bank", A2="Gambling World"),2,IF(E2="Development",1,""))</f>
        <v/>
      </c>
      <c r="Y2" s="10" t="str">
        <f t="shared" ref="Y2:Y33" si="4">IF(NOT(ISBLANK(J2)),1,IF(A2="Diversified Economy",3,""))</f>
        <v/>
      </c>
      <c r="Z2" s="10" t="str">
        <f t="shared" ref="Z2:Z33" si="5">IF(AND(E2="Development",K2=6),2,IF(E2="Development",1,""))</f>
        <v/>
      </c>
      <c r="AA2" s="10" t="str">
        <f t="shared" ref="AA2:AA9" si="6">IF(J2="Genes",2,IF(A2="Genetics Lab",3,""))</f>
        <v/>
      </c>
      <c r="AB2" s="10" t="str">
        <f t="shared" ref="AB2:AB33" si="7">IF(AND(F2="Rebel",E2="Military World"),2,IF(E2="Military World",1,""))</f>
        <v/>
      </c>
      <c r="AC2" s="10" t="str">
        <f t="shared" ref="AC2:AC33" si="8">IF(OR(A2="Research Labs",A2="Galactic Trendsetters",A2="Artist Colony"),3,"")</f>
        <v/>
      </c>
      <c r="AD2" s="10">
        <f t="shared" ref="AD2:AD33" si="9">IF(NOT(ISBLANK(N2)),IF(E2="Development",1,2),IF(NOT(E2="Development"),1,""))</f>
        <v>2</v>
      </c>
      <c r="AE2" s="10" t="str">
        <f t="shared" ref="AE2:AE33" si="10">IF(F2="Terraforming",2,IF(AND(E2="Development",K2=6),1,IF(I2="Production",1,"")))</f>
        <v/>
      </c>
      <c r="AF2" s="10" t="str">
        <f t="shared" ref="AF2:AF33" si="11">IF(F2="Imperium",2,IF(E2="Military World",1,""))</f>
        <v/>
      </c>
      <c r="AG2" s="10" t="str">
        <f t="shared" ref="AG2:AG33" si="12">IF(F2="Imperium",2,IF(AND(F2="Rebel",E2="Military World"),2,""))</f>
        <v/>
      </c>
      <c r="AH2" s="10" t="str">
        <f t="shared" ref="AH2:AH33" si="13">IF(I2="Production",2,"")</f>
        <v/>
      </c>
      <c r="AI2" s="10" t="str">
        <f t="shared" ref="AI2:AI9" si="14">IF(AND(J2="Rare",I2="Production"),2,IF(J2="Rare",1,IF(OR(A2="Mining Robots",A2="Mining Conglomerate"),2,"")))</f>
        <v/>
      </c>
      <c r="AJ2" s="10" t="str">
        <f t="shared" ref="AJ2:AJ33" si="15">IF(NOT(ISBLANK(R2)),IF(E2="Development",2,1),"")</f>
        <v/>
      </c>
      <c r="AK2" s="10" t="str">
        <f t="shared" ref="AK2:AK33" si="16">IF(LEFT(P2,8)="Military",VALUE(MID(P2,10,2)),"")</f>
        <v/>
      </c>
      <c r="AL2" s="10" t="str">
        <f t="shared" ref="AL2:AL33" si="17">IF(OR(A2="Export Duties",A2="Galactic Renaissance",A2="Terraformed World"),2,"")</f>
        <v/>
      </c>
      <c r="AM2" s="10">
        <f t="shared" ref="AM2:AM33" si="18">IF(J2="Novelty",2,IF(A2="Expanding Colony",2,IF(NOT(E2="Development"),1,"")))</f>
        <v>1</v>
      </c>
      <c r="AN2" s="10" t="str">
        <f t="shared" ref="AN2:AN9" si="19">IF(J2="Genes",2,IF(E2="Military World",1,IF(A2="Contact Specialist",3,"")))</f>
        <v/>
      </c>
      <c r="AO2" s="10">
        <f t="shared" ref="AO2:AO9" si="20">IF(J2="Rare",2,IF(F2="Terraforming",1,IF(NOT(E2="Development"),1,"")))</f>
        <v>1</v>
      </c>
      <c r="AP2" s="10" t="str">
        <f t="shared" ref="AP2:AP33" si="21">IF(F2="Rebel",2,IF(E2="Military World",1,""))</f>
        <v/>
      </c>
      <c r="AQ2" s="10" t="str">
        <f t="shared" ref="AQ2:AQ33" si="22">IF(F2="Terraforming",2,IF(I2="Windfall",2,""))</f>
        <v/>
      </c>
      <c r="AR2" s="10" t="str">
        <f t="shared" ref="AR2:AR33" si="23">IF(NOT(ISBLANK(Q2)),IF(E2="Development",2,1),"")</f>
        <v/>
      </c>
      <c r="AS2" s="10" t="str">
        <f t="shared" ref="AS2:AS33" si="24">IF(SUM(IF(LEFT(P2,8)="Military",-1*VALUE(MID(P2,10,2)),0),IF(E2="Military World",1,IF(A2="Pan-Galactic Mediator",2,0))),SUM(IF(LEFT(P2,8)="Military",-1*VALUE(MID(P2,10,2)),0),IF(E2="Military World",1,IF(A2="Pan-Galactic Mediator",2,0))),"")</f>
        <v/>
      </c>
      <c r="AT2" s="10">
        <f t="shared" ref="AT2:AT33" si="25">IF(NOT(ISERR(FIND("χ",F2))),3,IF(NOT(ISERR(FIND("Uplift",F2))),2,""))</f>
        <v>2</v>
      </c>
      <c r="AU2" s="10">
        <f t="shared" ref="AU2:AU33" si="26">SUM(V2:AT2)</f>
        <v>8</v>
      </c>
      <c r="AV2" s="10">
        <f t="shared" ref="AV2:AV33" si="27">AU2+(IF(L2&lt;&gt;"*",L2,0))</f>
        <v>10</v>
      </c>
      <c r="AW2" s="10"/>
      <c r="AX2" s="10" t="str">
        <f>IF(AND(E2="Development",LEFT(P2,10)= "Military +",OR(MID(P2,11,1)="1",MID(P2,11,1)="2")),"Y","")</f>
        <v/>
      </c>
      <c r="AY2" s="10" t="str">
        <f>IF(AND(E2="Military World",I2="Windfall",OR(K2=1,K2=2)),"Y","")</f>
        <v/>
      </c>
      <c r="AZ2" s="10" t="str">
        <f>IF(AND(E2="Non-military World",I2="Windfall",OR(K2=1,K2=2)),"Y","")</f>
        <v/>
      </c>
      <c r="BA2" s="10" t="str">
        <f>IF(NOT(ISERR(FIND("χ",F2))),"Y","")</f>
        <v/>
      </c>
      <c r="BB2" s="10" t="str">
        <f>IF(J2="Alien","Y","")</f>
        <v/>
      </c>
      <c r="BC2" s="10"/>
      <c r="BD2" s="10" t="str">
        <f>IF(AND(E2="Military World",K2&gt;4),"Y","")</f>
        <v/>
      </c>
      <c r="BE2" s="10" t="str">
        <f>IF(AND(E2="Development",K2=6,L2="*"),"Y","")</f>
        <v/>
      </c>
      <c r="BF2" s="10" t="str">
        <f t="shared" ref="BF2:BF65" si="28">IF(OR(NOT(ISERR(FIND("ä",P2))),NOT(ISERR(FIND("d  ",P2)))),"Y","")</f>
        <v/>
      </c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spans="1:256" s="13" customFormat="1" x14ac:dyDescent="0.2">
      <c r="A3" s="9" t="s">
        <v>324</v>
      </c>
      <c r="B3" s="10" t="s">
        <v>312</v>
      </c>
      <c r="C3" s="10">
        <v>1</v>
      </c>
      <c r="D3" s="83" t="s">
        <v>346</v>
      </c>
      <c r="E3" s="69" t="s">
        <v>15</v>
      </c>
      <c r="F3" s="12" t="s">
        <v>5</v>
      </c>
      <c r="G3" s="10"/>
      <c r="H3" s="10"/>
      <c r="I3" s="11"/>
      <c r="J3" s="11"/>
      <c r="K3" s="10">
        <v>1</v>
      </c>
      <c r="L3" s="10">
        <v>1</v>
      </c>
      <c r="M3" s="6" t="s">
        <v>168</v>
      </c>
      <c r="N3" s="11"/>
      <c r="O3" s="11"/>
      <c r="P3" s="11" t="s">
        <v>423</v>
      </c>
      <c r="Q3" s="11"/>
      <c r="R3" s="11"/>
      <c r="S3" s="11" t="s">
        <v>424</v>
      </c>
      <c r="T3" s="11"/>
      <c r="U3" s="10">
        <f t="shared" si="0"/>
        <v>2</v>
      </c>
      <c r="V3" s="10">
        <f t="shared" si="1"/>
        <v>2</v>
      </c>
      <c r="W3" s="10" t="str">
        <f t="shared" si="2"/>
        <v/>
      </c>
      <c r="X3" s="10" t="str">
        <f t="shared" si="3"/>
        <v/>
      </c>
      <c r="Y3" s="10" t="str">
        <f t="shared" si="4"/>
        <v/>
      </c>
      <c r="Z3" s="10" t="str">
        <f t="shared" si="5"/>
        <v/>
      </c>
      <c r="AA3" s="10" t="str">
        <f t="shared" si="6"/>
        <v/>
      </c>
      <c r="AB3" s="10">
        <f t="shared" si="7"/>
        <v>1</v>
      </c>
      <c r="AC3" s="10" t="str">
        <f t="shared" si="8"/>
        <v/>
      </c>
      <c r="AD3" s="10">
        <f t="shared" si="9"/>
        <v>1</v>
      </c>
      <c r="AE3" s="10" t="str">
        <f t="shared" si="10"/>
        <v/>
      </c>
      <c r="AF3" s="10">
        <f t="shared" si="11"/>
        <v>1</v>
      </c>
      <c r="AG3" s="10" t="str">
        <f t="shared" si="12"/>
        <v/>
      </c>
      <c r="AH3" s="10" t="str">
        <f t="shared" si="13"/>
        <v/>
      </c>
      <c r="AI3" s="10" t="str">
        <f t="shared" si="14"/>
        <v/>
      </c>
      <c r="AJ3" s="10" t="str">
        <f t="shared" si="15"/>
        <v/>
      </c>
      <c r="AK3" s="10" t="str">
        <f t="shared" si="16"/>
        <v/>
      </c>
      <c r="AL3" s="10" t="str">
        <f t="shared" si="17"/>
        <v/>
      </c>
      <c r="AM3" s="10">
        <f t="shared" si="18"/>
        <v>1</v>
      </c>
      <c r="AN3" s="10">
        <f t="shared" si="19"/>
        <v>1</v>
      </c>
      <c r="AO3" s="10">
        <f t="shared" si="20"/>
        <v>1</v>
      </c>
      <c r="AP3" s="10">
        <f t="shared" si="21"/>
        <v>1</v>
      </c>
      <c r="AQ3" s="10" t="str">
        <f t="shared" si="22"/>
        <v/>
      </c>
      <c r="AR3" s="10" t="str">
        <f t="shared" si="23"/>
        <v/>
      </c>
      <c r="AS3" s="10">
        <f t="shared" si="24"/>
        <v>1</v>
      </c>
      <c r="AT3" s="10" t="str">
        <f t="shared" si="25"/>
        <v/>
      </c>
      <c r="AU3" s="10">
        <f t="shared" si="26"/>
        <v>10</v>
      </c>
      <c r="AV3" s="10">
        <f t="shared" si="27"/>
        <v>11</v>
      </c>
      <c r="AW3" s="10"/>
      <c r="AX3" s="10" t="str">
        <f t="shared" ref="AX3:AX66" si="29">IF(AND(E3="Development",LEFT(P3,10)= "Military +",OR(MID(P3,11,1)="1",MID(P3,11,1)="2")),"Y","")</f>
        <v/>
      </c>
      <c r="AY3" s="10" t="str">
        <f t="shared" ref="AY3:AY66" si="30">IF(AND(E3="Military World",I3="Windfall",OR(K3=1,K3=2)),"Y","")</f>
        <v/>
      </c>
      <c r="AZ3" s="10" t="str">
        <f t="shared" ref="AZ3:AZ66" si="31">IF(AND(E3="Non-military World",I3="Windfall",OR(K3=1,K3=2)),"Y","")</f>
        <v/>
      </c>
      <c r="BA3" s="10" t="str">
        <f t="shared" ref="BA3:BA66" si="32">IF(NOT(ISERR(FIND("χ",F3))),"Y","")</f>
        <v/>
      </c>
      <c r="BB3" s="10" t="str">
        <f t="shared" ref="BB3:BB66" si="33">IF(J3="Alien","Y","")</f>
        <v/>
      </c>
      <c r="BC3" s="10"/>
      <c r="BD3" s="10" t="str">
        <f t="shared" ref="BD3:BD66" si="34">IF(AND(E3="Military World",K3&gt;4),"Y","")</f>
        <v/>
      </c>
      <c r="BE3" s="10" t="str">
        <f t="shared" ref="BE3:BE66" si="35">IF(AND(E3="Development",K3=6,L3="*"),"Y","")</f>
        <v/>
      </c>
      <c r="BF3" s="10" t="str">
        <f t="shared" si="28"/>
        <v/>
      </c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</row>
    <row r="4" spans="1:256" s="37" customFormat="1" x14ac:dyDescent="0.2">
      <c r="A4" s="34" t="s">
        <v>425</v>
      </c>
      <c r="B4" s="35" t="s">
        <v>312</v>
      </c>
      <c r="C4" s="35">
        <v>1</v>
      </c>
      <c r="D4" s="91" t="s">
        <v>346</v>
      </c>
      <c r="E4" s="74" t="s">
        <v>16</v>
      </c>
      <c r="F4" s="120" t="s">
        <v>5</v>
      </c>
      <c r="G4" s="35"/>
      <c r="H4" s="35"/>
      <c r="I4" s="26" t="s">
        <v>8</v>
      </c>
      <c r="J4" s="26" t="s">
        <v>9</v>
      </c>
      <c r="K4" s="35">
        <v>2</v>
      </c>
      <c r="L4" s="35">
        <v>1</v>
      </c>
      <c r="M4" s="121" t="s">
        <v>168</v>
      </c>
      <c r="N4" s="26"/>
      <c r="O4" s="26"/>
      <c r="P4" s="26"/>
      <c r="Q4" s="26" t="s">
        <v>108</v>
      </c>
      <c r="R4" s="26"/>
      <c r="S4" s="26" t="s">
        <v>61</v>
      </c>
      <c r="T4" s="26"/>
      <c r="U4" s="35">
        <f t="shared" si="0"/>
        <v>2</v>
      </c>
      <c r="V4" s="35">
        <f t="shared" si="1"/>
        <v>3</v>
      </c>
      <c r="W4" s="35">
        <f t="shared" si="2"/>
        <v>2</v>
      </c>
      <c r="X4" s="35" t="str">
        <f t="shared" si="3"/>
        <v/>
      </c>
      <c r="Y4" s="35">
        <f t="shared" si="4"/>
        <v>1</v>
      </c>
      <c r="Z4" s="35" t="str">
        <f t="shared" si="5"/>
        <v/>
      </c>
      <c r="AA4" s="35" t="str">
        <f t="shared" si="6"/>
        <v/>
      </c>
      <c r="AB4" s="35" t="str">
        <f t="shared" si="7"/>
        <v/>
      </c>
      <c r="AC4" s="35" t="str">
        <f t="shared" si="8"/>
        <v/>
      </c>
      <c r="AD4" s="35">
        <f t="shared" si="9"/>
        <v>1</v>
      </c>
      <c r="AE4" s="35">
        <f t="shared" si="10"/>
        <v>1</v>
      </c>
      <c r="AF4" s="35" t="str">
        <f t="shared" si="11"/>
        <v/>
      </c>
      <c r="AG4" s="35" t="str">
        <f t="shared" si="12"/>
        <v/>
      </c>
      <c r="AH4" s="35">
        <f t="shared" si="13"/>
        <v>2</v>
      </c>
      <c r="AI4" s="35" t="str">
        <f t="shared" si="14"/>
        <v/>
      </c>
      <c r="AJ4" s="35" t="str">
        <f t="shared" si="15"/>
        <v/>
      </c>
      <c r="AK4" s="35" t="str">
        <f t="shared" si="16"/>
        <v/>
      </c>
      <c r="AL4" s="35" t="str">
        <f t="shared" si="17"/>
        <v/>
      </c>
      <c r="AM4" s="35">
        <f t="shared" si="18"/>
        <v>2</v>
      </c>
      <c r="AN4" s="35" t="str">
        <f t="shared" si="19"/>
        <v/>
      </c>
      <c r="AO4" s="35">
        <f t="shared" si="20"/>
        <v>1</v>
      </c>
      <c r="AP4" s="35" t="str">
        <f t="shared" si="21"/>
        <v/>
      </c>
      <c r="AQ4" s="35" t="str">
        <f t="shared" si="22"/>
        <v/>
      </c>
      <c r="AR4" s="35">
        <f t="shared" si="23"/>
        <v>1</v>
      </c>
      <c r="AS4" s="35" t="str">
        <f t="shared" si="24"/>
        <v/>
      </c>
      <c r="AT4" s="35" t="str">
        <f t="shared" si="25"/>
        <v/>
      </c>
      <c r="AU4" s="35">
        <f t="shared" si="26"/>
        <v>14</v>
      </c>
      <c r="AV4" s="35">
        <f t="shared" si="27"/>
        <v>15</v>
      </c>
      <c r="AW4" s="35"/>
      <c r="AX4" s="35" t="str">
        <f t="shared" si="29"/>
        <v/>
      </c>
      <c r="AY4" s="35" t="str">
        <f t="shared" si="30"/>
        <v/>
      </c>
      <c r="AZ4" s="35" t="str">
        <f t="shared" si="31"/>
        <v/>
      </c>
      <c r="BA4" s="35" t="str">
        <f t="shared" si="32"/>
        <v/>
      </c>
      <c r="BB4" s="35" t="str">
        <f t="shared" si="33"/>
        <v/>
      </c>
      <c r="BC4" s="35"/>
      <c r="BD4" s="35" t="str">
        <f t="shared" si="34"/>
        <v/>
      </c>
      <c r="BE4" s="35" t="str">
        <f t="shared" si="35"/>
        <v/>
      </c>
      <c r="BF4" s="35" t="str">
        <f t="shared" si="28"/>
        <v/>
      </c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s="11" customFormat="1" x14ac:dyDescent="0.2">
      <c r="A5" s="9" t="s">
        <v>393</v>
      </c>
      <c r="B5" s="10" t="s">
        <v>312</v>
      </c>
      <c r="C5" s="10">
        <v>1</v>
      </c>
      <c r="D5" s="88" t="s">
        <v>347</v>
      </c>
      <c r="E5" s="69" t="s">
        <v>3</v>
      </c>
      <c r="F5" s="12" t="s">
        <v>5</v>
      </c>
      <c r="G5" s="10"/>
      <c r="H5" s="10"/>
      <c r="K5" s="10">
        <v>6</v>
      </c>
      <c r="L5" s="10" t="s">
        <v>13</v>
      </c>
      <c r="M5" s="3"/>
      <c r="P5" s="11" t="s">
        <v>394</v>
      </c>
      <c r="S5" s="11" t="s">
        <v>75</v>
      </c>
      <c r="T5" s="11" t="s">
        <v>395</v>
      </c>
      <c r="U5" s="10">
        <f t="shared" si="0"/>
        <v>2</v>
      </c>
      <c r="V5" s="10">
        <f t="shared" si="1"/>
        <v>2</v>
      </c>
      <c r="W5" s="10" t="str">
        <f t="shared" si="2"/>
        <v/>
      </c>
      <c r="X5" s="10">
        <f t="shared" si="3"/>
        <v>1</v>
      </c>
      <c r="Y5" s="10" t="str">
        <f t="shared" si="4"/>
        <v/>
      </c>
      <c r="Z5" s="10">
        <f t="shared" si="5"/>
        <v>2</v>
      </c>
      <c r="AA5" s="10" t="str">
        <f t="shared" si="6"/>
        <v/>
      </c>
      <c r="AB5" s="10" t="str">
        <f t="shared" si="7"/>
        <v/>
      </c>
      <c r="AC5" s="10" t="str">
        <f t="shared" si="8"/>
        <v/>
      </c>
      <c r="AD5" s="10" t="str">
        <f t="shared" si="9"/>
        <v/>
      </c>
      <c r="AE5" s="10">
        <f t="shared" si="10"/>
        <v>1</v>
      </c>
      <c r="AF5" s="10" t="str">
        <f t="shared" si="11"/>
        <v/>
      </c>
      <c r="AG5" s="10" t="str">
        <f t="shared" si="12"/>
        <v/>
      </c>
      <c r="AH5" s="10" t="str">
        <f t="shared" si="13"/>
        <v/>
      </c>
      <c r="AI5" s="10" t="str">
        <f t="shared" si="14"/>
        <v/>
      </c>
      <c r="AJ5" s="10" t="str">
        <f t="shared" si="15"/>
        <v/>
      </c>
      <c r="AK5" s="10" t="str">
        <f t="shared" si="16"/>
        <v/>
      </c>
      <c r="AL5" s="10" t="str">
        <f t="shared" si="17"/>
        <v/>
      </c>
      <c r="AM5" s="10" t="str">
        <f t="shared" si="18"/>
        <v/>
      </c>
      <c r="AN5" s="10" t="str">
        <f t="shared" si="19"/>
        <v/>
      </c>
      <c r="AO5" s="10" t="str">
        <f t="shared" si="20"/>
        <v/>
      </c>
      <c r="AP5" s="10" t="str">
        <f t="shared" si="21"/>
        <v/>
      </c>
      <c r="AQ5" s="10" t="str">
        <f t="shared" si="22"/>
        <v/>
      </c>
      <c r="AR5" s="10" t="str">
        <f t="shared" si="23"/>
        <v/>
      </c>
      <c r="AS5" s="10" t="str">
        <f t="shared" si="24"/>
        <v/>
      </c>
      <c r="AT5" s="10" t="str">
        <f t="shared" si="25"/>
        <v/>
      </c>
      <c r="AU5" s="10">
        <f t="shared" si="26"/>
        <v>6</v>
      </c>
      <c r="AV5" s="10">
        <f t="shared" si="27"/>
        <v>6</v>
      </c>
      <c r="AW5" s="10"/>
      <c r="AX5" s="10" t="str">
        <f t="shared" si="29"/>
        <v/>
      </c>
      <c r="AY5" s="10" t="str">
        <f t="shared" si="30"/>
        <v/>
      </c>
      <c r="AZ5" s="10" t="str">
        <f t="shared" si="31"/>
        <v/>
      </c>
      <c r="BA5" s="10" t="str">
        <f t="shared" si="32"/>
        <v/>
      </c>
      <c r="BB5" s="10" t="str">
        <f t="shared" si="33"/>
        <v/>
      </c>
      <c r="BC5" s="10"/>
      <c r="BD5" s="10" t="str">
        <f t="shared" si="34"/>
        <v/>
      </c>
      <c r="BE5" s="10" t="str">
        <f t="shared" si="35"/>
        <v>Y</v>
      </c>
      <c r="BF5" s="10" t="str">
        <f t="shared" si="28"/>
        <v/>
      </c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3" customFormat="1" x14ac:dyDescent="0.2">
      <c r="A6" s="14" t="s">
        <v>187</v>
      </c>
      <c r="B6" s="15" t="s">
        <v>126</v>
      </c>
      <c r="C6" s="15">
        <v>1</v>
      </c>
      <c r="D6" s="87" t="s">
        <v>346</v>
      </c>
      <c r="E6" s="70" t="s">
        <v>16</v>
      </c>
      <c r="F6" s="17" t="s">
        <v>5</v>
      </c>
      <c r="G6" s="15"/>
      <c r="H6" s="15"/>
      <c r="I6" s="16" t="s">
        <v>8</v>
      </c>
      <c r="J6" s="16" t="s">
        <v>5</v>
      </c>
      <c r="K6" s="15">
        <v>7</v>
      </c>
      <c r="L6" s="15">
        <v>6</v>
      </c>
      <c r="M6" s="60"/>
      <c r="N6" s="16" t="s">
        <v>142</v>
      </c>
      <c r="O6" s="16"/>
      <c r="P6" s="16"/>
      <c r="Q6" s="16"/>
      <c r="R6" s="16"/>
      <c r="S6" s="16" t="s">
        <v>57</v>
      </c>
      <c r="T6" s="16"/>
      <c r="U6" s="15">
        <f t="shared" si="0"/>
        <v>2</v>
      </c>
      <c r="V6" s="15">
        <f t="shared" si="1"/>
        <v>3</v>
      </c>
      <c r="W6" s="15" t="str">
        <f t="shared" si="2"/>
        <v/>
      </c>
      <c r="X6" s="15" t="str">
        <f t="shared" si="3"/>
        <v/>
      </c>
      <c r="Y6" s="15">
        <f t="shared" si="4"/>
        <v>1</v>
      </c>
      <c r="Z6" s="15" t="str">
        <f t="shared" si="5"/>
        <v/>
      </c>
      <c r="AA6" s="15" t="str">
        <f t="shared" si="6"/>
        <v/>
      </c>
      <c r="AB6" s="15" t="str">
        <f t="shared" si="7"/>
        <v/>
      </c>
      <c r="AC6" s="15" t="str">
        <f t="shared" si="8"/>
        <v/>
      </c>
      <c r="AD6" s="15">
        <f t="shared" si="9"/>
        <v>2</v>
      </c>
      <c r="AE6" s="15">
        <f t="shared" si="10"/>
        <v>1</v>
      </c>
      <c r="AF6" s="15" t="str">
        <f t="shared" si="11"/>
        <v/>
      </c>
      <c r="AG6" s="15" t="str">
        <f t="shared" si="12"/>
        <v/>
      </c>
      <c r="AH6" s="15">
        <f t="shared" si="13"/>
        <v>2</v>
      </c>
      <c r="AI6" s="15" t="str">
        <f t="shared" si="14"/>
        <v/>
      </c>
      <c r="AJ6" s="15" t="str">
        <f t="shared" si="15"/>
        <v/>
      </c>
      <c r="AK6" s="15" t="str">
        <f t="shared" si="16"/>
        <v/>
      </c>
      <c r="AL6" s="15" t="str">
        <f t="shared" si="17"/>
        <v/>
      </c>
      <c r="AM6" s="15">
        <f t="shared" si="18"/>
        <v>1</v>
      </c>
      <c r="AN6" s="15" t="str">
        <f t="shared" si="19"/>
        <v/>
      </c>
      <c r="AO6" s="15">
        <f t="shared" si="20"/>
        <v>1</v>
      </c>
      <c r="AP6" s="15" t="str">
        <f t="shared" si="21"/>
        <v/>
      </c>
      <c r="AQ6" s="15" t="str">
        <f t="shared" si="22"/>
        <v/>
      </c>
      <c r="AR6" s="15" t="str">
        <f t="shared" si="23"/>
        <v/>
      </c>
      <c r="AS6" s="15" t="str">
        <f t="shared" si="24"/>
        <v/>
      </c>
      <c r="AT6" s="15" t="str">
        <f t="shared" si="25"/>
        <v/>
      </c>
      <c r="AU6" s="15">
        <f t="shared" si="26"/>
        <v>11</v>
      </c>
      <c r="AV6" s="15">
        <f t="shared" si="27"/>
        <v>17</v>
      </c>
      <c r="AW6" s="15"/>
      <c r="AX6" s="15" t="str">
        <f t="shared" si="29"/>
        <v/>
      </c>
      <c r="AY6" s="15" t="str">
        <f t="shared" si="30"/>
        <v/>
      </c>
      <c r="AZ6" s="15" t="str">
        <f t="shared" si="31"/>
        <v/>
      </c>
      <c r="BA6" s="15" t="str">
        <f t="shared" si="32"/>
        <v/>
      </c>
      <c r="BB6" s="15" t="str">
        <f t="shared" si="33"/>
        <v>Y</v>
      </c>
      <c r="BC6" s="15"/>
      <c r="BD6" s="15" t="str">
        <f t="shared" si="34"/>
        <v/>
      </c>
      <c r="BE6" s="15" t="str">
        <f t="shared" si="35"/>
        <v/>
      </c>
      <c r="BF6" s="15" t="str">
        <f t="shared" si="28"/>
        <v/>
      </c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14" t="s">
        <v>372</v>
      </c>
      <c r="B7" s="15" t="s">
        <v>312</v>
      </c>
      <c r="C7" s="15">
        <v>1</v>
      </c>
      <c r="D7" s="87" t="s">
        <v>346</v>
      </c>
      <c r="E7" s="70" t="s">
        <v>16</v>
      </c>
      <c r="F7" s="17" t="s">
        <v>5</v>
      </c>
      <c r="G7" s="15"/>
      <c r="H7" s="15"/>
      <c r="I7" s="16" t="s">
        <v>8</v>
      </c>
      <c r="J7" s="16" t="s">
        <v>5</v>
      </c>
      <c r="K7" s="15">
        <v>9</v>
      </c>
      <c r="L7" s="15">
        <v>9</v>
      </c>
      <c r="M7" s="115" t="s">
        <v>168</v>
      </c>
      <c r="N7" s="16" t="s">
        <v>413</v>
      </c>
      <c r="O7" s="16"/>
      <c r="P7" s="16"/>
      <c r="Q7" s="16"/>
      <c r="R7" s="16"/>
      <c r="S7" s="16" t="s">
        <v>57</v>
      </c>
      <c r="T7" s="16"/>
      <c r="U7" s="15">
        <f t="shared" si="0"/>
        <v>2</v>
      </c>
      <c r="V7" s="15">
        <f t="shared" si="1"/>
        <v>3</v>
      </c>
      <c r="W7" s="15" t="str">
        <f t="shared" si="2"/>
        <v/>
      </c>
      <c r="X7" s="15" t="str">
        <f t="shared" si="3"/>
        <v/>
      </c>
      <c r="Y7" s="15">
        <f t="shared" si="4"/>
        <v>1</v>
      </c>
      <c r="Z7" s="15" t="str">
        <f t="shared" si="5"/>
        <v/>
      </c>
      <c r="AA7" s="15" t="str">
        <f t="shared" si="6"/>
        <v/>
      </c>
      <c r="AB7" s="15" t="str">
        <f t="shared" si="7"/>
        <v/>
      </c>
      <c r="AC7" s="15" t="str">
        <f t="shared" si="8"/>
        <v/>
      </c>
      <c r="AD7" s="15">
        <f t="shared" si="9"/>
        <v>2</v>
      </c>
      <c r="AE7" s="15">
        <f t="shared" si="10"/>
        <v>1</v>
      </c>
      <c r="AF7" s="15" t="str">
        <f t="shared" si="11"/>
        <v/>
      </c>
      <c r="AG7" s="15" t="str">
        <f t="shared" si="12"/>
        <v/>
      </c>
      <c r="AH7" s="15">
        <f t="shared" si="13"/>
        <v>2</v>
      </c>
      <c r="AI7" s="15" t="str">
        <f t="shared" si="14"/>
        <v/>
      </c>
      <c r="AJ7" s="15" t="str">
        <f t="shared" si="15"/>
        <v/>
      </c>
      <c r="AK7" s="15" t="str">
        <f t="shared" si="16"/>
        <v/>
      </c>
      <c r="AL7" s="15" t="str">
        <f t="shared" si="17"/>
        <v/>
      </c>
      <c r="AM7" s="15">
        <f t="shared" si="18"/>
        <v>1</v>
      </c>
      <c r="AN7" s="15" t="str">
        <f t="shared" si="19"/>
        <v/>
      </c>
      <c r="AO7" s="15">
        <f t="shared" si="20"/>
        <v>1</v>
      </c>
      <c r="AP7" s="15" t="str">
        <f t="shared" si="21"/>
        <v/>
      </c>
      <c r="AQ7" s="15" t="str">
        <f t="shared" si="22"/>
        <v/>
      </c>
      <c r="AR7" s="15" t="str">
        <f t="shared" si="23"/>
        <v/>
      </c>
      <c r="AS7" s="15" t="str">
        <f t="shared" si="24"/>
        <v/>
      </c>
      <c r="AT7" s="15" t="str">
        <f t="shared" si="25"/>
        <v/>
      </c>
      <c r="AU7" s="15">
        <f t="shared" si="26"/>
        <v>11</v>
      </c>
      <c r="AV7" s="15">
        <f t="shared" si="27"/>
        <v>20</v>
      </c>
      <c r="AW7" s="15"/>
      <c r="AX7" s="15" t="str">
        <f t="shared" si="29"/>
        <v/>
      </c>
      <c r="AY7" s="15" t="str">
        <f t="shared" si="30"/>
        <v/>
      </c>
      <c r="AZ7" s="15" t="str">
        <f t="shared" si="31"/>
        <v/>
      </c>
      <c r="BA7" s="15" t="str">
        <f t="shared" si="32"/>
        <v/>
      </c>
      <c r="BB7" s="15" t="str">
        <f t="shared" si="33"/>
        <v>Y</v>
      </c>
      <c r="BC7" s="15"/>
      <c r="BD7" s="15" t="str">
        <f t="shared" si="34"/>
        <v/>
      </c>
      <c r="BE7" s="15" t="str">
        <f t="shared" si="35"/>
        <v/>
      </c>
      <c r="BF7" s="15" t="str">
        <f t="shared" si="28"/>
        <v/>
      </c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6" customFormat="1" x14ac:dyDescent="0.2">
      <c r="A8" s="18" t="s">
        <v>436</v>
      </c>
      <c r="B8" s="19" t="s">
        <v>312</v>
      </c>
      <c r="C8" s="19">
        <v>1</v>
      </c>
      <c r="D8" s="85" t="s">
        <v>346</v>
      </c>
      <c r="E8" s="71" t="s">
        <v>15</v>
      </c>
      <c r="F8" s="20" t="s">
        <v>5</v>
      </c>
      <c r="G8" s="21"/>
      <c r="H8" s="21"/>
      <c r="I8" s="21" t="s">
        <v>4</v>
      </c>
      <c r="J8" s="21" t="s">
        <v>5</v>
      </c>
      <c r="K8" s="19">
        <v>9</v>
      </c>
      <c r="L8" s="19">
        <v>9</v>
      </c>
      <c r="M8" s="4" t="s">
        <v>168</v>
      </c>
      <c r="N8" s="21"/>
      <c r="O8" s="21"/>
      <c r="P8" s="21"/>
      <c r="Q8" s="21"/>
      <c r="R8" s="21" t="s">
        <v>397</v>
      </c>
      <c r="S8" s="21"/>
      <c r="T8" s="21"/>
      <c r="U8" s="19">
        <f t="shared" si="0"/>
        <v>2</v>
      </c>
      <c r="V8" s="19">
        <f t="shared" si="1"/>
        <v>2</v>
      </c>
      <c r="W8" s="19" t="str">
        <f t="shared" si="2"/>
        <v/>
      </c>
      <c r="X8" s="19" t="str">
        <f t="shared" si="3"/>
        <v/>
      </c>
      <c r="Y8" s="19">
        <f t="shared" si="4"/>
        <v>1</v>
      </c>
      <c r="Z8" s="19" t="str">
        <f t="shared" si="5"/>
        <v/>
      </c>
      <c r="AA8" s="19" t="str">
        <f t="shared" si="6"/>
        <v/>
      </c>
      <c r="AB8" s="19">
        <f t="shared" si="7"/>
        <v>1</v>
      </c>
      <c r="AC8" s="19" t="str">
        <f t="shared" si="8"/>
        <v/>
      </c>
      <c r="AD8" s="19">
        <f t="shared" si="9"/>
        <v>1</v>
      </c>
      <c r="AE8" s="19" t="str">
        <f t="shared" si="10"/>
        <v/>
      </c>
      <c r="AF8" s="19">
        <f t="shared" si="11"/>
        <v>1</v>
      </c>
      <c r="AG8" s="19" t="str">
        <f t="shared" si="12"/>
        <v/>
      </c>
      <c r="AH8" s="19" t="str">
        <f t="shared" si="13"/>
        <v/>
      </c>
      <c r="AI8" s="19" t="str">
        <f t="shared" si="14"/>
        <v/>
      </c>
      <c r="AJ8" s="19">
        <f t="shared" si="15"/>
        <v>1</v>
      </c>
      <c r="AK8" s="19" t="str">
        <f t="shared" si="16"/>
        <v/>
      </c>
      <c r="AL8" s="19" t="str">
        <f t="shared" si="17"/>
        <v/>
      </c>
      <c r="AM8" s="19">
        <f t="shared" si="18"/>
        <v>1</v>
      </c>
      <c r="AN8" s="19">
        <f t="shared" si="19"/>
        <v>1</v>
      </c>
      <c r="AO8" s="19">
        <f t="shared" si="20"/>
        <v>1</v>
      </c>
      <c r="AP8" s="19">
        <f t="shared" si="21"/>
        <v>1</v>
      </c>
      <c r="AQ8" s="19">
        <f t="shared" si="22"/>
        <v>2</v>
      </c>
      <c r="AR8" s="19" t="str">
        <f t="shared" si="23"/>
        <v/>
      </c>
      <c r="AS8" s="19">
        <f t="shared" si="24"/>
        <v>1</v>
      </c>
      <c r="AT8" s="19" t="str">
        <f t="shared" si="25"/>
        <v/>
      </c>
      <c r="AU8" s="19">
        <f t="shared" si="26"/>
        <v>14</v>
      </c>
      <c r="AV8" s="19">
        <f t="shared" si="27"/>
        <v>23</v>
      </c>
      <c r="AW8" s="19"/>
      <c r="AX8" s="19" t="str">
        <f t="shared" si="29"/>
        <v/>
      </c>
      <c r="AY8" s="19" t="str">
        <f t="shared" si="30"/>
        <v/>
      </c>
      <c r="AZ8" s="19" t="str">
        <f t="shared" si="31"/>
        <v/>
      </c>
      <c r="BA8" s="19" t="str">
        <f t="shared" si="32"/>
        <v/>
      </c>
      <c r="BB8" s="19" t="str">
        <f>IF(J8="Alien","Y","")</f>
        <v>Y</v>
      </c>
      <c r="BC8" s="19"/>
      <c r="BD8" s="19" t="str">
        <f t="shared" si="34"/>
        <v>Y</v>
      </c>
      <c r="BE8" s="19" t="str">
        <f t="shared" si="35"/>
        <v/>
      </c>
      <c r="BF8" s="19" t="str">
        <f t="shared" si="28"/>
        <v/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 s="16" customFormat="1" x14ac:dyDescent="0.2">
      <c r="A9" s="18" t="s">
        <v>222</v>
      </c>
      <c r="B9" s="19" t="s">
        <v>126</v>
      </c>
      <c r="C9" s="19">
        <v>1</v>
      </c>
      <c r="D9" s="85" t="s">
        <v>346</v>
      </c>
      <c r="E9" s="71" t="s">
        <v>15</v>
      </c>
      <c r="F9" s="20" t="s">
        <v>5</v>
      </c>
      <c r="G9" s="21"/>
      <c r="H9" s="21"/>
      <c r="I9" s="21" t="s">
        <v>4</v>
      </c>
      <c r="J9" s="21" t="s">
        <v>5</v>
      </c>
      <c r="K9" s="19">
        <v>8</v>
      </c>
      <c r="L9" s="19">
        <v>8</v>
      </c>
      <c r="M9" s="4" t="s">
        <v>168</v>
      </c>
      <c r="N9" s="21"/>
      <c r="O9" s="21"/>
      <c r="P9" s="21"/>
      <c r="Q9" s="21"/>
      <c r="R9" s="21"/>
      <c r="S9" s="21"/>
      <c r="T9" s="21"/>
      <c r="U9" s="19">
        <f t="shared" si="0"/>
        <v>2</v>
      </c>
      <c r="V9" s="19">
        <f t="shared" si="1"/>
        <v>2</v>
      </c>
      <c r="W9" s="19" t="str">
        <f t="shared" si="2"/>
        <v/>
      </c>
      <c r="X9" s="19" t="str">
        <f t="shared" si="3"/>
        <v/>
      </c>
      <c r="Y9" s="19">
        <f t="shared" si="4"/>
        <v>1</v>
      </c>
      <c r="Z9" s="19" t="str">
        <f t="shared" si="5"/>
        <v/>
      </c>
      <c r="AA9" s="19" t="str">
        <f t="shared" si="6"/>
        <v/>
      </c>
      <c r="AB9" s="19">
        <f t="shared" si="7"/>
        <v>1</v>
      </c>
      <c r="AC9" s="19" t="str">
        <f t="shared" si="8"/>
        <v/>
      </c>
      <c r="AD9" s="19">
        <f t="shared" si="9"/>
        <v>1</v>
      </c>
      <c r="AE9" s="19" t="str">
        <f t="shared" si="10"/>
        <v/>
      </c>
      <c r="AF9" s="19">
        <f t="shared" si="11"/>
        <v>1</v>
      </c>
      <c r="AG9" s="19" t="str">
        <f t="shared" si="12"/>
        <v/>
      </c>
      <c r="AH9" s="19" t="str">
        <f t="shared" si="13"/>
        <v/>
      </c>
      <c r="AI9" s="19" t="str">
        <f t="shared" si="14"/>
        <v/>
      </c>
      <c r="AJ9" s="19" t="str">
        <f t="shared" si="15"/>
        <v/>
      </c>
      <c r="AK9" s="19" t="str">
        <f t="shared" si="16"/>
        <v/>
      </c>
      <c r="AL9" s="19" t="str">
        <f t="shared" si="17"/>
        <v/>
      </c>
      <c r="AM9" s="19">
        <f t="shared" si="18"/>
        <v>1</v>
      </c>
      <c r="AN9" s="19">
        <f t="shared" si="19"/>
        <v>1</v>
      </c>
      <c r="AO9" s="19">
        <f t="shared" si="20"/>
        <v>1</v>
      </c>
      <c r="AP9" s="19">
        <f t="shared" si="21"/>
        <v>1</v>
      </c>
      <c r="AQ9" s="19">
        <f t="shared" si="22"/>
        <v>2</v>
      </c>
      <c r="AR9" s="19" t="str">
        <f t="shared" si="23"/>
        <v/>
      </c>
      <c r="AS9" s="19">
        <f t="shared" si="24"/>
        <v>1</v>
      </c>
      <c r="AT9" s="19" t="str">
        <f t="shared" si="25"/>
        <v/>
      </c>
      <c r="AU9" s="19">
        <f t="shared" si="26"/>
        <v>13</v>
      </c>
      <c r="AV9" s="19">
        <f t="shared" si="27"/>
        <v>21</v>
      </c>
      <c r="AW9" s="19"/>
      <c r="AX9" s="19" t="str">
        <f t="shared" si="29"/>
        <v/>
      </c>
      <c r="AY9" s="19" t="str">
        <f t="shared" si="30"/>
        <v/>
      </c>
      <c r="AZ9" s="19" t="str">
        <f t="shared" si="31"/>
        <v/>
      </c>
      <c r="BA9" s="19" t="str">
        <f t="shared" si="32"/>
        <v/>
      </c>
      <c r="BB9" s="19" t="str">
        <f t="shared" si="33"/>
        <v>Y</v>
      </c>
      <c r="BC9" s="19"/>
      <c r="BD9" s="19" t="str">
        <f t="shared" si="34"/>
        <v>Y</v>
      </c>
      <c r="BE9" s="19" t="str">
        <f t="shared" si="35"/>
        <v/>
      </c>
      <c r="BF9" s="19" t="str">
        <f t="shared" si="28"/>
        <v/>
      </c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ht="10.5" customHeight="1" x14ac:dyDescent="0.2">
      <c r="A10" s="103" t="s">
        <v>348</v>
      </c>
      <c r="B10" s="104" t="s">
        <v>312</v>
      </c>
      <c r="C10" s="104">
        <v>1</v>
      </c>
      <c r="D10" s="124" t="s">
        <v>346</v>
      </c>
      <c r="E10" s="105" t="s">
        <v>16</v>
      </c>
      <c r="F10" s="106" t="s">
        <v>5</v>
      </c>
      <c r="G10" s="104"/>
      <c r="H10" s="104"/>
      <c r="I10" s="107" t="s">
        <v>4</v>
      </c>
      <c r="J10" s="107" t="s">
        <v>359</v>
      </c>
      <c r="K10" s="104">
        <v>0</v>
      </c>
      <c r="L10" s="104">
        <v>1</v>
      </c>
      <c r="M10" s="108"/>
      <c r="N10" s="107"/>
      <c r="O10" s="107"/>
      <c r="P10" s="107"/>
      <c r="Q10" s="107" t="s">
        <v>360</v>
      </c>
      <c r="R10" s="107"/>
      <c r="S10" s="107"/>
      <c r="T10" s="107" t="s">
        <v>441</v>
      </c>
      <c r="U10" s="104">
        <f t="shared" si="0"/>
        <v>2</v>
      </c>
      <c r="V10" s="104">
        <f t="shared" si="1"/>
        <v>2</v>
      </c>
      <c r="W10" s="104">
        <v>1</v>
      </c>
      <c r="X10" s="104" t="str">
        <f t="shared" si="3"/>
        <v/>
      </c>
      <c r="Y10" s="104">
        <f t="shared" si="4"/>
        <v>1</v>
      </c>
      <c r="Z10" s="104" t="str">
        <f t="shared" si="5"/>
        <v/>
      </c>
      <c r="AA10" s="104">
        <v>2</v>
      </c>
      <c r="AB10" s="104" t="str">
        <f t="shared" si="7"/>
        <v/>
      </c>
      <c r="AC10" s="104" t="str">
        <f t="shared" si="8"/>
        <v/>
      </c>
      <c r="AD10" s="104">
        <f t="shared" si="9"/>
        <v>1</v>
      </c>
      <c r="AE10" s="104" t="str">
        <f t="shared" si="10"/>
        <v/>
      </c>
      <c r="AF10" s="104" t="str">
        <f t="shared" si="11"/>
        <v/>
      </c>
      <c r="AG10" s="104" t="str">
        <f t="shared" si="12"/>
        <v/>
      </c>
      <c r="AH10" s="104" t="str">
        <f t="shared" si="13"/>
        <v/>
      </c>
      <c r="AI10" s="104">
        <v>1</v>
      </c>
      <c r="AJ10" s="104" t="str">
        <f t="shared" si="15"/>
        <v/>
      </c>
      <c r="AK10" s="104" t="str">
        <f t="shared" si="16"/>
        <v/>
      </c>
      <c r="AL10" s="104" t="str">
        <f t="shared" si="17"/>
        <v/>
      </c>
      <c r="AM10" s="104">
        <f t="shared" si="18"/>
        <v>1</v>
      </c>
      <c r="AN10" s="104">
        <v>2</v>
      </c>
      <c r="AO10" s="104">
        <v>2</v>
      </c>
      <c r="AP10" s="104" t="str">
        <f t="shared" si="21"/>
        <v/>
      </c>
      <c r="AQ10" s="104">
        <f t="shared" si="22"/>
        <v>2</v>
      </c>
      <c r="AR10" s="104">
        <f t="shared" si="23"/>
        <v>1</v>
      </c>
      <c r="AS10" s="104" t="str">
        <f t="shared" si="24"/>
        <v/>
      </c>
      <c r="AT10" s="104" t="str">
        <f t="shared" si="25"/>
        <v/>
      </c>
      <c r="AU10" s="104">
        <f t="shared" si="26"/>
        <v>16</v>
      </c>
      <c r="AV10" s="104">
        <f t="shared" si="27"/>
        <v>17</v>
      </c>
      <c r="AW10" s="104"/>
      <c r="AX10" s="104" t="str">
        <f t="shared" si="29"/>
        <v/>
      </c>
      <c r="AY10" s="104" t="str">
        <f t="shared" si="30"/>
        <v/>
      </c>
      <c r="AZ10" s="104" t="str">
        <f t="shared" si="31"/>
        <v/>
      </c>
      <c r="BA10" s="104" t="str">
        <f t="shared" si="32"/>
        <v/>
      </c>
      <c r="BB10" s="104" t="s">
        <v>466</v>
      </c>
      <c r="BC10" s="104"/>
      <c r="BD10" s="104" t="str">
        <f t="shared" si="34"/>
        <v/>
      </c>
      <c r="BE10" s="104" t="str">
        <f t="shared" si="35"/>
        <v/>
      </c>
      <c r="BF10" s="104" t="str">
        <f t="shared" si="28"/>
        <v/>
      </c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</row>
    <row r="11" spans="1:256" s="13" customFormat="1" ht="22.5" x14ac:dyDescent="0.2">
      <c r="A11" s="9" t="s">
        <v>364</v>
      </c>
      <c r="B11" s="10" t="s">
        <v>312</v>
      </c>
      <c r="C11" s="10">
        <v>1</v>
      </c>
      <c r="D11" s="86" t="s">
        <v>346</v>
      </c>
      <c r="E11" s="69" t="s">
        <v>16</v>
      </c>
      <c r="F11" s="12" t="s">
        <v>5</v>
      </c>
      <c r="G11" s="10">
        <v>14</v>
      </c>
      <c r="H11" s="10"/>
      <c r="I11" s="11"/>
      <c r="J11" s="11"/>
      <c r="K11" s="10">
        <v>2</v>
      </c>
      <c r="L11" s="10">
        <v>1</v>
      </c>
      <c r="M11" s="3"/>
      <c r="N11" s="11" t="s">
        <v>83</v>
      </c>
      <c r="O11" s="11"/>
      <c r="P11" s="41" t="s">
        <v>365</v>
      </c>
      <c r="Q11" s="11"/>
      <c r="R11" s="11" t="s">
        <v>366</v>
      </c>
      <c r="S11" s="11"/>
      <c r="T11" s="11"/>
      <c r="U11" s="10">
        <f t="shared" si="0"/>
        <v>2</v>
      </c>
      <c r="V11" s="10">
        <f t="shared" si="1"/>
        <v>2</v>
      </c>
      <c r="W11" s="10" t="str">
        <f t="shared" ref="W11:W42" si="36">IF(AND(J11="Novelty",I11="Production"),2,IF(J11="Novelty",1,IF(OR(A11="Consumer Markets",A11="Expanding Colony"),2,"")))</f>
        <v/>
      </c>
      <c r="X11" s="10" t="str">
        <f t="shared" si="3"/>
        <v/>
      </c>
      <c r="Y11" s="10" t="str">
        <f t="shared" si="4"/>
        <v/>
      </c>
      <c r="Z11" s="10" t="str">
        <f t="shared" si="5"/>
        <v/>
      </c>
      <c r="AA11" s="10" t="str">
        <f t="shared" ref="AA11:AA42" si="37">IF(J11="Genes",2,IF(A11="Genetics Lab",3,""))</f>
        <v/>
      </c>
      <c r="AB11" s="10" t="str">
        <f t="shared" si="7"/>
        <v/>
      </c>
      <c r="AC11" s="10" t="str">
        <f t="shared" si="8"/>
        <v/>
      </c>
      <c r="AD11" s="10">
        <f t="shared" si="9"/>
        <v>2</v>
      </c>
      <c r="AE11" s="10" t="str">
        <f t="shared" si="10"/>
        <v/>
      </c>
      <c r="AF11" s="10" t="str">
        <f t="shared" si="11"/>
        <v/>
      </c>
      <c r="AG11" s="10" t="str">
        <f t="shared" si="12"/>
        <v/>
      </c>
      <c r="AH11" s="10" t="str">
        <f t="shared" si="13"/>
        <v/>
      </c>
      <c r="AI11" s="10" t="str">
        <f t="shared" ref="AI11:AI42" si="38">IF(AND(J11="Rare",I11="Production"),2,IF(J11="Rare",1,IF(OR(A11="Mining Robots",A11="Mining Conglomerate"),2,"")))</f>
        <v/>
      </c>
      <c r="AJ11" s="10">
        <f t="shared" si="15"/>
        <v>1</v>
      </c>
      <c r="AK11" s="10" t="str">
        <f t="shared" si="16"/>
        <v/>
      </c>
      <c r="AL11" s="10" t="str">
        <f t="shared" si="17"/>
        <v/>
      </c>
      <c r="AM11" s="10">
        <f t="shared" si="18"/>
        <v>1</v>
      </c>
      <c r="AN11" s="10" t="str">
        <f t="shared" ref="AN11:AN42" si="39">IF(J11="Genes",2,IF(E11="Military World",1,IF(A11="Contact Specialist",3,"")))</f>
        <v/>
      </c>
      <c r="AO11" s="10">
        <f t="shared" ref="AO11:AO42" si="40">IF(J11="Rare",2,IF(F11="Terraforming",1,IF(NOT(E11="Development"),1,"")))</f>
        <v>1</v>
      </c>
      <c r="AP11" s="10" t="str">
        <f t="shared" si="21"/>
        <v/>
      </c>
      <c r="AQ11" s="10" t="str">
        <f t="shared" si="22"/>
        <v/>
      </c>
      <c r="AR11" s="10" t="str">
        <f t="shared" si="23"/>
        <v/>
      </c>
      <c r="AS11" s="10" t="str">
        <f t="shared" si="24"/>
        <v/>
      </c>
      <c r="AT11" s="10" t="str">
        <f t="shared" si="25"/>
        <v/>
      </c>
      <c r="AU11" s="10">
        <f t="shared" si="26"/>
        <v>7</v>
      </c>
      <c r="AV11" s="10">
        <f t="shared" si="27"/>
        <v>8</v>
      </c>
      <c r="AW11" s="10"/>
      <c r="AX11" s="10" t="str">
        <f t="shared" si="29"/>
        <v/>
      </c>
      <c r="AY11" s="10" t="str">
        <f t="shared" si="30"/>
        <v/>
      </c>
      <c r="AZ11" s="10" t="str">
        <f t="shared" si="31"/>
        <v/>
      </c>
      <c r="BA11" s="10" t="str">
        <f t="shared" si="32"/>
        <v/>
      </c>
      <c r="BB11" s="10" t="str">
        <f>IF(J11="Alien","Y","")</f>
        <v/>
      </c>
      <c r="BC11" s="10"/>
      <c r="BD11" s="10" t="str">
        <f t="shared" si="34"/>
        <v/>
      </c>
      <c r="BE11" s="10" t="str">
        <f t="shared" si="35"/>
        <v/>
      </c>
      <c r="BF11" s="10" t="str">
        <f t="shared" si="28"/>
        <v/>
      </c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ht="10.5" customHeight="1" x14ac:dyDescent="0.2">
      <c r="A12" s="18" t="s">
        <v>338</v>
      </c>
      <c r="B12" s="19" t="s">
        <v>51</v>
      </c>
      <c r="C12" s="19">
        <v>1</v>
      </c>
      <c r="D12" s="85" t="s">
        <v>346</v>
      </c>
      <c r="E12" s="71" t="s">
        <v>15</v>
      </c>
      <c r="F12" s="20" t="s">
        <v>5</v>
      </c>
      <c r="G12" s="19"/>
      <c r="H12" s="19"/>
      <c r="I12" s="21" t="s">
        <v>4</v>
      </c>
      <c r="J12" s="21" t="s">
        <v>5</v>
      </c>
      <c r="K12" s="19">
        <v>4</v>
      </c>
      <c r="L12" s="19">
        <v>2</v>
      </c>
      <c r="M12" s="1"/>
      <c r="N12" s="21"/>
      <c r="O12" s="21"/>
      <c r="P12" s="21" t="s">
        <v>2</v>
      </c>
      <c r="Q12" s="21"/>
      <c r="R12" s="21"/>
      <c r="S12" s="21"/>
      <c r="T12" s="21"/>
      <c r="U12" s="19">
        <f t="shared" si="0"/>
        <v>2</v>
      </c>
      <c r="V12" s="19">
        <f t="shared" si="1"/>
        <v>2</v>
      </c>
      <c r="W12" s="19" t="str">
        <f t="shared" si="36"/>
        <v/>
      </c>
      <c r="X12" s="19" t="str">
        <f t="shared" si="3"/>
        <v/>
      </c>
      <c r="Y12" s="19">
        <f t="shared" si="4"/>
        <v>1</v>
      </c>
      <c r="Z12" s="19" t="str">
        <f t="shared" si="5"/>
        <v/>
      </c>
      <c r="AA12" s="19" t="str">
        <f t="shared" si="37"/>
        <v/>
      </c>
      <c r="AB12" s="19">
        <f t="shared" si="7"/>
        <v>1</v>
      </c>
      <c r="AC12" s="19" t="str">
        <f t="shared" si="8"/>
        <v/>
      </c>
      <c r="AD12" s="19">
        <f t="shared" si="9"/>
        <v>1</v>
      </c>
      <c r="AE12" s="19" t="str">
        <f t="shared" si="10"/>
        <v/>
      </c>
      <c r="AF12" s="19">
        <f t="shared" si="11"/>
        <v>1</v>
      </c>
      <c r="AG12" s="19" t="str">
        <f t="shared" si="12"/>
        <v/>
      </c>
      <c r="AH12" s="19" t="str">
        <f t="shared" si="13"/>
        <v/>
      </c>
      <c r="AI12" s="19" t="str">
        <f t="shared" si="38"/>
        <v/>
      </c>
      <c r="AJ12" s="19" t="str">
        <f t="shared" si="15"/>
        <v/>
      </c>
      <c r="AK12" s="19">
        <f t="shared" si="16"/>
        <v>1</v>
      </c>
      <c r="AL12" s="19" t="str">
        <f t="shared" si="17"/>
        <v/>
      </c>
      <c r="AM12" s="19">
        <f t="shared" si="18"/>
        <v>1</v>
      </c>
      <c r="AN12" s="19">
        <f t="shared" si="39"/>
        <v>1</v>
      </c>
      <c r="AO12" s="19">
        <f t="shared" si="40"/>
        <v>1</v>
      </c>
      <c r="AP12" s="19">
        <f t="shared" si="21"/>
        <v>1</v>
      </c>
      <c r="AQ12" s="19">
        <f t="shared" si="22"/>
        <v>2</v>
      </c>
      <c r="AR12" s="19" t="str">
        <f t="shared" si="23"/>
        <v/>
      </c>
      <c r="AS12" s="19" t="str">
        <f t="shared" si="24"/>
        <v/>
      </c>
      <c r="AT12" s="19" t="str">
        <f t="shared" si="25"/>
        <v/>
      </c>
      <c r="AU12" s="19">
        <f t="shared" si="26"/>
        <v>13</v>
      </c>
      <c r="AV12" s="19">
        <f t="shared" si="27"/>
        <v>15</v>
      </c>
      <c r="AW12" s="19"/>
      <c r="AX12" s="19" t="str">
        <f t="shared" si="29"/>
        <v/>
      </c>
      <c r="AY12" s="19" t="str">
        <f t="shared" si="30"/>
        <v/>
      </c>
      <c r="AZ12" s="19" t="str">
        <f t="shared" si="31"/>
        <v/>
      </c>
      <c r="BA12" s="19" t="str">
        <f t="shared" si="32"/>
        <v/>
      </c>
      <c r="BB12" s="19" t="str">
        <f t="shared" si="33"/>
        <v>Y</v>
      </c>
      <c r="BC12" s="19"/>
      <c r="BD12" s="19" t="str">
        <f t="shared" si="34"/>
        <v/>
      </c>
      <c r="BE12" s="19" t="str">
        <f t="shared" si="35"/>
        <v/>
      </c>
      <c r="BF12" s="19" t="str">
        <f t="shared" si="28"/>
        <v/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 s="23" customFormat="1" x14ac:dyDescent="0.2">
      <c r="A13" s="18" t="s">
        <v>339</v>
      </c>
      <c r="B13" s="19" t="s">
        <v>51</v>
      </c>
      <c r="C13" s="19">
        <v>1</v>
      </c>
      <c r="D13" s="85" t="s">
        <v>346</v>
      </c>
      <c r="E13" s="71" t="s">
        <v>15</v>
      </c>
      <c r="F13" s="20" t="s">
        <v>5</v>
      </c>
      <c r="G13" s="19"/>
      <c r="H13" s="19"/>
      <c r="I13" s="21" t="s">
        <v>4</v>
      </c>
      <c r="J13" s="21" t="s">
        <v>5</v>
      </c>
      <c r="K13" s="19">
        <v>2</v>
      </c>
      <c r="L13" s="19">
        <v>2</v>
      </c>
      <c r="M13" s="1"/>
      <c r="N13" s="21"/>
      <c r="O13" s="21"/>
      <c r="P13" s="21"/>
      <c r="Q13" s="21"/>
      <c r="R13" s="21"/>
      <c r="S13" s="21"/>
      <c r="T13" s="21"/>
      <c r="U13" s="19">
        <f t="shared" si="0"/>
        <v>2</v>
      </c>
      <c r="V13" s="19">
        <f t="shared" si="1"/>
        <v>2</v>
      </c>
      <c r="W13" s="19" t="str">
        <f t="shared" si="36"/>
        <v/>
      </c>
      <c r="X13" s="19" t="str">
        <f t="shared" si="3"/>
        <v/>
      </c>
      <c r="Y13" s="19">
        <f t="shared" si="4"/>
        <v>1</v>
      </c>
      <c r="Z13" s="19" t="str">
        <f t="shared" si="5"/>
        <v/>
      </c>
      <c r="AA13" s="19" t="str">
        <f t="shared" si="37"/>
        <v/>
      </c>
      <c r="AB13" s="19">
        <f t="shared" si="7"/>
        <v>1</v>
      </c>
      <c r="AC13" s="19" t="str">
        <f t="shared" si="8"/>
        <v/>
      </c>
      <c r="AD13" s="19">
        <f t="shared" si="9"/>
        <v>1</v>
      </c>
      <c r="AE13" s="19" t="str">
        <f t="shared" si="10"/>
        <v/>
      </c>
      <c r="AF13" s="19">
        <f t="shared" si="11"/>
        <v>1</v>
      </c>
      <c r="AG13" s="19" t="str">
        <f t="shared" si="12"/>
        <v/>
      </c>
      <c r="AH13" s="19" t="str">
        <f t="shared" si="13"/>
        <v/>
      </c>
      <c r="AI13" s="19" t="str">
        <f t="shared" si="38"/>
        <v/>
      </c>
      <c r="AJ13" s="19" t="str">
        <f t="shared" si="15"/>
        <v/>
      </c>
      <c r="AK13" s="19" t="str">
        <f t="shared" si="16"/>
        <v/>
      </c>
      <c r="AL13" s="19" t="str">
        <f t="shared" si="17"/>
        <v/>
      </c>
      <c r="AM13" s="19">
        <f t="shared" si="18"/>
        <v>1</v>
      </c>
      <c r="AN13" s="19">
        <f t="shared" si="39"/>
        <v>1</v>
      </c>
      <c r="AO13" s="19">
        <f t="shared" si="40"/>
        <v>1</v>
      </c>
      <c r="AP13" s="19">
        <f t="shared" si="21"/>
        <v>1</v>
      </c>
      <c r="AQ13" s="19">
        <f t="shared" si="22"/>
        <v>2</v>
      </c>
      <c r="AR13" s="19" t="str">
        <f t="shared" si="23"/>
        <v/>
      </c>
      <c r="AS13" s="19">
        <f t="shared" si="24"/>
        <v>1</v>
      </c>
      <c r="AT13" s="19" t="str">
        <f t="shared" si="25"/>
        <v/>
      </c>
      <c r="AU13" s="19">
        <f t="shared" si="26"/>
        <v>13</v>
      </c>
      <c r="AV13" s="19">
        <f t="shared" si="27"/>
        <v>15</v>
      </c>
      <c r="AW13" s="19"/>
      <c r="AX13" s="19" t="str">
        <f t="shared" si="29"/>
        <v/>
      </c>
      <c r="AY13" s="19" t="str">
        <f t="shared" si="30"/>
        <v>Y</v>
      </c>
      <c r="AZ13" s="19" t="str">
        <f t="shared" si="31"/>
        <v/>
      </c>
      <c r="BA13" s="19" t="str">
        <f t="shared" si="32"/>
        <v/>
      </c>
      <c r="BB13" s="19" t="str">
        <f t="shared" si="33"/>
        <v>Y</v>
      </c>
      <c r="BC13" s="19"/>
      <c r="BD13" s="19" t="str">
        <f t="shared" si="34"/>
        <v/>
      </c>
      <c r="BE13" s="19" t="str">
        <f t="shared" si="35"/>
        <v/>
      </c>
      <c r="BF13" s="19" t="str">
        <f t="shared" si="28"/>
        <v/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 s="24" customFormat="1" x14ac:dyDescent="0.2">
      <c r="A14" s="14" t="s">
        <v>326</v>
      </c>
      <c r="B14" s="15" t="s">
        <v>51</v>
      </c>
      <c r="C14" s="15">
        <v>1</v>
      </c>
      <c r="D14" s="87" t="s">
        <v>346</v>
      </c>
      <c r="E14" s="70" t="s">
        <v>16</v>
      </c>
      <c r="F14" s="17" t="s">
        <v>5</v>
      </c>
      <c r="G14" s="15"/>
      <c r="H14" s="15"/>
      <c r="I14" s="16" t="s">
        <v>8</v>
      </c>
      <c r="J14" s="16" t="s">
        <v>5</v>
      </c>
      <c r="K14" s="15">
        <v>6</v>
      </c>
      <c r="L14" s="15">
        <v>5</v>
      </c>
      <c r="M14" s="60"/>
      <c r="N14" s="16"/>
      <c r="O14" s="16"/>
      <c r="P14" s="16"/>
      <c r="Q14" s="16"/>
      <c r="R14" s="16"/>
      <c r="S14" s="16" t="s">
        <v>57</v>
      </c>
      <c r="T14" s="16"/>
      <c r="U14" s="15">
        <f t="shared" si="0"/>
        <v>2</v>
      </c>
      <c r="V14" s="15">
        <f t="shared" si="1"/>
        <v>3</v>
      </c>
      <c r="W14" s="15" t="str">
        <f t="shared" si="36"/>
        <v/>
      </c>
      <c r="X14" s="15" t="str">
        <f t="shared" si="3"/>
        <v/>
      </c>
      <c r="Y14" s="15">
        <f t="shared" si="4"/>
        <v>1</v>
      </c>
      <c r="Z14" s="15" t="str">
        <f t="shared" si="5"/>
        <v/>
      </c>
      <c r="AA14" s="15" t="str">
        <f t="shared" si="37"/>
        <v/>
      </c>
      <c r="AB14" s="15" t="str">
        <f t="shared" si="7"/>
        <v/>
      </c>
      <c r="AC14" s="15" t="str">
        <f t="shared" si="8"/>
        <v/>
      </c>
      <c r="AD14" s="15">
        <f t="shared" si="9"/>
        <v>1</v>
      </c>
      <c r="AE14" s="15">
        <f t="shared" si="10"/>
        <v>1</v>
      </c>
      <c r="AF14" s="15" t="str">
        <f t="shared" si="11"/>
        <v/>
      </c>
      <c r="AG14" s="15" t="str">
        <f t="shared" si="12"/>
        <v/>
      </c>
      <c r="AH14" s="15">
        <f t="shared" si="13"/>
        <v>2</v>
      </c>
      <c r="AI14" s="15" t="str">
        <f t="shared" si="38"/>
        <v/>
      </c>
      <c r="AJ14" s="15" t="str">
        <f t="shared" si="15"/>
        <v/>
      </c>
      <c r="AK14" s="15" t="str">
        <f t="shared" si="16"/>
        <v/>
      </c>
      <c r="AL14" s="15" t="str">
        <f t="shared" si="17"/>
        <v/>
      </c>
      <c r="AM14" s="15">
        <f t="shared" si="18"/>
        <v>1</v>
      </c>
      <c r="AN14" s="15" t="str">
        <f t="shared" si="39"/>
        <v/>
      </c>
      <c r="AO14" s="15">
        <f t="shared" si="40"/>
        <v>1</v>
      </c>
      <c r="AP14" s="15" t="str">
        <f t="shared" si="21"/>
        <v/>
      </c>
      <c r="AQ14" s="15" t="str">
        <f t="shared" si="22"/>
        <v/>
      </c>
      <c r="AR14" s="15" t="str">
        <f t="shared" si="23"/>
        <v/>
      </c>
      <c r="AS14" s="15" t="str">
        <f t="shared" si="24"/>
        <v/>
      </c>
      <c r="AT14" s="15" t="str">
        <f t="shared" si="25"/>
        <v/>
      </c>
      <c r="AU14" s="15">
        <f t="shared" si="26"/>
        <v>10</v>
      </c>
      <c r="AV14" s="15">
        <f t="shared" si="27"/>
        <v>15</v>
      </c>
      <c r="AW14" s="15"/>
      <c r="AX14" s="15" t="str">
        <f t="shared" si="29"/>
        <v/>
      </c>
      <c r="AY14" s="15" t="str">
        <f>IF(AND(E14="Military World",I14="Windfall",OR(K14=1,K14=2)),"Y","")</f>
        <v/>
      </c>
      <c r="AZ14" s="15" t="str">
        <f t="shared" si="31"/>
        <v/>
      </c>
      <c r="BA14" s="15" t="str">
        <f t="shared" si="32"/>
        <v/>
      </c>
      <c r="BB14" s="15" t="str">
        <f t="shared" si="33"/>
        <v>Y</v>
      </c>
      <c r="BC14" s="15"/>
      <c r="BD14" s="15" t="str">
        <f t="shared" si="34"/>
        <v/>
      </c>
      <c r="BE14" s="15" t="str">
        <f t="shared" si="35"/>
        <v/>
      </c>
      <c r="BF14" s="15" t="str">
        <f t="shared" si="28"/>
        <v/>
      </c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 s="13" customFormat="1" x14ac:dyDescent="0.2">
      <c r="A15" s="9" t="s">
        <v>240</v>
      </c>
      <c r="B15" s="10" t="s">
        <v>51</v>
      </c>
      <c r="C15" s="10">
        <v>1</v>
      </c>
      <c r="D15" s="86" t="s">
        <v>346</v>
      </c>
      <c r="E15" s="69" t="s">
        <v>16</v>
      </c>
      <c r="F15" s="12" t="s">
        <v>5</v>
      </c>
      <c r="G15" s="10"/>
      <c r="H15" s="10"/>
      <c r="I15" s="11"/>
      <c r="J15" s="11"/>
      <c r="K15" s="10">
        <v>3</v>
      </c>
      <c r="L15" s="10">
        <v>3</v>
      </c>
      <c r="M15" s="3"/>
      <c r="N15" s="11"/>
      <c r="O15" s="11"/>
      <c r="P15" s="11" t="s">
        <v>53</v>
      </c>
      <c r="Q15" s="11"/>
      <c r="R15" s="11"/>
      <c r="S15" s="11" t="s">
        <v>23</v>
      </c>
      <c r="T15" s="11"/>
      <c r="U15" s="10">
        <f t="shared" si="0"/>
        <v>2</v>
      </c>
      <c r="V15" s="10">
        <f t="shared" si="1"/>
        <v>2</v>
      </c>
      <c r="W15" s="10" t="str">
        <f t="shared" si="36"/>
        <v/>
      </c>
      <c r="X15" s="10" t="str">
        <f t="shared" si="3"/>
        <v/>
      </c>
      <c r="Y15" s="10" t="str">
        <f t="shared" si="4"/>
        <v/>
      </c>
      <c r="Z15" s="10" t="str">
        <f t="shared" si="5"/>
        <v/>
      </c>
      <c r="AA15" s="10" t="str">
        <f t="shared" si="37"/>
        <v/>
      </c>
      <c r="AB15" s="10" t="str">
        <f t="shared" si="7"/>
        <v/>
      </c>
      <c r="AC15" s="10" t="str">
        <f t="shared" si="8"/>
        <v/>
      </c>
      <c r="AD15" s="10">
        <f t="shared" si="9"/>
        <v>1</v>
      </c>
      <c r="AE15" s="10" t="str">
        <f t="shared" si="10"/>
        <v/>
      </c>
      <c r="AF15" s="10" t="str">
        <f t="shared" si="11"/>
        <v/>
      </c>
      <c r="AG15" s="10" t="str">
        <f t="shared" si="12"/>
        <v/>
      </c>
      <c r="AH15" s="10" t="str">
        <f t="shared" si="13"/>
        <v/>
      </c>
      <c r="AI15" s="10" t="str">
        <f t="shared" si="38"/>
        <v/>
      </c>
      <c r="AJ15" s="10" t="str">
        <f t="shared" si="15"/>
        <v/>
      </c>
      <c r="AK15" s="10" t="str">
        <f t="shared" si="16"/>
        <v/>
      </c>
      <c r="AL15" s="10" t="str">
        <f t="shared" si="17"/>
        <v/>
      </c>
      <c r="AM15" s="10">
        <f t="shared" si="18"/>
        <v>1</v>
      </c>
      <c r="AN15" s="10" t="str">
        <f t="shared" si="39"/>
        <v/>
      </c>
      <c r="AO15" s="10">
        <f t="shared" si="40"/>
        <v>1</v>
      </c>
      <c r="AP15" s="10" t="str">
        <f t="shared" si="21"/>
        <v/>
      </c>
      <c r="AQ15" s="10" t="str">
        <f t="shared" si="22"/>
        <v/>
      </c>
      <c r="AR15" s="10" t="str">
        <f t="shared" si="23"/>
        <v/>
      </c>
      <c r="AS15" s="10" t="str">
        <f t="shared" si="24"/>
        <v/>
      </c>
      <c r="AT15" s="10" t="str">
        <f t="shared" si="25"/>
        <v/>
      </c>
      <c r="AU15" s="10">
        <f t="shared" si="26"/>
        <v>5</v>
      </c>
      <c r="AV15" s="10">
        <f t="shared" si="27"/>
        <v>8</v>
      </c>
      <c r="AW15" s="10"/>
      <c r="AX15" s="10" t="str">
        <f t="shared" si="29"/>
        <v/>
      </c>
      <c r="AY15" s="10" t="str">
        <f t="shared" si="30"/>
        <v/>
      </c>
      <c r="AZ15" s="10" t="str">
        <f t="shared" si="31"/>
        <v/>
      </c>
      <c r="BA15" s="10" t="str">
        <f t="shared" si="32"/>
        <v/>
      </c>
      <c r="BB15" s="10" t="str">
        <f t="shared" si="33"/>
        <v/>
      </c>
      <c r="BC15" s="10"/>
      <c r="BD15" s="10" t="str">
        <f t="shared" si="34"/>
        <v/>
      </c>
      <c r="BE15" s="10" t="str">
        <f t="shared" si="35"/>
        <v/>
      </c>
      <c r="BF15" s="10" t="str">
        <f t="shared" si="28"/>
        <v/>
      </c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x14ac:dyDescent="0.2">
      <c r="A16" s="9" t="s">
        <v>256</v>
      </c>
      <c r="B16" s="10" t="s">
        <v>51</v>
      </c>
      <c r="C16" s="10">
        <v>1</v>
      </c>
      <c r="D16" s="88" t="s">
        <v>347</v>
      </c>
      <c r="E16" s="69" t="s">
        <v>3</v>
      </c>
      <c r="F16" s="12" t="s">
        <v>5</v>
      </c>
      <c r="G16" s="10"/>
      <c r="H16" s="10"/>
      <c r="K16" s="10">
        <v>6</v>
      </c>
      <c r="L16" s="10" t="s">
        <v>13</v>
      </c>
      <c r="M16" s="3"/>
      <c r="P16" s="11" t="s">
        <v>53</v>
      </c>
      <c r="T16" s="11" t="s">
        <v>172</v>
      </c>
      <c r="U16" s="10">
        <f t="shared" si="0"/>
        <v>2</v>
      </c>
      <c r="V16" s="10">
        <f t="shared" si="1"/>
        <v>2</v>
      </c>
      <c r="W16" s="10" t="str">
        <f t="shared" si="36"/>
        <v/>
      </c>
      <c r="X16" s="10">
        <f t="shared" si="3"/>
        <v>1</v>
      </c>
      <c r="Y16" s="10" t="str">
        <f t="shared" si="4"/>
        <v/>
      </c>
      <c r="Z16" s="10">
        <f t="shared" si="5"/>
        <v>2</v>
      </c>
      <c r="AA16" s="10" t="str">
        <f t="shared" si="37"/>
        <v/>
      </c>
      <c r="AB16" s="10" t="str">
        <f t="shared" si="7"/>
        <v/>
      </c>
      <c r="AC16" s="10" t="str">
        <f t="shared" si="8"/>
        <v/>
      </c>
      <c r="AD16" s="10" t="str">
        <f t="shared" si="9"/>
        <v/>
      </c>
      <c r="AE16" s="10">
        <f t="shared" si="10"/>
        <v>1</v>
      </c>
      <c r="AF16" s="10" t="str">
        <f t="shared" si="11"/>
        <v/>
      </c>
      <c r="AG16" s="10" t="str">
        <f t="shared" si="12"/>
        <v/>
      </c>
      <c r="AH16" s="10" t="str">
        <f t="shared" si="13"/>
        <v/>
      </c>
      <c r="AI16" s="10" t="str">
        <f t="shared" si="38"/>
        <v/>
      </c>
      <c r="AJ16" s="10" t="str">
        <f t="shared" si="15"/>
        <v/>
      </c>
      <c r="AK16" s="10" t="str">
        <f t="shared" si="16"/>
        <v/>
      </c>
      <c r="AL16" s="10" t="str">
        <f t="shared" si="17"/>
        <v/>
      </c>
      <c r="AM16" s="10" t="str">
        <f t="shared" si="18"/>
        <v/>
      </c>
      <c r="AN16" s="10" t="str">
        <f t="shared" si="39"/>
        <v/>
      </c>
      <c r="AO16" s="10" t="str">
        <f t="shared" si="40"/>
        <v/>
      </c>
      <c r="AP16" s="10" t="str">
        <f t="shared" si="21"/>
        <v/>
      </c>
      <c r="AQ16" s="10" t="str">
        <f t="shared" si="22"/>
        <v/>
      </c>
      <c r="AR16" s="10" t="str">
        <f t="shared" si="23"/>
        <v/>
      </c>
      <c r="AS16" s="10" t="str">
        <f t="shared" si="24"/>
        <v/>
      </c>
      <c r="AT16" s="10" t="str">
        <f t="shared" si="25"/>
        <v/>
      </c>
      <c r="AU16" s="10">
        <f t="shared" si="26"/>
        <v>6</v>
      </c>
      <c r="AV16" s="10">
        <f t="shared" si="27"/>
        <v>6</v>
      </c>
      <c r="AW16" s="10"/>
      <c r="AX16" s="10" t="str">
        <f t="shared" si="29"/>
        <v/>
      </c>
      <c r="AY16" s="10" t="str">
        <f t="shared" si="30"/>
        <v/>
      </c>
      <c r="AZ16" s="10" t="str">
        <f t="shared" si="31"/>
        <v/>
      </c>
      <c r="BA16" s="10" t="str">
        <f t="shared" si="32"/>
        <v/>
      </c>
      <c r="BB16" s="10" t="str">
        <f t="shared" si="33"/>
        <v/>
      </c>
      <c r="BC16" s="10"/>
      <c r="BD16" s="10" t="str">
        <f t="shared" si="34"/>
        <v/>
      </c>
      <c r="BE16" s="10" t="str">
        <f t="shared" si="35"/>
        <v>Y</v>
      </c>
      <c r="BF16" s="10" t="str">
        <f t="shared" si="28"/>
        <v/>
      </c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x14ac:dyDescent="0.2">
      <c r="A17" s="45" t="s">
        <v>417</v>
      </c>
      <c r="B17" s="29" t="s">
        <v>312</v>
      </c>
      <c r="C17" s="29">
        <v>1</v>
      </c>
      <c r="D17" s="94" t="s">
        <v>346</v>
      </c>
      <c r="E17" s="77" t="s">
        <v>16</v>
      </c>
      <c r="F17" s="117" t="s">
        <v>5</v>
      </c>
      <c r="G17" s="29"/>
      <c r="H17" s="29"/>
      <c r="I17" s="13" t="s">
        <v>4</v>
      </c>
      <c r="J17" s="13" t="s">
        <v>9</v>
      </c>
      <c r="K17" s="29">
        <v>5</v>
      </c>
      <c r="L17" s="29">
        <v>3</v>
      </c>
      <c r="M17" s="118" t="s">
        <v>168</v>
      </c>
      <c r="N17" s="13" t="s">
        <v>30</v>
      </c>
      <c r="O17" s="13"/>
      <c r="P17" s="13"/>
      <c r="Q17" s="13"/>
      <c r="R17" s="13" t="s">
        <v>418</v>
      </c>
      <c r="S17" s="13"/>
      <c r="T17" s="13"/>
      <c r="U17" s="29">
        <f t="shared" si="0"/>
        <v>2</v>
      </c>
      <c r="V17" s="29">
        <f t="shared" si="1"/>
        <v>2</v>
      </c>
      <c r="W17" s="29">
        <f t="shared" si="36"/>
        <v>1</v>
      </c>
      <c r="X17" s="29" t="str">
        <f t="shared" si="3"/>
        <v/>
      </c>
      <c r="Y17" s="29">
        <f t="shared" si="4"/>
        <v>1</v>
      </c>
      <c r="Z17" s="29" t="str">
        <f t="shared" si="5"/>
        <v/>
      </c>
      <c r="AA17" s="29" t="str">
        <f t="shared" si="37"/>
        <v/>
      </c>
      <c r="AB17" s="29" t="str">
        <f t="shared" si="7"/>
        <v/>
      </c>
      <c r="AC17" s="29" t="str">
        <f t="shared" si="8"/>
        <v/>
      </c>
      <c r="AD17" s="29">
        <f t="shared" si="9"/>
        <v>2</v>
      </c>
      <c r="AE17" s="29" t="str">
        <f t="shared" si="10"/>
        <v/>
      </c>
      <c r="AF17" s="29" t="str">
        <f t="shared" si="11"/>
        <v/>
      </c>
      <c r="AG17" s="29" t="str">
        <f t="shared" si="12"/>
        <v/>
      </c>
      <c r="AH17" s="29" t="str">
        <f t="shared" si="13"/>
        <v/>
      </c>
      <c r="AI17" s="29" t="str">
        <f t="shared" si="38"/>
        <v/>
      </c>
      <c r="AJ17" s="29">
        <f t="shared" si="15"/>
        <v>1</v>
      </c>
      <c r="AK17" s="29" t="str">
        <f t="shared" si="16"/>
        <v/>
      </c>
      <c r="AL17" s="29" t="str">
        <f t="shared" si="17"/>
        <v/>
      </c>
      <c r="AM17" s="29">
        <f t="shared" si="18"/>
        <v>2</v>
      </c>
      <c r="AN17" s="29" t="str">
        <f t="shared" si="39"/>
        <v/>
      </c>
      <c r="AO17" s="29">
        <f t="shared" si="40"/>
        <v>1</v>
      </c>
      <c r="AP17" s="29" t="str">
        <f t="shared" si="21"/>
        <v/>
      </c>
      <c r="AQ17" s="29">
        <f t="shared" si="22"/>
        <v>2</v>
      </c>
      <c r="AR17" s="29" t="str">
        <f t="shared" si="23"/>
        <v/>
      </c>
      <c r="AS17" s="29" t="str">
        <f t="shared" si="24"/>
        <v/>
      </c>
      <c r="AT17" s="29" t="str">
        <f t="shared" si="25"/>
        <v/>
      </c>
      <c r="AU17" s="29">
        <f t="shared" si="26"/>
        <v>12</v>
      </c>
      <c r="AV17" s="29">
        <f t="shared" si="27"/>
        <v>15</v>
      </c>
      <c r="AW17" s="29"/>
      <c r="AX17" s="29" t="str">
        <f t="shared" si="29"/>
        <v/>
      </c>
      <c r="AY17" s="29" t="str">
        <f t="shared" si="30"/>
        <v/>
      </c>
      <c r="AZ17" s="29" t="str">
        <f t="shared" si="31"/>
        <v/>
      </c>
      <c r="BA17" s="29" t="str">
        <f t="shared" si="32"/>
        <v/>
      </c>
      <c r="BB17" s="29" t="str">
        <f>IF(J17="Alien","Y","")</f>
        <v/>
      </c>
      <c r="BC17" s="29"/>
      <c r="BD17" s="29" t="str">
        <f t="shared" si="34"/>
        <v/>
      </c>
      <c r="BE17" s="29" t="str">
        <f t="shared" si="35"/>
        <v/>
      </c>
      <c r="BF17" s="29" t="str">
        <f t="shared" si="28"/>
        <v/>
      </c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</row>
    <row r="18" spans="1:256" s="25" customFormat="1" x14ac:dyDescent="0.2">
      <c r="A18" s="18" t="s">
        <v>307</v>
      </c>
      <c r="B18" s="19" t="s">
        <v>99</v>
      </c>
      <c r="C18" s="19">
        <v>1</v>
      </c>
      <c r="D18" s="84" t="s">
        <v>346</v>
      </c>
      <c r="E18" s="71" t="s">
        <v>16</v>
      </c>
      <c r="F18" s="20" t="s">
        <v>5</v>
      </c>
      <c r="G18" s="19"/>
      <c r="H18" s="19">
        <v>5</v>
      </c>
      <c r="I18" s="21" t="s">
        <v>4</v>
      </c>
      <c r="J18" s="21" t="s">
        <v>5</v>
      </c>
      <c r="K18" s="19">
        <v>3</v>
      </c>
      <c r="L18" s="19">
        <v>1</v>
      </c>
      <c r="M18" s="1"/>
      <c r="N18" s="21"/>
      <c r="O18" s="21"/>
      <c r="P18" s="21"/>
      <c r="Q18" s="21"/>
      <c r="R18" s="21" t="s">
        <v>109</v>
      </c>
      <c r="S18" s="21"/>
      <c r="T18" s="21"/>
      <c r="U18" s="19">
        <f t="shared" si="0"/>
        <v>2</v>
      </c>
      <c r="V18" s="19">
        <f t="shared" si="1"/>
        <v>2</v>
      </c>
      <c r="W18" s="19" t="str">
        <f t="shared" si="36"/>
        <v/>
      </c>
      <c r="X18" s="19" t="str">
        <f t="shared" si="3"/>
        <v/>
      </c>
      <c r="Y18" s="19">
        <f t="shared" si="4"/>
        <v>1</v>
      </c>
      <c r="Z18" s="19" t="str">
        <f t="shared" si="5"/>
        <v/>
      </c>
      <c r="AA18" s="19" t="str">
        <f t="shared" si="37"/>
        <v/>
      </c>
      <c r="AB18" s="19" t="str">
        <f t="shared" si="7"/>
        <v/>
      </c>
      <c r="AC18" s="19" t="str">
        <f t="shared" si="8"/>
        <v/>
      </c>
      <c r="AD18" s="19">
        <f t="shared" si="9"/>
        <v>1</v>
      </c>
      <c r="AE18" s="19" t="str">
        <f t="shared" si="10"/>
        <v/>
      </c>
      <c r="AF18" s="19" t="str">
        <f t="shared" si="11"/>
        <v/>
      </c>
      <c r="AG18" s="19" t="str">
        <f t="shared" si="12"/>
        <v/>
      </c>
      <c r="AH18" s="19" t="str">
        <f t="shared" si="13"/>
        <v/>
      </c>
      <c r="AI18" s="19" t="str">
        <f t="shared" si="38"/>
        <v/>
      </c>
      <c r="AJ18" s="19">
        <f t="shared" si="15"/>
        <v>1</v>
      </c>
      <c r="AK18" s="19" t="str">
        <f t="shared" si="16"/>
        <v/>
      </c>
      <c r="AL18" s="19" t="str">
        <f t="shared" si="17"/>
        <v/>
      </c>
      <c r="AM18" s="19">
        <f t="shared" si="18"/>
        <v>1</v>
      </c>
      <c r="AN18" s="19" t="str">
        <f t="shared" si="39"/>
        <v/>
      </c>
      <c r="AO18" s="19">
        <f t="shared" si="40"/>
        <v>1</v>
      </c>
      <c r="AP18" s="19" t="str">
        <f t="shared" si="21"/>
        <v/>
      </c>
      <c r="AQ18" s="19">
        <f t="shared" si="22"/>
        <v>2</v>
      </c>
      <c r="AR18" s="19" t="str">
        <f t="shared" si="23"/>
        <v/>
      </c>
      <c r="AS18" s="19" t="str">
        <f t="shared" si="24"/>
        <v/>
      </c>
      <c r="AT18" s="19" t="str">
        <f t="shared" si="25"/>
        <v/>
      </c>
      <c r="AU18" s="19">
        <f t="shared" si="26"/>
        <v>9</v>
      </c>
      <c r="AV18" s="19">
        <f t="shared" si="27"/>
        <v>10</v>
      </c>
      <c r="AW18" s="19"/>
      <c r="AX18" s="19" t="str">
        <f t="shared" si="29"/>
        <v/>
      </c>
      <c r="AY18" s="19" t="str">
        <f t="shared" si="30"/>
        <v/>
      </c>
      <c r="AZ18" s="19" t="str">
        <f t="shared" si="31"/>
        <v/>
      </c>
      <c r="BA18" s="19" t="str">
        <f t="shared" si="32"/>
        <v/>
      </c>
      <c r="BB18" s="19" t="str">
        <f t="shared" si="33"/>
        <v>Y</v>
      </c>
      <c r="BC18" s="19"/>
      <c r="BD18" s="19" t="str">
        <f t="shared" si="34"/>
        <v/>
      </c>
      <c r="BE18" s="19" t="str">
        <f t="shared" si="35"/>
        <v/>
      </c>
      <c r="BF18" s="19" t="str">
        <f t="shared" si="28"/>
        <v/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 s="26" customFormat="1" x14ac:dyDescent="0.2">
      <c r="A19" s="18" t="s">
        <v>223</v>
      </c>
      <c r="B19" s="19" t="s">
        <v>126</v>
      </c>
      <c r="C19" s="19">
        <v>1</v>
      </c>
      <c r="D19" s="85" t="s">
        <v>346</v>
      </c>
      <c r="E19" s="71" t="s">
        <v>15</v>
      </c>
      <c r="F19" s="20" t="s">
        <v>171</v>
      </c>
      <c r="G19" s="19"/>
      <c r="H19" s="19"/>
      <c r="I19" s="21" t="s">
        <v>4</v>
      </c>
      <c r="J19" s="21" t="s">
        <v>5</v>
      </c>
      <c r="K19" s="19">
        <v>5</v>
      </c>
      <c r="L19" s="19">
        <v>4</v>
      </c>
      <c r="M19" s="1"/>
      <c r="N19" s="21" t="s">
        <v>30</v>
      </c>
      <c r="O19" s="21"/>
      <c r="P19" s="21" t="s">
        <v>221</v>
      </c>
      <c r="Q19" s="21"/>
      <c r="R19" s="21"/>
      <c r="S19" s="21"/>
      <c r="T19" s="21"/>
      <c r="U19" s="19">
        <f t="shared" si="0"/>
        <v>2</v>
      </c>
      <c r="V19" s="19">
        <f t="shared" si="1"/>
        <v>2</v>
      </c>
      <c r="W19" s="19" t="str">
        <f t="shared" si="36"/>
        <v/>
      </c>
      <c r="X19" s="19" t="str">
        <f t="shared" si="3"/>
        <v/>
      </c>
      <c r="Y19" s="19">
        <f t="shared" si="4"/>
        <v>1</v>
      </c>
      <c r="Z19" s="19" t="str">
        <f t="shared" si="5"/>
        <v/>
      </c>
      <c r="AA19" s="19" t="str">
        <f t="shared" si="37"/>
        <v/>
      </c>
      <c r="AB19" s="19">
        <f t="shared" si="7"/>
        <v>1</v>
      </c>
      <c r="AC19" s="19" t="str">
        <f t="shared" si="8"/>
        <v/>
      </c>
      <c r="AD19" s="19">
        <f t="shared" si="9"/>
        <v>2</v>
      </c>
      <c r="AE19" s="19" t="str">
        <f t="shared" si="10"/>
        <v/>
      </c>
      <c r="AF19" s="19">
        <f t="shared" si="11"/>
        <v>1</v>
      </c>
      <c r="AG19" s="19" t="str">
        <f t="shared" si="12"/>
        <v/>
      </c>
      <c r="AH19" s="19" t="str">
        <f t="shared" si="13"/>
        <v/>
      </c>
      <c r="AI19" s="19" t="str">
        <f t="shared" si="38"/>
        <v/>
      </c>
      <c r="AJ19" s="19" t="str">
        <f t="shared" si="15"/>
        <v/>
      </c>
      <c r="AK19" s="19" t="str">
        <f t="shared" si="16"/>
        <v/>
      </c>
      <c r="AL19" s="19" t="str">
        <f t="shared" si="17"/>
        <v/>
      </c>
      <c r="AM19" s="19">
        <f t="shared" si="18"/>
        <v>1</v>
      </c>
      <c r="AN19" s="19">
        <f t="shared" si="39"/>
        <v>1</v>
      </c>
      <c r="AO19" s="19">
        <f t="shared" si="40"/>
        <v>1</v>
      </c>
      <c r="AP19" s="19">
        <f t="shared" si="21"/>
        <v>1</v>
      </c>
      <c r="AQ19" s="19">
        <f t="shared" si="22"/>
        <v>2</v>
      </c>
      <c r="AR19" s="19" t="str">
        <f t="shared" si="23"/>
        <v/>
      </c>
      <c r="AS19" s="19">
        <f t="shared" si="24"/>
        <v>1</v>
      </c>
      <c r="AT19" s="19">
        <f t="shared" si="25"/>
        <v>2</v>
      </c>
      <c r="AU19" s="19">
        <f t="shared" si="26"/>
        <v>16</v>
      </c>
      <c r="AV19" s="19">
        <f t="shared" si="27"/>
        <v>20</v>
      </c>
      <c r="AW19" s="19"/>
      <c r="AX19" s="19" t="str">
        <f t="shared" si="29"/>
        <v/>
      </c>
      <c r="AY19" s="19" t="str">
        <f t="shared" si="30"/>
        <v/>
      </c>
      <c r="AZ19" s="19" t="str">
        <f t="shared" si="31"/>
        <v/>
      </c>
      <c r="BA19" s="19" t="str">
        <f t="shared" si="32"/>
        <v/>
      </c>
      <c r="BB19" s="19" t="str">
        <f t="shared" si="33"/>
        <v>Y</v>
      </c>
      <c r="BC19" s="19"/>
      <c r="BD19" s="19" t="str">
        <f t="shared" si="34"/>
        <v>Y</v>
      </c>
      <c r="BE19" s="19" t="str">
        <f t="shared" si="35"/>
        <v/>
      </c>
      <c r="BF19" s="19" t="str">
        <f t="shared" si="28"/>
        <v/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 s="30" customFormat="1" x14ac:dyDescent="0.2">
      <c r="A20" s="27" t="s">
        <v>260</v>
      </c>
      <c r="B20" s="28" t="s">
        <v>51</v>
      </c>
      <c r="C20" s="28">
        <v>1</v>
      </c>
      <c r="D20" s="89" t="s">
        <v>346</v>
      </c>
      <c r="E20" s="72" t="s">
        <v>16</v>
      </c>
      <c r="F20" s="23"/>
      <c r="G20" s="28">
        <v>2</v>
      </c>
      <c r="H20" s="28"/>
      <c r="I20" s="23" t="s">
        <v>4</v>
      </c>
      <c r="J20" s="23" t="s">
        <v>7</v>
      </c>
      <c r="K20" s="28">
        <v>2</v>
      </c>
      <c r="L20" s="28">
        <v>0</v>
      </c>
      <c r="M20" s="61"/>
      <c r="N20" s="23"/>
      <c r="O20" s="23"/>
      <c r="P20" s="23" t="s">
        <v>52</v>
      </c>
      <c r="Q20" s="23"/>
      <c r="R20" s="23"/>
      <c r="S20" s="23"/>
      <c r="T20" s="23"/>
      <c r="U20" s="28" t="str">
        <f t="shared" si="0"/>
        <v/>
      </c>
      <c r="V20" s="28" t="str">
        <f t="shared" si="1"/>
        <v/>
      </c>
      <c r="W20" s="28" t="str">
        <f t="shared" si="36"/>
        <v/>
      </c>
      <c r="X20" s="28" t="str">
        <f t="shared" si="3"/>
        <v/>
      </c>
      <c r="Y20" s="28">
        <f t="shared" si="4"/>
        <v>1</v>
      </c>
      <c r="Z20" s="28" t="str">
        <f t="shared" si="5"/>
        <v/>
      </c>
      <c r="AA20" s="28" t="str">
        <f t="shared" si="37"/>
        <v/>
      </c>
      <c r="AB20" s="28" t="str">
        <f t="shared" si="7"/>
        <v/>
      </c>
      <c r="AC20" s="28" t="str">
        <f t="shared" si="8"/>
        <v/>
      </c>
      <c r="AD20" s="28">
        <f t="shared" si="9"/>
        <v>1</v>
      </c>
      <c r="AE20" s="28" t="str">
        <f t="shared" si="10"/>
        <v/>
      </c>
      <c r="AF20" s="28" t="str">
        <f t="shared" si="11"/>
        <v/>
      </c>
      <c r="AG20" s="28" t="str">
        <f t="shared" si="12"/>
        <v/>
      </c>
      <c r="AH20" s="28" t="str">
        <f t="shared" si="13"/>
        <v/>
      </c>
      <c r="AI20" s="28">
        <f t="shared" si="38"/>
        <v>1</v>
      </c>
      <c r="AJ20" s="28" t="str">
        <f t="shared" si="15"/>
        <v/>
      </c>
      <c r="AK20" s="28" t="str">
        <f t="shared" si="16"/>
        <v/>
      </c>
      <c r="AL20" s="28" t="str">
        <f t="shared" si="17"/>
        <v/>
      </c>
      <c r="AM20" s="28">
        <f t="shared" si="18"/>
        <v>1</v>
      </c>
      <c r="AN20" s="28" t="str">
        <f t="shared" si="39"/>
        <v/>
      </c>
      <c r="AO20" s="28">
        <f t="shared" si="40"/>
        <v>2</v>
      </c>
      <c r="AP20" s="28" t="str">
        <f t="shared" si="21"/>
        <v/>
      </c>
      <c r="AQ20" s="28">
        <f t="shared" si="22"/>
        <v>2</v>
      </c>
      <c r="AR20" s="28" t="str">
        <f t="shared" si="23"/>
        <v/>
      </c>
      <c r="AS20" s="28" t="str">
        <f t="shared" si="24"/>
        <v/>
      </c>
      <c r="AT20" s="28" t="str">
        <f t="shared" si="25"/>
        <v/>
      </c>
      <c r="AU20" s="28">
        <f t="shared" si="26"/>
        <v>8</v>
      </c>
      <c r="AV20" s="28">
        <f t="shared" si="27"/>
        <v>8</v>
      </c>
      <c r="AW20" s="28"/>
      <c r="AX20" s="28" t="str">
        <f t="shared" si="29"/>
        <v/>
      </c>
      <c r="AY20" s="28" t="str">
        <f t="shared" si="30"/>
        <v/>
      </c>
      <c r="AZ20" s="28" t="str">
        <f t="shared" si="31"/>
        <v>Y</v>
      </c>
      <c r="BA20" s="28" t="str">
        <f t="shared" si="32"/>
        <v/>
      </c>
      <c r="BB20" s="28" t="str">
        <f t="shared" si="33"/>
        <v/>
      </c>
      <c r="BC20" s="28"/>
      <c r="BD20" s="28" t="str">
        <f t="shared" si="34"/>
        <v/>
      </c>
      <c r="BE20" s="28" t="str">
        <f t="shared" si="35"/>
        <v/>
      </c>
      <c r="BF20" s="28" t="str">
        <f t="shared" si="28"/>
        <v/>
      </c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</row>
    <row r="21" spans="1:256" s="25" customFormat="1" x14ac:dyDescent="0.2">
      <c r="A21" s="31" t="s">
        <v>259</v>
      </c>
      <c r="B21" s="32" t="s">
        <v>99</v>
      </c>
      <c r="C21" s="32">
        <v>1</v>
      </c>
      <c r="D21" s="90" t="s">
        <v>346</v>
      </c>
      <c r="E21" s="73" t="s">
        <v>16</v>
      </c>
      <c r="F21" s="24"/>
      <c r="G21" s="32">
        <v>6</v>
      </c>
      <c r="H21" s="32"/>
      <c r="I21" s="24" t="s">
        <v>4</v>
      </c>
      <c r="J21" s="24" t="s">
        <v>45</v>
      </c>
      <c r="K21" s="32">
        <v>2</v>
      </c>
      <c r="L21" s="32">
        <v>1</v>
      </c>
      <c r="M21" s="62"/>
      <c r="N21" s="24"/>
      <c r="O21" s="24"/>
      <c r="P21" s="24"/>
      <c r="Q21" s="24"/>
      <c r="R21" s="24"/>
      <c r="S21" s="24"/>
      <c r="T21" s="24" t="s">
        <v>133</v>
      </c>
      <c r="U21" s="32" t="str">
        <f t="shared" si="0"/>
        <v/>
      </c>
      <c r="V21" s="32" t="str">
        <f t="shared" si="1"/>
        <v/>
      </c>
      <c r="W21" s="32" t="str">
        <f t="shared" si="36"/>
        <v/>
      </c>
      <c r="X21" s="32" t="str">
        <f t="shared" si="3"/>
        <v/>
      </c>
      <c r="Y21" s="32">
        <f t="shared" si="4"/>
        <v>1</v>
      </c>
      <c r="Z21" s="32" t="str">
        <f t="shared" si="5"/>
        <v/>
      </c>
      <c r="AA21" s="32">
        <f t="shared" si="37"/>
        <v>2</v>
      </c>
      <c r="AB21" s="32" t="str">
        <f t="shared" si="7"/>
        <v/>
      </c>
      <c r="AC21" s="32" t="str">
        <f t="shared" si="8"/>
        <v/>
      </c>
      <c r="AD21" s="32">
        <f t="shared" si="9"/>
        <v>1</v>
      </c>
      <c r="AE21" s="32" t="str">
        <f t="shared" si="10"/>
        <v/>
      </c>
      <c r="AF21" s="32" t="str">
        <f t="shared" si="11"/>
        <v/>
      </c>
      <c r="AG21" s="32" t="str">
        <f t="shared" si="12"/>
        <v/>
      </c>
      <c r="AH21" s="32" t="str">
        <f t="shared" si="13"/>
        <v/>
      </c>
      <c r="AI21" s="32" t="str">
        <f t="shared" si="38"/>
        <v/>
      </c>
      <c r="AJ21" s="32" t="str">
        <f t="shared" si="15"/>
        <v/>
      </c>
      <c r="AK21" s="32" t="str">
        <f t="shared" si="16"/>
        <v/>
      </c>
      <c r="AL21" s="32" t="str">
        <f t="shared" si="17"/>
        <v/>
      </c>
      <c r="AM21" s="32">
        <f t="shared" si="18"/>
        <v>1</v>
      </c>
      <c r="AN21" s="32">
        <f t="shared" si="39"/>
        <v>2</v>
      </c>
      <c r="AO21" s="32">
        <f t="shared" si="40"/>
        <v>1</v>
      </c>
      <c r="AP21" s="32" t="str">
        <f t="shared" si="21"/>
        <v/>
      </c>
      <c r="AQ21" s="32">
        <f t="shared" si="22"/>
        <v>2</v>
      </c>
      <c r="AR21" s="32" t="str">
        <f t="shared" si="23"/>
        <v/>
      </c>
      <c r="AS21" s="32" t="str">
        <f t="shared" si="24"/>
        <v/>
      </c>
      <c r="AT21" s="32" t="str">
        <f t="shared" si="25"/>
        <v/>
      </c>
      <c r="AU21" s="32">
        <f t="shared" si="26"/>
        <v>10</v>
      </c>
      <c r="AV21" s="32">
        <f t="shared" si="27"/>
        <v>11</v>
      </c>
      <c r="AW21" s="32"/>
      <c r="AX21" s="32" t="str">
        <f t="shared" si="29"/>
        <v/>
      </c>
      <c r="AY21" s="32" t="str">
        <f t="shared" si="30"/>
        <v/>
      </c>
      <c r="AZ21" s="32" t="str">
        <f t="shared" si="31"/>
        <v>Y</v>
      </c>
      <c r="BA21" s="32" t="str">
        <f t="shared" si="32"/>
        <v/>
      </c>
      <c r="BB21" s="32" t="str">
        <f t="shared" si="33"/>
        <v/>
      </c>
      <c r="BC21" s="32"/>
      <c r="BD21" s="32" t="str">
        <f t="shared" si="34"/>
        <v/>
      </c>
      <c r="BE21" s="32" t="str">
        <f t="shared" si="35"/>
        <v/>
      </c>
      <c r="BF21" s="32" t="str">
        <f t="shared" si="28"/>
        <v/>
      </c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</row>
    <row r="22" spans="1:256" s="11" customFormat="1" x14ac:dyDescent="0.2">
      <c r="A22" s="31" t="s">
        <v>327</v>
      </c>
      <c r="B22" s="32" t="s">
        <v>51</v>
      </c>
      <c r="C22" s="32">
        <v>1</v>
      </c>
      <c r="D22" s="96" t="s">
        <v>346</v>
      </c>
      <c r="E22" s="73" t="s">
        <v>15</v>
      </c>
      <c r="F22" s="33" t="s">
        <v>153</v>
      </c>
      <c r="G22" s="32"/>
      <c r="H22" s="32"/>
      <c r="I22" s="24" t="s">
        <v>4</v>
      </c>
      <c r="J22" s="24" t="s">
        <v>45</v>
      </c>
      <c r="K22" s="32">
        <v>2</v>
      </c>
      <c r="L22" s="32">
        <v>2</v>
      </c>
      <c r="M22" s="62"/>
      <c r="N22" s="24"/>
      <c r="O22" s="24"/>
      <c r="P22" s="24"/>
      <c r="Q22" s="24"/>
      <c r="R22" s="24"/>
      <c r="S22" s="24"/>
      <c r="T22" s="24"/>
      <c r="U22" s="32" t="str">
        <f t="shared" si="0"/>
        <v/>
      </c>
      <c r="V22" s="32" t="str">
        <f t="shared" si="1"/>
        <v/>
      </c>
      <c r="W22" s="32" t="str">
        <f t="shared" si="36"/>
        <v/>
      </c>
      <c r="X22" s="32" t="str">
        <f t="shared" si="3"/>
        <v/>
      </c>
      <c r="Y22" s="32">
        <f t="shared" si="4"/>
        <v>1</v>
      </c>
      <c r="Z22" s="32" t="str">
        <f t="shared" si="5"/>
        <v/>
      </c>
      <c r="AA22" s="32">
        <f t="shared" si="37"/>
        <v>2</v>
      </c>
      <c r="AB22" s="32">
        <f t="shared" si="7"/>
        <v>1</v>
      </c>
      <c r="AC22" s="32" t="str">
        <f t="shared" si="8"/>
        <v/>
      </c>
      <c r="AD22" s="32">
        <f t="shared" si="9"/>
        <v>1</v>
      </c>
      <c r="AE22" s="32" t="str">
        <f t="shared" si="10"/>
        <v/>
      </c>
      <c r="AF22" s="32">
        <f t="shared" si="11"/>
        <v>1</v>
      </c>
      <c r="AG22" s="32" t="str">
        <f t="shared" si="12"/>
        <v/>
      </c>
      <c r="AH22" s="32" t="str">
        <f t="shared" si="13"/>
        <v/>
      </c>
      <c r="AI22" s="32" t="str">
        <f t="shared" si="38"/>
        <v/>
      </c>
      <c r="AJ22" s="32" t="str">
        <f t="shared" si="15"/>
        <v/>
      </c>
      <c r="AK22" s="32" t="str">
        <f t="shared" si="16"/>
        <v/>
      </c>
      <c r="AL22" s="32" t="str">
        <f t="shared" si="17"/>
        <v/>
      </c>
      <c r="AM22" s="32">
        <f t="shared" si="18"/>
        <v>1</v>
      </c>
      <c r="AN22" s="32">
        <f t="shared" si="39"/>
        <v>2</v>
      </c>
      <c r="AO22" s="32">
        <f t="shared" si="40"/>
        <v>1</v>
      </c>
      <c r="AP22" s="32">
        <f t="shared" si="21"/>
        <v>1</v>
      </c>
      <c r="AQ22" s="32">
        <f t="shared" si="22"/>
        <v>2</v>
      </c>
      <c r="AR22" s="32" t="str">
        <f t="shared" si="23"/>
        <v/>
      </c>
      <c r="AS22" s="32">
        <f t="shared" si="24"/>
        <v>1</v>
      </c>
      <c r="AT22" s="32">
        <f t="shared" si="25"/>
        <v>3</v>
      </c>
      <c r="AU22" s="32">
        <f t="shared" si="26"/>
        <v>17</v>
      </c>
      <c r="AV22" s="32">
        <f t="shared" si="27"/>
        <v>19</v>
      </c>
      <c r="AW22" s="32"/>
      <c r="AX22" s="32" t="str">
        <f t="shared" si="29"/>
        <v/>
      </c>
      <c r="AY22" s="32" t="str">
        <f t="shared" si="30"/>
        <v>Y</v>
      </c>
      <c r="AZ22" s="32" t="str">
        <f t="shared" si="31"/>
        <v/>
      </c>
      <c r="BA22" s="32" t="str">
        <f t="shared" si="32"/>
        <v>Y</v>
      </c>
      <c r="BB22" s="32" t="str">
        <f t="shared" si="33"/>
        <v/>
      </c>
      <c r="BC22" s="32"/>
      <c r="BD22" s="32" t="str">
        <f t="shared" si="34"/>
        <v/>
      </c>
      <c r="BE22" s="32" t="str">
        <f t="shared" si="35"/>
        <v/>
      </c>
      <c r="BF22" s="32" t="str">
        <f t="shared" si="28"/>
        <v/>
      </c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</row>
    <row r="23" spans="1:256" s="37" customFormat="1" x14ac:dyDescent="0.2">
      <c r="A23" s="34" t="s">
        <v>328</v>
      </c>
      <c r="B23" s="35" t="s">
        <v>51</v>
      </c>
      <c r="C23" s="35">
        <v>1</v>
      </c>
      <c r="D23" s="91" t="s">
        <v>346</v>
      </c>
      <c r="E23" s="74" t="s">
        <v>16</v>
      </c>
      <c r="F23" s="26"/>
      <c r="G23" s="35"/>
      <c r="H23" s="35"/>
      <c r="I23" s="26" t="s">
        <v>8</v>
      </c>
      <c r="J23" s="26" t="s">
        <v>9</v>
      </c>
      <c r="K23" s="35">
        <v>1</v>
      </c>
      <c r="L23" s="35">
        <v>1</v>
      </c>
      <c r="M23" s="63"/>
      <c r="N23" s="26"/>
      <c r="O23" s="26"/>
      <c r="P23" s="26"/>
      <c r="Q23" s="26"/>
      <c r="R23" s="26"/>
      <c r="S23" s="26" t="s">
        <v>61</v>
      </c>
      <c r="T23" s="26"/>
      <c r="U23" s="35">
        <f t="shared" si="0"/>
        <v>1</v>
      </c>
      <c r="V23" s="35" t="str">
        <f t="shared" si="1"/>
        <v/>
      </c>
      <c r="W23" s="35">
        <f t="shared" si="36"/>
        <v>2</v>
      </c>
      <c r="X23" s="35" t="str">
        <f t="shared" si="3"/>
        <v/>
      </c>
      <c r="Y23" s="35">
        <f t="shared" si="4"/>
        <v>1</v>
      </c>
      <c r="Z23" s="35" t="str">
        <f t="shared" si="5"/>
        <v/>
      </c>
      <c r="AA23" s="35" t="str">
        <f t="shared" si="37"/>
        <v/>
      </c>
      <c r="AB23" s="35" t="str">
        <f t="shared" si="7"/>
        <v/>
      </c>
      <c r="AC23" s="35">
        <f t="shared" si="8"/>
        <v>3</v>
      </c>
      <c r="AD23" s="35">
        <f t="shared" si="9"/>
        <v>1</v>
      </c>
      <c r="AE23" s="35">
        <f t="shared" si="10"/>
        <v>1</v>
      </c>
      <c r="AF23" s="35" t="str">
        <f t="shared" si="11"/>
        <v/>
      </c>
      <c r="AG23" s="35" t="str">
        <f t="shared" si="12"/>
        <v/>
      </c>
      <c r="AH23" s="35">
        <f t="shared" si="13"/>
        <v>2</v>
      </c>
      <c r="AI23" s="35" t="str">
        <f t="shared" si="38"/>
        <v/>
      </c>
      <c r="AJ23" s="35" t="str">
        <f t="shared" si="15"/>
        <v/>
      </c>
      <c r="AK23" s="35" t="str">
        <f t="shared" si="16"/>
        <v/>
      </c>
      <c r="AL23" s="35" t="str">
        <f t="shared" si="17"/>
        <v/>
      </c>
      <c r="AM23" s="35">
        <f t="shared" si="18"/>
        <v>2</v>
      </c>
      <c r="AN23" s="35" t="str">
        <f t="shared" si="39"/>
        <v/>
      </c>
      <c r="AO23" s="35">
        <f t="shared" si="40"/>
        <v>1</v>
      </c>
      <c r="AP23" s="35" t="str">
        <f t="shared" si="21"/>
        <v/>
      </c>
      <c r="AQ23" s="35" t="str">
        <f t="shared" si="22"/>
        <v/>
      </c>
      <c r="AR23" s="35" t="str">
        <f t="shared" si="23"/>
        <v/>
      </c>
      <c r="AS23" s="35" t="str">
        <f t="shared" si="24"/>
        <v/>
      </c>
      <c r="AT23" s="35" t="str">
        <f t="shared" si="25"/>
        <v/>
      </c>
      <c r="AU23" s="35">
        <f t="shared" si="26"/>
        <v>13</v>
      </c>
      <c r="AV23" s="35">
        <f t="shared" si="27"/>
        <v>14</v>
      </c>
      <c r="AW23" s="35"/>
      <c r="AX23" s="35" t="str">
        <f t="shared" si="29"/>
        <v/>
      </c>
      <c r="AY23" s="35" t="str">
        <f t="shared" si="30"/>
        <v/>
      </c>
      <c r="AZ23" s="35" t="str">
        <f t="shared" si="31"/>
        <v/>
      </c>
      <c r="BA23" s="35" t="str">
        <f t="shared" si="32"/>
        <v/>
      </c>
      <c r="BB23" s="35" t="str">
        <f t="shared" si="33"/>
        <v/>
      </c>
      <c r="BC23" s="35"/>
      <c r="BD23" s="35" t="str">
        <f t="shared" si="34"/>
        <v/>
      </c>
      <c r="BE23" s="35" t="str">
        <f t="shared" si="35"/>
        <v/>
      </c>
      <c r="BF23" s="35" t="str">
        <f t="shared" si="28"/>
        <v/>
      </c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s="30" customFormat="1" x14ac:dyDescent="0.2">
      <c r="A24" s="27" t="s">
        <v>329</v>
      </c>
      <c r="B24" s="28" t="s">
        <v>51</v>
      </c>
      <c r="C24" s="28">
        <v>1</v>
      </c>
      <c r="D24" s="89" t="s">
        <v>346</v>
      </c>
      <c r="E24" s="72" t="s">
        <v>16</v>
      </c>
      <c r="F24" s="23"/>
      <c r="G24" s="28"/>
      <c r="H24" s="28"/>
      <c r="I24" s="23" t="s">
        <v>4</v>
      </c>
      <c r="J24" s="23" t="s">
        <v>7</v>
      </c>
      <c r="K24" s="28">
        <v>2</v>
      </c>
      <c r="L24" s="28">
        <v>1</v>
      </c>
      <c r="M24" s="61"/>
      <c r="N24" s="23"/>
      <c r="O24" s="23"/>
      <c r="P24" s="23"/>
      <c r="Q24" s="23"/>
      <c r="R24" s="23"/>
      <c r="S24" s="23"/>
      <c r="T24" s="23"/>
      <c r="U24" s="28" t="str">
        <f t="shared" si="0"/>
        <v/>
      </c>
      <c r="V24" s="28" t="str">
        <f t="shared" si="1"/>
        <v/>
      </c>
      <c r="W24" s="28" t="str">
        <f t="shared" si="36"/>
        <v/>
      </c>
      <c r="X24" s="28" t="str">
        <f t="shared" si="3"/>
        <v/>
      </c>
      <c r="Y24" s="28">
        <f t="shared" si="4"/>
        <v>1</v>
      </c>
      <c r="Z24" s="28" t="str">
        <f t="shared" si="5"/>
        <v/>
      </c>
      <c r="AA24" s="28" t="str">
        <f t="shared" si="37"/>
        <v/>
      </c>
      <c r="AB24" s="28" t="str">
        <f t="shared" si="7"/>
        <v/>
      </c>
      <c r="AC24" s="28" t="str">
        <f t="shared" si="8"/>
        <v/>
      </c>
      <c r="AD24" s="28">
        <f t="shared" si="9"/>
        <v>1</v>
      </c>
      <c r="AE24" s="28" t="str">
        <f t="shared" si="10"/>
        <v/>
      </c>
      <c r="AF24" s="28" t="str">
        <f t="shared" si="11"/>
        <v/>
      </c>
      <c r="AG24" s="28" t="str">
        <f t="shared" si="12"/>
        <v/>
      </c>
      <c r="AH24" s="28" t="str">
        <f t="shared" si="13"/>
        <v/>
      </c>
      <c r="AI24" s="28">
        <f t="shared" si="38"/>
        <v>1</v>
      </c>
      <c r="AJ24" s="28" t="str">
        <f t="shared" si="15"/>
        <v/>
      </c>
      <c r="AK24" s="28" t="str">
        <f t="shared" si="16"/>
        <v/>
      </c>
      <c r="AL24" s="28" t="str">
        <f t="shared" si="17"/>
        <v/>
      </c>
      <c r="AM24" s="28">
        <f t="shared" si="18"/>
        <v>1</v>
      </c>
      <c r="AN24" s="28" t="str">
        <f t="shared" si="39"/>
        <v/>
      </c>
      <c r="AO24" s="28">
        <f t="shared" si="40"/>
        <v>2</v>
      </c>
      <c r="AP24" s="28" t="str">
        <f t="shared" si="21"/>
        <v/>
      </c>
      <c r="AQ24" s="28">
        <f t="shared" si="22"/>
        <v>2</v>
      </c>
      <c r="AR24" s="28" t="str">
        <f t="shared" si="23"/>
        <v/>
      </c>
      <c r="AS24" s="28" t="str">
        <f t="shared" si="24"/>
        <v/>
      </c>
      <c r="AT24" s="28" t="str">
        <f t="shared" si="25"/>
        <v/>
      </c>
      <c r="AU24" s="28">
        <f t="shared" si="26"/>
        <v>8</v>
      </c>
      <c r="AV24" s="28">
        <f t="shared" si="27"/>
        <v>9</v>
      </c>
      <c r="AW24" s="28"/>
      <c r="AX24" s="28" t="str">
        <f t="shared" si="29"/>
        <v/>
      </c>
      <c r="AY24" s="28" t="str">
        <f t="shared" si="30"/>
        <v/>
      </c>
      <c r="AZ24" s="28" t="str">
        <f t="shared" si="31"/>
        <v>Y</v>
      </c>
      <c r="BA24" s="28" t="str">
        <f t="shared" si="32"/>
        <v/>
      </c>
      <c r="BB24" s="28" t="str">
        <f t="shared" si="33"/>
        <v/>
      </c>
      <c r="BC24" s="28"/>
      <c r="BD24" s="28" t="str">
        <f t="shared" si="34"/>
        <v/>
      </c>
      <c r="BE24" s="28" t="str">
        <f t="shared" si="35"/>
        <v/>
      </c>
      <c r="BF24" s="28" t="str">
        <f t="shared" si="28"/>
        <v/>
      </c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</row>
    <row r="25" spans="1:256" s="37" customFormat="1" x14ac:dyDescent="0.2">
      <c r="A25" s="31" t="s">
        <v>340</v>
      </c>
      <c r="B25" s="32" t="s">
        <v>51</v>
      </c>
      <c r="C25" s="32">
        <v>1</v>
      </c>
      <c r="D25" s="96" t="s">
        <v>346</v>
      </c>
      <c r="E25" s="73" t="s">
        <v>15</v>
      </c>
      <c r="F25" s="33" t="s">
        <v>153</v>
      </c>
      <c r="G25" s="32"/>
      <c r="H25" s="32">
        <v>4</v>
      </c>
      <c r="I25" s="24" t="s">
        <v>4</v>
      </c>
      <c r="J25" s="24" t="s">
        <v>45</v>
      </c>
      <c r="K25" s="32">
        <v>2</v>
      </c>
      <c r="L25" s="32">
        <v>2</v>
      </c>
      <c r="M25" s="62"/>
      <c r="N25" s="24"/>
      <c r="O25" s="24"/>
      <c r="P25" s="24"/>
      <c r="Q25" s="24"/>
      <c r="R25" s="24"/>
      <c r="S25" s="24"/>
      <c r="T25" s="24"/>
      <c r="U25" s="32" t="str">
        <f t="shared" si="0"/>
        <v/>
      </c>
      <c r="V25" s="32" t="str">
        <f t="shared" si="1"/>
        <v/>
      </c>
      <c r="W25" s="32" t="str">
        <f t="shared" si="36"/>
        <v/>
      </c>
      <c r="X25" s="32" t="str">
        <f t="shared" si="3"/>
        <v/>
      </c>
      <c r="Y25" s="32">
        <f t="shared" si="4"/>
        <v>1</v>
      </c>
      <c r="Z25" s="32" t="str">
        <f t="shared" si="5"/>
        <v/>
      </c>
      <c r="AA25" s="32">
        <f t="shared" si="37"/>
        <v>2</v>
      </c>
      <c r="AB25" s="32">
        <f t="shared" si="7"/>
        <v>1</v>
      </c>
      <c r="AC25" s="32" t="str">
        <f t="shared" si="8"/>
        <v/>
      </c>
      <c r="AD25" s="32">
        <f t="shared" si="9"/>
        <v>1</v>
      </c>
      <c r="AE25" s="32" t="str">
        <f t="shared" si="10"/>
        <v/>
      </c>
      <c r="AF25" s="32">
        <f t="shared" si="11"/>
        <v>1</v>
      </c>
      <c r="AG25" s="32" t="str">
        <f t="shared" si="12"/>
        <v/>
      </c>
      <c r="AH25" s="32" t="str">
        <f t="shared" si="13"/>
        <v/>
      </c>
      <c r="AI25" s="32" t="str">
        <f t="shared" si="38"/>
        <v/>
      </c>
      <c r="AJ25" s="32" t="str">
        <f t="shared" si="15"/>
        <v/>
      </c>
      <c r="AK25" s="32" t="str">
        <f t="shared" si="16"/>
        <v/>
      </c>
      <c r="AL25" s="32" t="str">
        <f t="shared" si="17"/>
        <v/>
      </c>
      <c r="AM25" s="32">
        <f t="shared" si="18"/>
        <v>1</v>
      </c>
      <c r="AN25" s="32">
        <f t="shared" si="39"/>
        <v>2</v>
      </c>
      <c r="AO25" s="32">
        <f t="shared" si="40"/>
        <v>1</v>
      </c>
      <c r="AP25" s="32">
        <f t="shared" si="21"/>
        <v>1</v>
      </c>
      <c r="AQ25" s="32">
        <f t="shared" si="22"/>
        <v>2</v>
      </c>
      <c r="AR25" s="32" t="str">
        <f t="shared" si="23"/>
        <v/>
      </c>
      <c r="AS25" s="32">
        <f t="shared" si="24"/>
        <v>1</v>
      </c>
      <c r="AT25" s="32">
        <f t="shared" si="25"/>
        <v>3</v>
      </c>
      <c r="AU25" s="32">
        <f t="shared" si="26"/>
        <v>17</v>
      </c>
      <c r="AV25" s="32">
        <f t="shared" si="27"/>
        <v>19</v>
      </c>
      <c r="AW25" s="32"/>
      <c r="AX25" s="32" t="str">
        <f t="shared" si="29"/>
        <v/>
      </c>
      <c r="AY25" s="32" t="str">
        <f t="shared" si="30"/>
        <v>Y</v>
      </c>
      <c r="AZ25" s="32" t="str">
        <f>IF(AND(E25="Non-military World",I25="Windfall",OR(K25=1,K25=2)),"Y","")</f>
        <v/>
      </c>
      <c r="BA25" s="32" t="str">
        <f t="shared" si="32"/>
        <v>Y</v>
      </c>
      <c r="BB25" s="32" t="str">
        <f t="shared" si="33"/>
        <v/>
      </c>
      <c r="BC25" s="32"/>
      <c r="BD25" s="32" t="str">
        <f t="shared" si="34"/>
        <v/>
      </c>
      <c r="BE25" s="32" t="str">
        <f t="shared" si="35"/>
        <v/>
      </c>
      <c r="BF25" s="32" t="str">
        <f t="shared" si="28"/>
        <v/>
      </c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</row>
    <row r="26" spans="1:256" s="11" customFormat="1" x14ac:dyDescent="0.2">
      <c r="A26" s="38" t="s">
        <v>331</v>
      </c>
      <c r="B26" s="39" t="s">
        <v>51</v>
      </c>
      <c r="C26" s="39">
        <v>1</v>
      </c>
      <c r="D26" s="92" t="s">
        <v>346</v>
      </c>
      <c r="E26" s="75" t="s">
        <v>16</v>
      </c>
      <c r="F26" s="30"/>
      <c r="G26" s="39"/>
      <c r="H26" s="39"/>
      <c r="I26" s="30" t="s">
        <v>8</v>
      </c>
      <c r="J26" s="30" t="s">
        <v>7</v>
      </c>
      <c r="K26" s="39">
        <v>3</v>
      </c>
      <c r="L26" s="39">
        <v>2</v>
      </c>
      <c r="M26" s="2"/>
      <c r="N26" s="30"/>
      <c r="O26" s="30"/>
      <c r="P26" s="30"/>
      <c r="Q26" s="30" t="s">
        <v>46</v>
      </c>
      <c r="R26" s="30"/>
      <c r="S26" s="30" t="s">
        <v>58</v>
      </c>
      <c r="T26" s="30"/>
      <c r="U26" s="39">
        <f t="shared" si="0"/>
        <v>1</v>
      </c>
      <c r="V26" s="39" t="str">
        <f t="shared" si="1"/>
        <v/>
      </c>
      <c r="W26" s="39" t="str">
        <f t="shared" si="36"/>
        <v/>
      </c>
      <c r="X26" s="39" t="str">
        <f t="shared" si="3"/>
        <v/>
      </c>
      <c r="Y26" s="39">
        <f t="shared" si="4"/>
        <v>1</v>
      </c>
      <c r="Z26" s="39" t="str">
        <f t="shared" si="5"/>
        <v/>
      </c>
      <c r="AA26" s="39" t="str">
        <f t="shared" si="37"/>
        <v/>
      </c>
      <c r="AB26" s="39" t="str">
        <f t="shared" si="7"/>
        <v/>
      </c>
      <c r="AC26" s="39" t="str">
        <f t="shared" si="8"/>
        <v/>
      </c>
      <c r="AD26" s="39">
        <f t="shared" si="9"/>
        <v>1</v>
      </c>
      <c r="AE26" s="39">
        <f t="shared" si="10"/>
        <v>1</v>
      </c>
      <c r="AF26" s="39" t="str">
        <f t="shared" si="11"/>
        <v/>
      </c>
      <c r="AG26" s="39" t="str">
        <f t="shared" si="12"/>
        <v/>
      </c>
      <c r="AH26" s="39">
        <f t="shared" si="13"/>
        <v>2</v>
      </c>
      <c r="AI26" s="39">
        <f t="shared" si="38"/>
        <v>2</v>
      </c>
      <c r="AJ26" s="39" t="str">
        <f t="shared" si="15"/>
        <v/>
      </c>
      <c r="AK26" s="39" t="str">
        <f t="shared" si="16"/>
        <v/>
      </c>
      <c r="AL26" s="39" t="str">
        <f t="shared" si="17"/>
        <v/>
      </c>
      <c r="AM26" s="39">
        <f t="shared" si="18"/>
        <v>1</v>
      </c>
      <c r="AN26" s="39" t="str">
        <f t="shared" si="39"/>
        <v/>
      </c>
      <c r="AO26" s="39">
        <f t="shared" si="40"/>
        <v>2</v>
      </c>
      <c r="AP26" s="39" t="str">
        <f t="shared" si="21"/>
        <v/>
      </c>
      <c r="AQ26" s="39" t="str">
        <f t="shared" si="22"/>
        <v/>
      </c>
      <c r="AR26" s="39">
        <f t="shared" si="23"/>
        <v>1</v>
      </c>
      <c r="AS26" s="39" t="str">
        <f t="shared" si="24"/>
        <v/>
      </c>
      <c r="AT26" s="39" t="str">
        <f t="shared" si="25"/>
        <v/>
      </c>
      <c r="AU26" s="39">
        <f t="shared" si="26"/>
        <v>11</v>
      </c>
      <c r="AV26" s="39">
        <f t="shared" si="27"/>
        <v>13</v>
      </c>
      <c r="AW26" s="39"/>
      <c r="AX26" s="39" t="str">
        <f t="shared" si="29"/>
        <v/>
      </c>
      <c r="AY26" s="39" t="str">
        <f t="shared" si="30"/>
        <v/>
      </c>
      <c r="AZ26" s="39" t="str">
        <f t="shared" si="31"/>
        <v/>
      </c>
      <c r="BA26" s="39" t="str">
        <f t="shared" si="32"/>
        <v/>
      </c>
      <c r="BB26" s="39" t="str">
        <f t="shared" si="33"/>
        <v/>
      </c>
      <c r="BC26" s="39"/>
      <c r="BD26" s="39" t="str">
        <f t="shared" si="34"/>
        <v/>
      </c>
      <c r="BE26" s="39" t="str">
        <f t="shared" si="35"/>
        <v/>
      </c>
      <c r="BF26" s="39" t="str">
        <f t="shared" si="28"/>
        <v/>
      </c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</row>
    <row r="27" spans="1:256" s="23" customFormat="1" x14ac:dyDescent="0.2">
      <c r="A27" s="9" t="s">
        <v>409</v>
      </c>
      <c r="B27" s="10" t="s">
        <v>312</v>
      </c>
      <c r="C27" s="10">
        <v>1</v>
      </c>
      <c r="D27" s="86" t="s">
        <v>346</v>
      </c>
      <c r="E27" s="69" t="s">
        <v>16</v>
      </c>
      <c r="F27" s="11"/>
      <c r="G27" s="10"/>
      <c r="H27" s="10"/>
      <c r="I27" s="11"/>
      <c r="J27" s="11"/>
      <c r="K27" s="10">
        <v>4</v>
      </c>
      <c r="L27" s="10">
        <v>0</v>
      </c>
      <c r="M27" s="6" t="s">
        <v>168</v>
      </c>
      <c r="N27" s="11"/>
      <c r="O27" s="11"/>
      <c r="P27" s="11"/>
      <c r="Q27" s="11"/>
      <c r="R27" s="11"/>
      <c r="S27" s="11" t="s">
        <v>410</v>
      </c>
      <c r="T27" s="11" t="s">
        <v>132</v>
      </c>
      <c r="U27" s="10" t="str">
        <f t="shared" si="0"/>
        <v/>
      </c>
      <c r="V27" s="10" t="str">
        <f t="shared" si="1"/>
        <v/>
      </c>
      <c r="W27" s="10" t="str">
        <f t="shared" si="36"/>
        <v/>
      </c>
      <c r="X27" s="10" t="str">
        <f t="shared" si="3"/>
        <v/>
      </c>
      <c r="Y27" s="10" t="str">
        <f t="shared" si="4"/>
        <v/>
      </c>
      <c r="Z27" s="10" t="str">
        <f t="shared" si="5"/>
        <v/>
      </c>
      <c r="AA27" s="10" t="str">
        <f t="shared" si="37"/>
        <v/>
      </c>
      <c r="AB27" s="10" t="str">
        <f t="shared" si="7"/>
        <v/>
      </c>
      <c r="AC27" s="10" t="str">
        <f t="shared" si="8"/>
        <v/>
      </c>
      <c r="AD27" s="10">
        <f t="shared" si="9"/>
        <v>1</v>
      </c>
      <c r="AE27" s="10" t="str">
        <f t="shared" si="10"/>
        <v/>
      </c>
      <c r="AF27" s="10" t="str">
        <f t="shared" si="11"/>
        <v/>
      </c>
      <c r="AG27" s="10" t="str">
        <f t="shared" si="12"/>
        <v/>
      </c>
      <c r="AH27" s="10" t="str">
        <f t="shared" si="13"/>
        <v/>
      </c>
      <c r="AI27" s="10" t="str">
        <f t="shared" si="38"/>
        <v/>
      </c>
      <c r="AJ27" s="10" t="str">
        <f t="shared" si="15"/>
        <v/>
      </c>
      <c r="AK27" s="10" t="str">
        <f t="shared" si="16"/>
        <v/>
      </c>
      <c r="AL27" s="10" t="str">
        <f t="shared" si="17"/>
        <v/>
      </c>
      <c r="AM27" s="10">
        <f t="shared" si="18"/>
        <v>1</v>
      </c>
      <c r="AN27" s="10" t="str">
        <f t="shared" si="39"/>
        <v/>
      </c>
      <c r="AO27" s="10">
        <f t="shared" si="40"/>
        <v>1</v>
      </c>
      <c r="AP27" s="10" t="str">
        <f t="shared" si="21"/>
        <v/>
      </c>
      <c r="AQ27" s="10" t="str">
        <f t="shared" si="22"/>
        <v/>
      </c>
      <c r="AR27" s="10" t="str">
        <f t="shared" si="23"/>
        <v/>
      </c>
      <c r="AS27" s="10" t="str">
        <f t="shared" si="24"/>
        <v/>
      </c>
      <c r="AT27" s="10" t="str">
        <f t="shared" si="25"/>
        <v/>
      </c>
      <c r="AU27" s="10">
        <f t="shared" si="26"/>
        <v>3</v>
      </c>
      <c r="AV27" s="10">
        <f t="shared" si="27"/>
        <v>3</v>
      </c>
      <c r="AW27" s="10"/>
      <c r="AX27" s="10" t="str">
        <f t="shared" si="29"/>
        <v/>
      </c>
      <c r="AY27" s="10" t="str">
        <f t="shared" si="30"/>
        <v/>
      </c>
      <c r="AZ27" s="10" t="str">
        <f t="shared" si="31"/>
        <v/>
      </c>
      <c r="BA27" s="10" t="str">
        <f t="shared" si="32"/>
        <v/>
      </c>
      <c r="BB27" s="10" t="str">
        <f t="shared" si="33"/>
        <v/>
      </c>
      <c r="BC27" s="10"/>
      <c r="BD27" s="10" t="str">
        <f t="shared" si="34"/>
        <v/>
      </c>
      <c r="BE27" s="10" t="str">
        <f t="shared" si="35"/>
        <v/>
      </c>
      <c r="BF27" s="10" t="str">
        <f t="shared" si="28"/>
        <v/>
      </c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23" customFormat="1" x14ac:dyDescent="0.2">
      <c r="A28" s="9" t="s">
        <v>230</v>
      </c>
      <c r="B28" s="10" t="s">
        <v>51</v>
      </c>
      <c r="C28" s="10">
        <v>1</v>
      </c>
      <c r="D28" s="86" t="s">
        <v>346</v>
      </c>
      <c r="E28" s="69" t="s">
        <v>16</v>
      </c>
      <c r="F28" s="11"/>
      <c r="G28" s="10"/>
      <c r="H28" s="10"/>
      <c r="I28" s="11"/>
      <c r="J28" s="11"/>
      <c r="K28" s="10">
        <v>3</v>
      </c>
      <c r="L28" s="10">
        <v>2</v>
      </c>
      <c r="M28" s="3"/>
      <c r="N28" s="11"/>
      <c r="O28" s="11"/>
      <c r="P28" s="11"/>
      <c r="Q28" s="11"/>
      <c r="R28" s="11" t="s">
        <v>40</v>
      </c>
      <c r="S28" s="11"/>
      <c r="T28" s="11"/>
      <c r="U28" s="10" t="str">
        <f t="shared" si="0"/>
        <v/>
      </c>
      <c r="V28" s="10" t="str">
        <f t="shared" si="1"/>
        <v/>
      </c>
      <c r="W28" s="10" t="str">
        <f t="shared" si="36"/>
        <v/>
      </c>
      <c r="X28" s="10" t="str">
        <f t="shared" si="3"/>
        <v/>
      </c>
      <c r="Y28" s="10" t="str">
        <f t="shared" si="4"/>
        <v/>
      </c>
      <c r="Z28" s="10" t="str">
        <f t="shared" si="5"/>
        <v/>
      </c>
      <c r="AA28" s="10" t="str">
        <f t="shared" si="37"/>
        <v/>
      </c>
      <c r="AB28" s="10" t="str">
        <f t="shared" si="7"/>
        <v/>
      </c>
      <c r="AC28" s="10" t="str">
        <f t="shared" si="8"/>
        <v/>
      </c>
      <c r="AD28" s="10">
        <f t="shared" si="9"/>
        <v>1</v>
      </c>
      <c r="AE28" s="10" t="str">
        <f t="shared" si="10"/>
        <v/>
      </c>
      <c r="AF28" s="10" t="str">
        <f t="shared" si="11"/>
        <v/>
      </c>
      <c r="AG28" s="10" t="str">
        <f t="shared" si="12"/>
        <v/>
      </c>
      <c r="AH28" s="10" t="str">
        <f t="shared" si="13"/>
        <v/>
      </c>
      <c r="AI28" s="10" t="str">
        <f t="shared" si="38"/>
        <v/>
      </c>
      <c r="AJ28" s="10">
        <f t="shared" si="15"/>
        <v>1</v>
      </c>
      <c r="AK28" s="10" t="str">
        <f t="shared" si="16"/>
        <v/>
      </c>
      <c r="AL28" s="10" t="str">
        <f t="shared" si="17"/>
        <v/>
      </c>
      <c r="AM28" s="10">
        <f t="shared" si="18"/>
        <v>1</v>
      </c>
      <c r="AN28" s="10" t="str">
        <f t="shared" si="39"/>
        <v/>
      </c>
      <c r="AO28" s="10">
        <f t="shared" si="40"/>
        <v>1</v>
      </c>
      <c r="AP28" s="10" t="str">
        <f t="shared" si="21"/>
        <v/>
      </c>
      <c r="AQ28" s="10" t="str">
        <f t="shared" si="22"/>
        <v/>
      </c>
      <c r="AR28" s="10" t="str">
        <f t="shared" si="23"/>
        <v/>
      </c>
      <c r="AS28" s="10" t="str">
        <f t="shared" si="24"/>
        <v/>
      </c>
      <c r="AT28" s="10" t="str">
        <f t="shared" si="25"/>
        <v/>
      </c>
      <c r="AU28" s="10">
        <f t="shared" si="26"/>
        <v>4</v>
      </c>
      <c r="AV28" s="10">
        <f t="shared" si="27"/>
        <v>6</v>
      </c>
      <c r="AW28" s="10"/>
      <c r="AX28" s="10" t="str">
        <f t="shared" si="29"/>
        <v/>
      </c>
      <c r="AY28" s="10" t="str">
        <f t="shared" si="30"/>
        <v/>
      </c>
      <c r="AZ28" s="10" t="str">
        <f t="shared" si="31"/>
        <v/>
      </c>
      <c r="BA28" s="10" t="str">
        <f t="shared" si="32"/>
        <v/>
      </c>
      <c r="BB28" s="10" t="str">
        <f t="shared" si="33"/>
        <v/>
      </c>
      <c r="BC28" s="10"/>
      <c r="BD28" s="10" t="str">
        <f>IF(AND(E28="Military World",K28&gt;4),"Y","")</f>
        <v/>
      </c>
      <c r="BE28" s="10" t="str">
        <f t="shared" si="35"/>
        <v/>
      </c>
      <c r="BF28" s="10" t="str">
        <f t="shared" si="28"/>
        <v/>
      </c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23" customFormat="1" x14ac:dyDescent="0.2">
      <c r="A29" s="27" t="s">
        <v>330</v>
      </c>
      <c r="B29" s="28" t="s">
        <v>51</v>
      </c>
      <c r="C29" s="28">
        <v>1</v>
      </c>
      <c r="D29" s="89" t="s">
        <v>346</v>
      </c>
      <c r="E29" s="72" t="s">
        <v>16</v>
      </c>
      <c r="G29" s="28"/>
      <c r="H29" s="28"/>
      <c r="I29" s="23" t="s">
        <v>4</v>
      </c>
      <c r="J29" s="23" t="s">
        <v>7</v>
      </c>
      <c r="K29" s="28">
        <v>3</v>
      </c>
      <c r="L29" s="28">
        <v>2</v>
      </c>
      <c r="M29" s="61"/>
      <c r="P29" s="23" t="s">
        <v>2</v>
      </c>
      <c r="U29" s="28" t="str">
        <f t="shared" si="0"/>
        <v/>
      </c>
      <c r="V29" s="28" t="str">
        <f t="shared" si="1"/>
        <v/>
      </c>
      <c r="W29" s="28" t="str">
        <f t="shared" si="36"/>
        <v/>
      </c>
      <c r="X29" s="28" t="str">
        <f t="shared" si="3"/>
        <v/>
      </c>
      <c r="Y29" s="28">
        <f t="shared" si="4"/>
        <v>1</v>
      </c>
      <c r="Z29" s="28" t="str">
        <f t="shared" si="5"/>
        <v/>
      </c>
      <c r="AA29" s="28" t="str">
        <f t="shared" si="37"/>
        <v/>
      </c>
      <c r="AB29" s="28" t="str">
        <f t="shared" si="7"/>
        <v/>
      </c>
      <c r="AC29" s="28" t="str">
        <f t="shared" si="8"/>
        <v/>
      </c>
      <c r="AD29" s="28">
        <f t="shared" si="9"/>
        <v>1</v>
      </c>
      <c r="AE29" s="28" t="str">
        <f t="shared" si="10"/>
        <v/>
      </c>
      <c r="AF29" s="28" t="str">
        <f t="shared" si="11"/>
        <v/>
      </c>
      <c r="AG29" s="28" t="str">
        <f t="shared" si="12"/>
        <v/>
      </c>
      <c r="AH29" s="28" t="str">
        <f t="shared" si="13"/>
        <v/>
      </c>
      <c r="AI29" s="28">
        <f t="shared" si="38"/>
        <v>1</v>
      </c>
      <c r="AJ29" s="28" t="str">
        <f t="shared" si="15"/>
        <v/>
      </c>
      <c r="AK29" s="28">
        <f t="shared" si="16"/>
        <v>1</v>
      </c>
      <c r="AL29" s="28" t="str">
        <f t="shared" si="17"/>
        <v/>
      </c>
      <c r="AM29" s="28">
        <f t="shared" si="18"/>
        <v>1</v>
      </c>
      <c r="AN29" s="28" t="str">
        <f t="shared" si="39"/>
        <v/>
      </c>
      <c r="AO29" s="28">
        <f t="shared" si="40"/>
        <v>2</v>
      </c>
      <c r="AP29" s="28" t="str">
        <f t="shared" si="21"/>
        <v/>
      </c>
      <c r="AQ29" s="28">
        <f t="shared" si="22"/>
        <v>2</v>
      </c>
      <c r="AR29" s="28" t="str">
        <f t="shared" si="23"/>
        <v/>
      </c>
      <c r="AS29" s="28">
        <f t="shared" si="24"/>
        <v>-1</v>
      </c>
      <c r="AT29" s="28" t="str">
        <f t="shared" si="25"/>
        <v/>
      </c>
      <c r="AU29" s="28">
        <f t="shared" si="26"/>
        <v>8</v>
      </c>
      <c r="AV29" s="28">
        <f t="shared" si="27"/>
        <v>10</v>
      </c>
      <c r="AW29" s="28"/>
      <c r="AX29" s="28" t="str">
        <f t="shared" si="29"/>
        <v/>
      </c>
      <c r="AY29" s="28" t="str">
        <f t="shared" si="30"/>
        <v/>
      </c>
      <c r="AZ29" s="28" t="str">
        <f t="shared" si="31"/>
        <v/>
      </c>
      <c r="BA29" s="28" t="str">
        <f t="shared" si="32"/>
        <v/>
      </c>
      <c r="BB29" s="28" t="str">
        <f t="shared" si="33"/>
        <v/>
      </c>
      <c r="BC29" s="28"/>
      <c r="BD29" s="28" t="str">
        <f t="shared" si="34"/>
        <v/>
      </c>
      <c r="BE29" s="28" t="str">
        <f t="shared" si="35"/>
        <v/>
      </c>
      <c r="BF29" s="28" t="str">
        <f t="shared" si="28"/>
        <v/>
      </c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</row>
    <row r="30" spans="1:256" s="11" customFormat="1" x14ac:dyDescent="0.2">
      <c r="A30" s="9" t="s">
        <v>298</v>
      </c>
      <c r="B30" s="10" t="s">
        <v>126</v>
      </c>
      <c r="C30" s="10">
        <v>1</v>
      </c>
      <c r="D30" s="83" t="s">
        <v>346</v>
      </c>
      <c r="E30" s="69" t="s">
        <v>15</v>
      </c>
      <c r="G30" s="10"/>
      <c r="H30" s="10"/>
      <c r="K30" s="10">
        <v>1</v>
      </c>
      <c r="L30" s="10">
        <v>1</v>
      </c>
      <c r="M30" s="3"/>
      <c r="N30" s="11" t="s">
        <v>142</v>
      </c>
      <c r="P30" s="11" t="s">
        <v>2</v>
      </c>
      <c r="U30" s="10" t="str">
        <f t="shared" si="0"/>
        <v/>
      </c>
      <c r="V30" s="10" t="str">
        <f t="shared" si="1"/>
        <v/>
      </c>
      <c r="W30" s="10" t="str">
        <f t="shared" si="36"/>
        <v/>
      </c>
      <c r="X30" s="10" t="str">
        <f t="shared" si="3"/>
        <v/>
      </c>
      <c r="Y30" s="10" t="str">
        <f t="shared" si="4"/>
        <v/>
      </c>
      <c r="Z30" s="10" t="str">
        <f t="shared" si="5"/>
        <v/>
      </c>
      <c r="AA30" s="10" t="str">
        <f t="shared" si="37"/>
        <v/>
      </c>
      <c r="AB30" s="10">
        <f t="shared" si="7"/>
        <v>1</v>
      </c>
      <c r="AC30" s="10" t="str">
        <f t="shared" si="8"/>
        <v/>
      </c>
      <c r="AD30" s="10">
        <f t="shared" si="9"/>
        <v>2</v>
      </c>
      <c r="AE30" s="10" t="str">
        <f t="shared" si="10"/>
        <v/>
      </c>
      <c r="AF30" s="10">
        <f t="shared" si="11"/>
        <v>1</v>
      </c>
      <c r="AG30" s="10" t="str">
        <f t="shared" si="12"/>
        <v/>
      </c>
      <c r="AH30" s="10" t="str">
        <f t="shared" si="13"/>
        <v/>
      </c>
      <c r="AI30" s="10" t="str">
        <f t="shared" si="38"/>
        <v/>
      </c>
      <c r="AJ30" s="10" t="str">
        <f t="shared" si="15"/>
        <v/>
      </c>
      <c r="AK30" s="10">
        <f t="shared" si="16"/>
        <v>1</v>
      </c>
      <c r="AL30" s="10" t="str">
        <f t="shared" si="17"/>
        <v/>
      </c>
      <c r="AM30" s="10">
        <f t="shared" si="18"/>
        <v>1</v>
      </c>
      <c r="AN30" s="10">
        <f t="shared" si="39"/>
        <v>1</v>
      </c>
      <c r="AO30" s="10">
        <f t="shared" si="40"/>
        <v>1</v>
      </c>
      <c r="AP30" s="10">
        <f t="shared" si="21"/>
        <v>1</v>
      </c>
      <c r="AQ30" s="10" t="str">
        <f t="shared" si="22"/>
        <v/>
      </c>
      <c r="AR30" s="10" t="str">
        <f t="shared" si="23"/>
        <v/>
      </c>
      <c r="AS30" s="10" t="str">
        <f t="shared" si="24"/>
        <v/>
      </c>
      <c r="AT30" s="10" t="str">
        <f t="shared" si="25"/>
        <v/>
      </c>
      <c r="AU30" s="10">
        <f t="shared" si="26"/>
        <v>9</v>
      </c>
      <c r="AV30" s="10">
        <f t="shared" si="27"/>
        <v>10</v>
      </c>
      <c r="AW30" s="10"/>
      <c r="AX30" s="10" t="str">
        <f t="shared" si="29"/>
        <v/>
      </c>
      <c r="AY30" s="10" t="str">
        <f t="shared" si="30"/>
        <v/>
      </c>
      <c r="AZ30" s="10" t="str">
        <f t="shared" si="31"/>
        <v/>
      </c>
      <c r="BA30" s="10" t="str">
        <f t="shared" si="32"/>
        <v/>
      </c>
      <c r="BB30" s="10" t="str">
        <f t="shared" si="33"/>
        <v/>
      </c>
      <c r="BC30" s="10"/>
      <c r="BD30" s="10" t="str">
        <f t="shared" si="34"/>
        <v/>
      </c>
      <c r="BE30" s="10" t="str">
        <f t="shared" si="35"/>
        <v/>
      </c>
      <c r="BF30" s="10" t="str">
        <f t="shared" si="28"/>
        <v/>
      </c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37" customFormat="1" x14ac:dyDescent="0.2">
      <c r="A31" s="9" t="s">
        <v>297</v>
      </c>
      <c r="B31" s="10" t="s">
        <v>99</v>
      </c>
      <c r="C31" s="10">
        <v>1</v>
      </c>
      <c r="D31" s="83" t="s">
        <v>346</v>
      </c>
      <c r="E31" s="69" t="s">
        <v>15</v>
      </c>
      <c r="F31" s="40" t="s">
        <v>153</v>
      </c>
      <c r="G31" s="10"/>
      <c r="H31" s="10"/>
      <c r="I31" s="11"/>
      <c r="J31" s="11"/>
      <c r="K31" s="10">
        <v>3</v>
      </c>
      <c r="L31" s="10">
        <v>2</v>
      </c>
      <c r="M31" s="3"/>
      <c r="N31" s="11" t="s">
        <v>30</v>
      </c>
      <c r="O31" s="11"/>
      <c r="P31" s="11"/>
      <c r="Q31" s="11" t="s">
        <v>157</v>
      </c>
      <c r="R31" s="11" t="s">
        <v>111</v>
      </c>
      <c r="S31" s="11"/>
      <c r="T31" s="11"/>
      <c r="U31" s="10" t="str">
        <f t="shared" si="0"/>
        <v/>
      </c>
      <c r="V31" s="10" t="str">
        <f t="shared" si="1"/>
        <v/>
      </c>
      <c r="W31" s="10" t="str">
        <f t="shared" si="36"/>
        <v/>
      </c>
      <c r="X31" s="10" t="str">
        <f t="shared" si="3"/>
        <v/>
      </c>
      <c r="Y31" s="10" t="str">
        <f t="shared" si="4"/>
        <v/>
      </c>
      <c r="Z31" s="10" t="str">
        <f t="shared" si="5"/>
        <v/>
      </c>
      <c r="AA31" s="10" t="str">
        <f t="shared" si="37"/>
        <v/>
      </c>
      <c r="AB31" s="10">
        <f t="shared" si="7"/>
        <v>1</v>
      </c>
      <c r="AC31" s="10" t="str">
        <f t="shared" si="8"/>
        <v/>
      </c>
      <c r="AD31" s="10">
        <f t="shared" si="9"/>
        <v>2</v>
      </c>
      <c r="AE31" s="10" t="str">
        <f t="shared" si="10"/>
        <v/>
      </c>
      <c r="AF31" s="10">
        <f t="shared" si="11"/>
        <v>1</v>
      </c>
      <c r="AG31" s="10" t="str">
        <f t="shared" si="12"/>
        <v/>
      </c>
      <c r="AH31" s="10" t="str">
        <f t="shared" si="13"/>
        <v/>
      </c>
      <c r="AI31" s="10" t="str">
        <f t="shared" si="38"/>
        <v/>
      </c>
      <c r="AJ31" s="10">
        <f t="shared" si="15"/>
        <v>1</v>
      </c>
      <c r="AK31" s="10" t="str">
        <f t="shared" si="16"/>
        <v/>
      </c>
      <c r="AL31" s="10" t="str">
        <f t="shared" si="17"/>
        <v/>
      </c>
      <c r="AM31" s="10">
        <f t="shared" si="18"/>
        <v>1</v>
      </c>
      <c r="AN31" s="10">
        <f t="shared" si="39"/>
        <v>1</v>
      </c>
      <c r="AO31" s="10">
        <f t="shared" si="40"/>
        <v>1</v>
      </c>
      <c r="AP31" s="10">
        <f t="shared" si="21"/>
        <v>1</v>
      </c>
      <c r="AQ31" s="10" t="str">
        <f t="shared" si="22"/>
        <v/>
      </c>
      <c r="AR31" s="10">
        <f t="shared" si="23"/>
        <v>1</v>
      </c>
      <c r="AS31" s="10">
        <f t="shared" si="24"/>
        <v>1</v>
      </c>
      <c r="AT31" s="10">
        <f t="shared" si="25"/>
        <v>3</v>
      </c>
      <c r="AU31" s="10">
        <f t="shared" si="26"/>
        <v>14</v>
      </c>
      <c r="AV31" s="10">
        <f t="shared" si="27"/>
        <v>16</v>
      </c>
      <c r="AW31" s="10"/>
      <c r="AX31" s="10" t="str">
        <f t="shared" si="29"/>
        <v/>
      </c>
      <c r="AY31" s="10" t="str">
        <f t="shared" si="30"/>
        <v/>
      </c>
      <c r="AZ31" s="10" t="str">
        <f t="shared" si="31"/>
        <v/>
      </c>
      <c r="BA31" s="10" t="str">
        <f t="shared" si="32"/>
        <v>Y</v>
      </c>
      <c r="BB31" s="10" t="str">
        <f t="shared" si="33"/>
        <v/>
      </c>
      <c r="BC31" s="10"/>
      <c r="BD31" s="10" t="str">
        <f t="shared" si="34"/>
        <v/>
      </c>
      <c r="BE31" s="10" t="str">
        <f t="shared" si="35"/>
        <v/>
      </c>
      <c r="BF31" s="10" t="str">
        <f t="shared" si="28"/>
        <v/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3" customFormat="1" x14ac:dyDescent="0.2">
      <c r="A32" s="9" t="s">
        <v>226</v>
      </c>
      <c r="B32" s="10" t="s">
        <v>51</v>
      </c>
      <c r="C32" s="10">
        <v>2</v>
      </c>
      <c r="D32" s="88" t="s">
        <v>347</v>
      </c>
      <c r="E32" s="69" t="s">
        <v>3</v>
      </c>
      <c r="F32" s="11"/>
      <c r="G32" s="10"/>
      <c r="H32" s="10">
        <v>1</v>
      </c>
      <c r="I32" s="11"/>
      <c r="J32" s="11"/>
      <c r="K32" s="10">
        <v>2</v>
      </c>
      <c r="L32" s="10">
        <v>1</v>
      </c>
      <c r="M32" s="3"/>
      <c r="N32" s="11"/>
      <c r="O32" s="11"/>
      <c r="P32" s="11" t="s">
        <v>84</v>
      </c>
      <c r="Q32" s="11"/>
      <c r="R32" s="11"/>
      <c r="S32" s="11"/>
      <c r="T32" s="11"/>
      <c r="U32" s="10" t="str">
        <f t="shared" si="0"/>
        <v/>
      </c>
      <c r="V32" s="10" t="str">
        <f t="shared" si="1"/>
        <v/>
      </c>
      <c r="W32" s="10" t="str">
        <f t="shared" si="36"/>
        <v/>
      </c>
      <c r="X32" s="10">
        <f t="shared" si="3"/>
        <v>1</v>
      </c>
      <c r="Y32" s="10" t="str">
        <f t="shared" si="4"/>
        <v/>
      </c>
      <c r="Z32" s="10">
        <f t="shared" si="5"/>
        <v>1</v>
      </c>
      <c r="AA32" s="10" t="str">
        <f t="shared" si="37"/>
        <v/>
      </c>
      <c r="AB32" s="10" t="str">
        <f t="shared" si="7"/>
        <v/>
      </c>
      <c r="AC32" s="10" t="str">
        <f t="shared" si="8"/>
        <v/>
      </c>
      <c r="AD32" s="10" t="str">
        <f t="shared" si="9"/>
        <v/>
      </c>
      <c r="AE32" s="10" t="str">
        <f t="shared" si="10"/>
        <v/>
      </c>
      <c r="AF32" s="10" t="str">
        <f t="shared" si="11"/>
        <v/>
      </c>
      <c r="AG32" s="10" t="str">
        <f t="shared" si="12"/>
        <v/>
      </c>
      <c r="AH32" s="10" t="str">
        <f t="shared" si="13"/>
        <v/>
      </c>
      <c r="AI32" s="10" t="str">
        <f t="shared" si="38"/>
        <v/>
      </c>
      <c r="AJ32" s="10" t="str">
        <f t="shared" si="15"/>
        <v/>
      </c>
      <c r="AK32" s="10" t="str">
        <f t="shared" si="16"/>
        <v/>
      </c>
      <c r="AL32" s="10" t="str">
        <f t="shared" si="17"/>
        <v/>
      </c>
      <c r="AM32" s="10" t="str">
        <f t="shared" si="18"/>
        <v/>
      </c>
      <c r="AN32" s="10" t="str">
        <f t="shared" si="39"/>
        <v/>
      </c>
      <c r="AO32" s="10" t="str">
        <f t="shared" si="40"/>
        <v/>
      </c>
      <c r="AP32" s="10" t="str">
        <f t="shared" si="21"/>
        <v/>
      </c>
      <c r="AQ32" s="10" t="str">
        <f t="shared" si="22"/>
        <v/>
      </c>
      <c r="AR32" s="10" t="str">
        <f t="shared" si="23"/>
        <v/>
      </c>
      <c r="AS32" s="10" t="str">
        <f t="shared" si="24"/>
        <v/>
      </c>
      <c r="AT32" s="10" t="str">
        <f t="shared" si="25"/>
        <v/>
      </c>
      <c r="AU32" s="10">
        <f t="shared" si="26"/>
        <v>2</v>
      </c>
      <c r="AV32" s="10">
        <f t="shared" si="27"/>
        <v>3</v>
      </c>
      <c r="AW32" s="10"/>
      <c r="AX32" s="10" t="str">
        <f t="shared" si="29"/>
        <v/>
      </c>
      <c r="AY32" s="10" t="str">
        <f t="shared" si="30"/>
        <v/>
      </c>
      <c r="AZ32" s="10" t="str">
        <f t="shared" si="31"/>
        <v/>
      </c>
      <c r="BA32" s="10" t="str">
        <f t="shared" si="32"/>
        <v/>
      </c>
      <c r="BB32" s="10" t="str">
        <f t="shared" si="33"/>
        <v/>
      </c>
      <c r="BC32" s="10"/>
      <c r="BD32" s="10" t="str">
        <f t="shared" si="34"/>
        <v/>
      </c>
      <c r="BE32" s="10" t="str">
        <f t="shared" si="35"/>
        <v/>
      </c>
      <c r="BF32" s="10" t="str">
        <f t="shared" si="28"/>
        <v/>
      </c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24" customFormat="1" x14ac:dyDescent="0.2">
      <c r="A33" s="38" t="s">
        <v>332</v>
      </c>
      <c r="B33" s="39" t="s">
        <v>51</v>
      </c>
      <c r="C33" s="39">
        <v>1</v>
      </c>
      <c r="D33" s="92" t="s">
        <v>346</v>
      </c>
      <c r="E33" s="75" t="s">
        <v>16</v>
      </c>
      <c r="F33" s="30"/>
      <c r="G33" s="39"/>
      <c r="H33" s="39">
        <v>2</v>
      </c>
      <c r="I33" s="30" t="s">
        <v>8</v>
      </c>
      <c r="J33" s="30" t="s">
        <v>7</v>
      </c>
      <c r="K33" s="39">
        <v>3</v>
      </c>
      <c r="L33" s="39">
        <v>2</v>
      </c>
      <c r="M33" s="2"/>
      <c r="N33" s="30"/>
      <c r="O33" s="30"/>
      <c r="P33" s="30"/>
      <c r="Q33" s="30"/>
      <c r="R33" s="30"/>
      <c r="S33" s="30" t="s">
        <v>59</v>
      </c>
      <c r="T33" s="30"/>
      <c r="U33" s="39">
        <f t="shared" si="0"/>
        <v>1</v>
      </c>
      <c r="V33" s="39" t="str">
        <f t="shared" si="1"/>
        <v/>
      </c>
      <c r="W33" s="39" t="str">
        <f t="shared" si="36"/>
        <v/>
      </c>
      <c r="X33" s="39" t="str">
        <f t="shared" si="3"/>
        <v/>
      </c>
      <c r="Y33" s="39">
        <f t="shared" si="4"/>
        <v>1</v>
      </c>
      <c r="Z33" s="39" t="str">
        <f t="shared" si="5"/>
        <v/>
      </c>
      <c r="AA33" s="39" t="str">
        <f t="shared" si="37"/>
        <v/>
      </c>
      <c r="AB33" s="39" t="str">
        <f t="shared" si="7"/>
        <v/>
      </c>
      <c r="AC33" s="39" t="str">
        <f t="shared" si="8"/>
        <v/>
      </c>
      <c r="AD33" s="39">
        <f t="shared" si="9"/>
        <v>1</v>
      </c>
      <c r="AE33" s="39">
        <f t="shared" si="10"/>
        <v>1</v>
      </c>
      <c r="AF33" s="39" t="str">
        <f t="shared" si="11"/>
        <v/>
      </c>
      <c r="AG33" s="39" t="str">
        <f t="shared" si="12"/>
        <v/>
      </c>
      <c r="AH33" s="39">
        <f t="shared" si="13"/>
        <v>2</v>
      </c>
      <c r="AI33" s="39">
        <f t="shared" si="38"/>
        <v>2</v>
      </c>
      <c r="AJ33" s="39" t="str">
        <f t="shared" si="15"/>
        <v/>
      </c>
      <c r="AK33" s="39" t="str">
        <f t="shared" si="16"/>
        <v/>
      </c>
      <c r="AL33" s="39" t="str">
        <f t="shared" si="17"/>
        <v/>
      </c>
      <c r="AM33" s="39">
        <f t="shared" si="18"/>
        <v>1</v>
      </c>
      <c r="AN33" s="39" t="str">
        <f t="shared" si="39"/>
        <v/>
      </c>
      <c r="AO33" s="39">
        <f t="shared" si="40"/>
        <v>2</v>
      </c>
      <c r="AP33" s="39" t="str">
        <f t="shared" si="21"/>
        <v/>
      </c>
      <c r="AQ33" s="39" t="str">
        <f t="shared" si="22"/>
        <v/>
      </c>
      <c r="AR33" s="39" t="str">
        <f t="shared" si="23"/>
        <v/>
      </c>
      <c r="AS33" s="39" t="str">
        <f t="shared" si="24"/>
        <v/>
      </c>
      <c r="AT33" s="39" t="str">
        <f t="shared" si="25"/>
        <v/>
      </c>
      <c r="AU33" s="39">
        <f t="shared" si="26"/>
        <v>10</v>
      </c>
      <c r="AV33" s="39">
        <f t="shared" si="27"/>
        <v>12</v>
      </c>
      <c r="AW33" s="39"/>
      <c r="AX33" s="39" t="str">
        <f t="shared" si="29"/>
        <v/>
      </c>
      <c r="AY33" s="39" t="str">
        <f t="shared" si="30"/>
        <v/>
      </c>
      <c r="AZ33" s="39" t="str">
        <f t="shared" si="31"/>
        <v/>
      </c>
      <c r="BA33" s="39" t="str">
        <f t="shared" si="32"/>
        <v/>
      </c>
      <c r="BB33" s="39" t="str">
        <f t="shared" si="33"/>
        <v/>
      </c>
      <c r="BC33" s="39"/>
      <c r="BD33" s="39" t="str">
        <f t="shared" si="34"/>
        <v/>
      </c>
      <c r="BE33" s="39" t="str">
        <f t="shared" si="35"/>
        <v/>
      </c>
      <c r="BF33" s="39" t="str">
        <f t="shared" si="28"/>
        <v/>
      </c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</row>
    <row r="34" spans="1:256" s="21" customFormat="1" x14ac:dyDescent="0.2">
      <c r="A34" s="9" t="s">
        <v>267</v>
      </c>
      <c r="B34" s="10" t="s">
        <v>51</v>
      </c>
      <c r="C34" s="10">
        <v>2</v>
      </c>
      <c r="D34" s="88" t="s">
        <v>347</v>
      </c>
      <c r="E34" s="69" t="s">
        <v>3</v>
      </c>
      <c r="F34" s="11"/>
      <c r="G34" s="10"/>
      <c r="H34" s="10"/>
      <c r="I34" s="11"/>
      <c r="J34" s="11"/>
      <c r="K34" s="10">
        <v>5</v>
      </c>
      <c r="L34" s="10">
        <v>3</v>
      </c>
      <c r="M34" s="3"/>
      <c r="N34" s="11"/>
      <c r="O34" s="11"/>
      <c r="P34" s="11"/>
      <c r="Q34" s="11"/>
      <c r="R34" s="11" t="s">
        <v>112</v>
      </c>
      <c r="S34" s="11" t="s">
        <v>41</v>
      </c>
      <c r="T34" s="11"/>
      <c r="U34" s="10" t="str">
        <f t="shared" ref="U34:U65" si="41">IF(LEFT(F34,5)="Alien",2,IF(I34="Production",1,""))</f>
        <v/>
      </c>
      <c r="V34" s="10" t="str">
        <f t="shared" ref="V34:V65" si="42">IF(AND(LEFT(F34,5)="Alien",I34="Production"),3,IF(LEFT(F34,5)="Alien",2,""))</f>
        <v/>
      </c>
      <c r="W34" s="10">
        <f t="shared" si="36"/>
        <v>2</v>
      </c>
      <c r="X34" s="10">
        <f t="shared" ref="X34:X65" si="43">IF(OR(A34="Investment Credits", A34="Interstellar Bank", A34="Gambling World"),2,IF(E34="Development",1,""))</f>
        <v>1</v>
      </c>
      <c r="Y34" s="10" t="str">
        <f t="shared" ref="Y34:Y65" si="44">IF(NOT(ISBLANK(J34)),1,IF(A34="Diversified Economy",3,""))</f>
        <v/>
      </c>
      <c r="Z34" s="10">
        <f t="shared" ref="Z34:Z65" si="45">IF(AND(E34="Development",K34=6),2,IF(E34="Development",1,""))</f>
        <v>1</v>
      </c>
      <c r="AA34" s="10" t="str">
        <f t="shared" si="37"/>
        <v/>
      </c>
      <c r="AB34" s="10" t="str">
        <f t="shared" ref="AB34:AB65" si="46">IF(AND(F34="Rebel",E34="Military World"),2,IF(E34="Military World",1,""))</f>
        <v/>
      </c>
      <c r="AC34" s="10" t="str">
        <f t="shared" ref="AC34:AC65" si="47">IF(OR(A34="Research Labs",A34="Galactic Trendsetters",A34="Artist Colony"),3,"")</f>
        <v/>
      </c>
      <c r="AD34" s="10" t="str">
        <f t="shared" ref="AD34:AD65" si="48">IF(NOT(ISBLANK(N34)),IF(E34="Development",1,2),IF(NOT(E34="Development"),1,""))</f>
        <v/>
      </c>
      <c r="AE34" s="10" t="str">
        <f t="shared" ref="AE34:AE65" si="49">IF(F34="Terraforming",2,IF(AND(E34="Development",K34=6),1,IF(I34="Production",1,"")))</f>
        <v/>
      </c>
      <c r="AF34" s="10" t="str">
        <f t="shared" ref="AF34:AF65" si="50">IF(F34="Imperium",2,IF(E34="Military World",1,""))</f>
        <v/>
      </c>
      <c r="AG34" s="10" t="str">
        <f t="shared" ref="AG34:AG65" si="51">IF(F34="Imperium",2,IF(AND(F34="Rebel",E34="Military World"),2,""))</f>
        <v/>
      </c>
      <c r="AH34" s="10" t="str">
        <f t="shared" ref="AH34:AH65" si="52">IF(I34="Production",2,"")</f>
        <v/>
      </c>
      <c r="AI34" s="10" t="str">
        <f t="shared" si="38"/>
        <v/>
      </c>
      <c r="AJ34" s="10">
        <f t="shared" ref="AJ34:AJ65" si="53">IF(NOT(ISBLANK(R34)),IF(E34="Development",2,1),"")</f>
        <v>2</v>
      </c>
      <c r="AK34" s="10" t="str">
        <f t="shared" ref="AK34:AK65" si="54">IF(LEFT(P34,8)="Military",VALUE(MID(P34,10,2)),"")</f>
        <v/>
      </c>
      <c r="AL34" s="10" t="str">
        <f t="shared" ref="AL34:AL65" si="55">IF(OR(A34="Export Duties",A34="Galactic Renaissance",A34="Terraformed World"),2,"")</f>
        <v/>
      </c>
      <c r="AM34" s="10" t="str">
        <f t="shared" ref="AM34:AM65" si="56">IF(J34="Novelty",2,IF(A34="Expanding Colony",2,IF(NOT(E34="Development"),1,"")))</f>
        <v/>
      </c>
      <c r="AN34" s="10" t="str">
        <f t="shared" si="39"/>
        <v/>
      </c>
      <c r="AO34" s="10" t="str">
        <f t="shared" si="40"/>
        <v/>
      </c>
      <c r="AP34" s="10" t="str">
        <f t="shared" ref="AP34:AP65" si="57">IF(F34="Rebel",2,IF(E34="Military World",1,""))</f>
        <v/>
      </c>
      <c r="AQ34" s="10" t="str">
        <f t="shared" ref="AQ34:AQ65" si="58">IF(F34="Terraforming",2,IF(I34="Windfall",2,""))</f>
        <v/>
      </c>
      <c r="AR34" s="10" t="str">
        <f t="shared" ref="AR34:AR65" si="59">IF(NOT(ISBLANK(Q34)),IF(E34="Development",2,1),"")</f>
        <v/>
      </c>
      <c r="AS34" s="10" t="str">
        <f t="shared" ref="AS34:AS65" si="60">IF(SUM(IF(LEFT(P34,8)="Military",-1*VALUE(MID(P34,10,2)),0),IF(E34="Military World",1,IF(A34="Pan-Galactic Mediator",2,0))),SUM(IF(LEFT(P34,8)="Military",-1*VALUE(MID(P34,10,2)),0),IF(E34="Military World",1,IF(A34="Pan-Galactic Mediator",2,0))),"")</f>
        <v/>
      </c>
      <c r="AT34" s="10" t="str">
        <f t="shared" ref="AT34:AT65" si="61">IF(NOT(ISERR(FIND("χ",F34))),3,IF(NOT(ISERR(FIND("Uplift",F34))),2,""))</f>
        <v/>
      </c>
      <c r="AU34" s="10">
        <f t="shared" ref="AU34:AU65" si="62">SUM(V34:AT34)</f>
        <v>6</v>
      </c>
      <c r="AV34" s="10">
        <f t="shared" ref="AV34:AV65" si="63">AU34+(IF(L34&lt;&gt;"*",L34,0))</f>
        <v>9</v>
      </c>
      <c r="AW34" s="10"/>
      <c r="AX34" s="10" t="str">
        <f t="shared" si="29"/>
        <v/>
      </c>
      <c r="AY34" s="10" t="str">
        <f t="shared" si="30"/>
        <v/>
      </c>
      <c r="AZ34" s="10" t="str">
        <f t="shared" si="31"/>
        <v/>
      </c>
      <c r="BA34" s="10" t="str">
        <f t="shared" si="32"/>
        <v/>
      </c>
      <c r="BB34" s="10" t="str">
        <f t="shared" si="33"/>
        <v/>
      </c>
      <c r="BC34" s="10" t="s">
        <v>470</v>
      </c>
      <c r="BD34" s="10" t="str">
        <f t="shared" si="34"/>
        <v/>
      </c>
      <c r="BE34" s="10" t="str">
        <f t="shared" si="35"/>
        <v/>
      </c>
      <c r="BF34" s="10" t="str">
        <f t="shared" si="28"/>
        <v/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ht="22.5" x14ac:dyDescent="0.2">
      <c r="A35" s="9" t="s">
        <v>241</v>
      </c>
      <c r="B35" s="10" t="s">
        <v>51</v>
      </c>
      <c r="C35" s="10">
        <v>3</v>
      </c>
      <c r="D35" s="88" t="s">
        <v>347</v>
      </c>
      <c r="E35" s="69" t="s">
        <v>3</v>
      </c>
      <c r="F35" s="11"/>
      <c r="G35" s="10"/>
      <c r="H35" s="10">
        <v>4</v>
      </c>
      <c r="I35" s="11"/>
      <c r="J35" s="11"/>
      <c r="K35" s="10">
        <v>1</v>
      </c>
      <c r="L35" s="10">
        <v>1</v>
      </c>
      <c r="M35" s="3"/>
      <c r="N35" s="11"/>
      <c r="O35" s="11"/>
      <c r="P35" s="41" t="s">
        <v>158</v>
      </c>
      <c r="Q35" s="11"/>
      <c r="R35" s="11"/>
      <c r="S35" s="11"/>
      <c r="T35" s="11"/>
      <c r="U35" s="10" t="str">
        <f t="shared" si="41"/>
        <v/>
      </c>
      <c r="V35" s="10" t="str">
        <f t="shared" si="42"/>
        <v/>
      </c>
      <c r="W35" s="10" t="str">
        <f t="shared" si="36"/>
        <v/>
      </c>
      <c r="X35" s="10">
        <f t="shared" si="43"/>
        <v>1</v>
      </c>
      <c r="Y35" s="10" t="str">
        <f t="shared" si="44"/>
        <v/>
      </c>
      <c r="Z35" s="10">
        <f t="shared" si="45"/>
        <v>1</v>
      </c>
      <c r="AA35" s="10" t="str">
        <f t="shared" si="37"/>
        <v/>
      </c>
      <c r="AB35" s="10" t="str">
        <f t="shared" si="46"/>
        <v/>
      </c>
      <c r="AC35" s="10" t="str">
        <f t="shared" si="47"/>
        <v/>
      </c>
      <c r="AD35" s="10" t="str">
        <f t="shared" si="48"/>
        <v/>
      </c>
      <c r="AE35" s="10" t="str">
        <f t="shared" si="49"/>
        <v/>
      </c>
      <c r="AF35" s="10" t="str">
        <f t="shared" si="50"/>
        <v/>
      </c>
      <c r="AG35" s="10" t="str">
        <f t="shared" si="51"/>
        <v/>
      </c>
      <c r="AH35" s="10" t="str">
        <f t="shared" si="52"/>
        <v/>
      </c>
      <c r="AI35" s="10" t="str">
        <f t="shared" si="38"/>
        <v/>
      </c>
      <c r="AJ35" s="10" t="str">
        <f t="shared" si="53"/>
        <v/>
      </c>
      <c r="AK35" s="10">
        <f t="shared" si="54"/>
        <v>-1</v>
      </c>
      <c r="AL35" s="10" t="str">
        <f t="shared" si="55"/>
        <v/>
      </c>
      <c r="AM35" s="10" t="str">
        <f t="shared" si="56"/>
        <v/>
      </c>
      <c r="AN35" s="10">
        <f t="shared" si="39"/>
        <v>3</v>
      </c>
      <c r="AO35" s="10" t="str">
        <f t="shared" si="40"/>
        <v/>
      </c>
      <c r="AP35" s="10" t="str">
        <f t="shared" si="57"/>
        <v/>
      </c>
      <c r="AQ35" s="10" t="str">
        <f t="shared" si="58"/>
        <v/>
      </c>
      <c r="AR35" s="10" t="str">
        <f t="shared" si="59"/>
        <v/>
      </c>
      <c r="AS35" s="10">
        <f t="shared" si="60"/>
        <v>1</v>
      </c>
      <c r="AT35" s="10" t="str">
        <f t="shared" si="61"/>
        <v/>
      </c>
      <c r="AU35" s="10">
        <f t="shared" si="62"/>
        <v>5</v>
      </c>
      <c r="AV35" s="10">
        <f t="shared" si="63"/>
        <v>6</v>
      </c>
      <c r="AW35" s="10"/>
      <c r="AX35" s="10" t="str">
        <f t="shared" si="29"/>
        <v/>
      </c>
      <c r="AY35" s="10" t="str">
        <f t="shared" si="30"/>
        <v/>
      </c>
      <c r="AZ35" s="10" t="str">
        <f t="shared" si="31"/>
        <v/>
      </c>
      <c r="BA35" s="10" t="str">
        <f t="shared" si="32"/>
        <v/>
      </c>
      <c r="BB35" s="10" t="str">
        <f t="shared" si="33"/>
        <v/>
      </c>
      <c r="BC35" s="10"/>
      <c r="BD35" s="10" t="str">
        <f t="shared" si="34"/>
        <v/>
      </c>
      <c r="BE35" s="10" t="str">
        <f t="shared" si="35"/>
        <v/>
      </c>
      <c r="BF35" s="10" t="str">
        <f t="shared" si="28"/>
        <v/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23" customFormat="1" x14ac:dyDescent="0.2">
      <c r="A36" s="14" t="s">
        <v>258</v>
      </c>
      <c r="B36" s="15" t="s">
        <v>99</v>
      </c>
      <c r="C36" s="15">
        <v>1</v>
      </c>
      <c r="D36" s="97" t="s">
        <v>346</v>
      </c>
      <c r="E36" s="70" t="s">
        <v>15</v>
      </c>
      <c r="F36" s="17" t="s">
        <v>5</v>
      </c>
      <c r="G36" s="15">
        <v>7</v>
      </c>
      <c r="H36" s="15"/>
      <c r="I36" s="16" t="s">
        <v>8</v>
      </c>
      <c r="J36" s="16" t="s">
        <v>5</v>
      </c>
      <c r="K36" s="15">
        <v>3</v>
      </c>
      <c r="L36" s="15">
        <v>2</v>
      </c>
      <c r="M36" s="60"/>
      <c r="N36" s="16"/>
      <c r="O36" s="16"/>
      <c r="P36" s="16"/>
      <c r="Q36" s="16"/>
      <c r="R36" s="16"/>
      <c r="S36" s="16" t="s">
        <v>103</v>
      </c>
      <c r="T36" s="16"/>
      <c r="U36" s="15">
        <f t="shared" si="41"/>
        <v>2</v>
      </c>
      <c r="V36" s="15">
        <f t="shared" si="42"/>
        <v>3</v>
      </c>
      <c r="W36" s="15" t="str">
        <f t="shared" si="36"/>
        <v/>
      </c>
      <c r="X36" s="15" t="str">
        <f t="shared" si="43"/>
        <v/>
      </c>
      <c r="Y36" s="15">
        <f t="shared" si="44"/>
        <v>1</v>
      </c>
      <c r="Z36" s="15" t="str">
        <f t="shared" si="45"/>
        <v/>
      </c>
      <c r="AA36" s="15" t="str">
        <f t="shared" si="37"/>
        <v/>
      </c>
      <c r="AB36" s="15">
        <f t="shared" si="46"/>
        <v>1</v>
      </c>
      <c r="AC36" s="15" t="str">
        <f t="shared" si="47"/>
        <v/>
      </c>
      <c r="AD36" s="15">
        <f t="shared" si="48"/>
        <v>1</v>
      </c>
      <c r="AE36" s="15">
        <f t="shared" si="49"/>
        <v>1</v>
      </c>
      <c r="AF36" s="15">
        <f t="shared" si="50"/>
        <v>1</v>
      </c>
      <c r="AG36" s="15" t="str">
        <f t="shared" si="51"/>
        <v/>
      </c>
      <c r="AH36" s="15">
        <f t="shared" si="52"/>
        <v>2</v>
      </c>
      <c r="AI36" s="15" t="str">
        <f t="shared" si="38"/>
        <v/>
      </c>
      <c r="AJ36" s="15" t="str">
        <f t="shared" si="53"/>
        <v/>
      </c>
      <c r="AK36" s="15" t="str">
        <f t="shared" si="54"/>
        <v/>
      </c>
      <c r="AL36" s="15" t="str">
        <f t="shared" si="55"/>
        <v/>
      </c>
      <c r="AM36" s="15">
        <f t="shared" si="56"/>
        <v>1</v>
      </c>
      <c r="AN36" s="15">
        <f t="shared" si="39"/>
        <v>1</v>
      </c>
      <c r="AO36" s="15">
        <f t="shared" si="40"/>
        <v>1</v>
      </c>
      <c r="AP36" s="15">
        <f t="shared" si="57"/>
        <v>1</v>
      </c>
      <c r="AQ36" s="15" t="str">
        <f t="shared" si="58"/>
        <v/>
      </c>
      <c r="AR36" s="15" t="str">
        <f t="shared" si="59"/>
        <v/>
      </c>
      <c r="AS36" s="15">
        <f t="shared" si="60"/>
        <v>1</v>
      </c>
      <c r="AT36" s="15" t="str">
        <f t="shared" si="61"/>
        <v/>
      </c>
      <c r="AU36" s="15">
        <f t="shared" si="62"/>
        <v>15</v>
      </c>
      <c r="AV36" s="15">
        <f t="shared" si="63"/>
        <v>17</v>
      </c>
      <c r="AW36" s="15"/>
      <c r="AX36" s="15" t="str">
        <f t="shared" si="29"/>
        <v/>
      </c>
      <c r="AY36" s="15" t="str">
        <f t="shared" si="30"/>
        <v/>
      </c>
      <c r="AZ36" s="15" t="str">
        <f t="shared" si="31"/>
        <v/>
      </c>
      <c r="BA36" s="15" t="str">
        <f t="shared" si="32"/>
        <v/>
      </c>
      <c r="BB36" s="15" t="str">
        <f t="shared" si="33"/>
        <v>Y</v>
      </c>
      <c r="BC36" s="15"/>
      <c r="BD36" s="15" t="str">
        <f t="shared" si="34"/>
        <v/>
      </c>
      <c r="BE36" s="15" t="str">
        <f t="shared" si="35"/>
        <v/>
      </c>
      <c r="BF36" s="15" t="str">
        <f t="shared" si="28"/>
        <v/>
      </c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 s="24" customFormat="1" x14ac:dyDescent="0.2">
      <c r="A37" s="9" t="s">
        <v>242</v>
      </c>
      <c r="B37" s="10" t="s">
        <v>51</v>
      </c>
      <c r="C37" s="10">
        <v>2</v>
      </c>
      <c r="D37" s="88" t="s">
        <v>347</v>
      </c>
      <c r="E37" s="69" t="s">
        <v>3</v>
      </c>
      <c r="F37" s="11"/>
      <c r="G37" s="10"/>
      <c r="H37" s="10"/>
      <c r="I37" s="11"/>
      <c r="J37" s="11"/>
      <c r="K37" s="10">
        <v>2</v>
      </c>
      <c r="L37" s="10">
        <v>1</v>
      </c>
      <c r="M37" s="3"/>
      <c r="N37" s="11"/>
      <c r="O37" s="11"/>
      <c r="P37" s="11"/>
      <c r="Q37" s="11"/>
      <c r="R37" s="11" t="s">
        <v>113</v>
      </c>
      <c r="S37" s="11"/>
      <c r="T37" s="11"/>
      <c r="U37" s="10" t="str">
        <f t="shared" si="41"/>
        <v/>
      </c>
      <c r="V37" s="10" t="str">
        <f t="shared" si="42"/>
        <v/>
      </c>
      <c r="W37" s="10" t="str">
        <f t="shared" si="36"/>
        <v/>
      </c>
      <c r="X37" s="10">
        <f t="shared" si="43"/>
        <v>1</v>
      </c>
      <c r="Y37" s="10" t="str">
        <f t="shared" si="44"/>
        <v/>
      </c>
      <c r="Z37" s="10">
        <f t="shared" si="45"/>
        <v>1</v>
      </c>
      <c r="AA37" s="10" t="str">
        <f t="shared" si="37"/>
        <v/>
      </c>
      <c r="AB37" s="10" t="str">
        <f t="shared" si="46"/>
        <v/>
      </c>
      <c r="AC37" s="10" t="str">
        <f t="shared" si="47"/>
        <v/>
      </c>
      <c r="AD37" s="10" t="str">
        <f t="shared" si="48"/>
        <v/>
      </c>
      <c r="AE37" s="10" t="str">
        <f t="shared" si="49"/>
        <v/>
      </c>
      <c r="AF37" s="10" t="str">
        <f t="shared" si="50"/>
        <v/>
      </c>
      <c r="AG37" s="10" t="str">
        <f t="shared" si="51"/>
        <v/>
      </c>
      <c r="AH37" s="10" t="str">
        <f t="shared" si="52"/>
        <v/>
      </c>
      <c r="AI37" s="10" t="str">
        <f t="shared" si="38"/>
        <v/>
      </c>
      <c r="AJ37" s="10">
        <f t="shared" si="53"/>
        <v>2</v>
      </c>
      <c r="AK37" s="10" t="str">
        <f t="shared" si="54"/>
        <v/>
      </c>
      <c r="AL37" s="10" t="str">
        <f t="shared" si="55"/>
        <v/>
      </c>
      <c r="AM37" s="10" t="str">
        <f t="shared" si="56"/>
        <v/>
      </c>
      <c r="AN37" s="10" t="str">
        <f t="shared" si="39"/>
        <v/>
      </c>
      <c r="AO37" s="10" t="str">
        <f t="shared" si="40"/>
        <v/>
      </c>
      <c r="AP37" s="10" t="str">
        <f t="shared" si="57"/>
        <v/>
      </c>
      <c r="AQ37" s="10" t="str">
        <f t="shared" si="58"/>
        <v/>
      </c>
      <c r="AR37" s="10" t="str">
        <f t="shared" si="59"/>
        <v/>
      </c>
      <c r="AS37" s="10" t="str">
        <f t="shared" si="60"/>
        <v/>
      </c>
      <c r="AT37" s="10" t="str">
        <f t="shared" si="61"/>
        <v/>
      </c>
      <c r="AU37" s="10">
        <f t="shared" si="62"/>
        <v>4</v>
      </c>
      <c r="AV37" s="10">
        <f t="shared" si="63"/>
        <v>5</v>
      </c>
      <c r="AW37" s="10"/>
      <c r="AX37" s="10" t="str">
        <f>IF(AND(E37="Development",LEFT(P37,10)= "Military +",OR(MID(P37,11,1)="1",MID(P37,11,1)="2")),"Y","")</f>
        <v/>
      </c>
      <c r="AY37" s="10" t="str">
        <f t="shared" si="30"/>
        <v/>
      </c>
      <c r="AZ37" s="10" t="str">
        <f t="shared" si="31"/>
        <v/>
      </c>
      <c r="BA37" s="10" t="str">
        <f t="shared" si="32"/>
        <v/>
      </c>
      <c r="BB37" s="10" t="str">
        <f t="shared" si="33"/>
        <v/>
      </c>
      <c r="BC37" s="10"/>
      <c r="BD37" s="10" t="str">
        <f t="shared" si="34"/>
        <v/>
      </c>
      <c r="BE37" s="10" t="str">
        <f t="shared" si="35"/>
        <v/>
      </c>
      <c r="BF37" s="10" t="str">
        <f t="shared" si="28"/>
        <v/>
      </c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23" customFormat="1" x14ac:dyDescent="0.2">
      <c r="A38" s="18" t="s">
        <v>341</v>
      </c>
      <c r="B38" s="19" t="s">
        <v>51</v>
      </c>
      <c r="C38" s="19">
        <v>1</v>
      </c>
      <c r="D38" s="84" t="s">
        <v>346</v>
      </c>
      <c r="E38" s="71" t="s">
        <v>16</v>
      </c>
      <c r="F38" s="20" t="s">
        <v>5</v>
      </c>
      <c r="G38" s="19"/>
      <c r="H38" s="19"/>
      <c r="I38" s="21" t="s">
        <v>4</v>
      </c>
      <c r="J38" s="21" t="s">
        <v>5</v>
      </c>
      <c r="K38" s="19">
        <v>5</v>
      </c>
      <c r="L38" s="19">
        <v>4</v>
      </c>
      <c r="M38" s="1"/>
      <c r="N38" s="21"/>
      <c r="O38" s="21"/>
      <c r="P38" s="21"/>
      <c r="Q38" s="21"/>
      <c r="R38" s="21"/>
      <c r="S38" s="21"/>
      <c r="T38" s="21"/>
      <c r="U38" s="19">
        <f t="shared" si="41"/>
        <v>2</v>
      </c>
      <c r="V38" s="19">
        <f t="shared" si="42"/>
        <v>2</v>
      </c>
      <c r="W38" s="19" t="str">
        <f t="shared" si="36"/>
        <v/>
      </c>
      <c r="X38" s="19" t="str">
        <f t="shared" si="43"/>
        <v/>
      </c>
      <c r="Y38" s="19">
        <f t="shared" si="44"/>
        <v>1</v>
      </c>
      <c r="Z38" s="19" t="str">
        <f t="shared" si="45"/>
        <v/>
      </c>
      <c r="AA38" s="19" t="str">
        <f t="shared" si="37"/>
        <v/>
      </c>
      <c r="AB38" s="19" t="str">
        <f t="shared" si="46"/>
        <v/>
      </c>
      <c r="AC38" s="19" t="str">
        <f t="shared" si="47"/>
        <v/>
      </c>
      <c r="AD38" s="19">
        <f t="shared" si="48"/>
        <v>1</v>
      </c>
      <c r="AE38" s="19" t="str">
        <f t="shared" si="49"/>
        <v/>
      </c>
      <c r="AF38" s="19" t="str">
        <f t="shared" si="50"/>
        <v/>
      </c>
      <c r="AG38" s="19" t="str">
        <f t="shared" si="51"/>
        <v/>
      </c>
      <c r="AH38" s="19" t="str">
        <f t="shared" si="52"/>
        <v/>
      </c>
      <c r="AI38" s="19" t="str">
        <f t="shared" si="38"/>
        <v/>
      </c>
      <c r="AJ38" s="19" t="str">
        <f t="shared" si="53"/>
        <v/>
      </c>
      <c r="AK38" s="19" t="str">
        <f t="shared" si="54"/>
        <v/>
      </c>
      <c r="AL38" s="19" t="str">
        <f t="shared" si="55"/>
        <v/>
      </c>
      <c r="AM38" s="19">
        <f t="shared" si="56"/>
        <v>1</v>
      </c>
      <c r="AN38" s="19" t="str">
        <f t="shared" si="39"/>
        <v/>
      </c>
      <c r="AO38" s="19">
        <f t="shared" si="40"/>
        <v>1</v>
      </c>
      <c r="AP38" s="19" t="str">
        <f t="shared" si="57"/>
        <v/>
      </c>
      <c r="AQ38" s="19">
        <f t="shared" si="58"/>
        <v>2</v>
      </c>
      <c r="AR38" s="19" t="str">
        <f t="shared" si="59"/>
        <v/>
      </c>
      <c r="AS38" s="19" t="str">
        <f t="shared" si="60"/>
        <v/>
      </c>
      <c r="AT38" s="19" t="str">
        <f t="shared" si="61"/>
        <v/>
      </c>
      <c r="AU38" s="19">
        <f t="shared" si="62"/>
        <v>8</v>
      </c>
      <c r="AV38" s="19">
        <f t="shared" si="63"/>
        <v>12</v>
      </c>
      <c r="AW38" s="19"/>
      <c r="AX38" s="19" t="str">
        <f t="shared" si="29"/>
        <v/>
      </c>
      <c r="AY38" s="19" t="str">
        <f t="shared" si="30"/>
        <v/>
      </c>
      <c r="AZ38" s="19" t="str">
        <f t="shared" si="31"/>
        <v/>
      </c>
      <c r="BA38" s="19" t="str">
        <f t="shared" si="32"/>
        <v/>
      </c>
      <c r="BB38" s="19" t="str">
        <f t="shared" si="33"/>
        <v>Y</v>
      </c>
      <c r="BC38" s="19"/>
      <c r="BD38" s="19" t="str">
        <f t="shared" si="34"/>
        <v/>
      </c>
      <c r="BE38" s="19" t="str">
        <f t="shared" si="35"/>
        <v/>
      </c>
      <c r="BF38" s="19" t="str">
        <f t="shared" si="28"/>
        <v/>
      </c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</row>
    <row r="39" spans="1:256" s="23" customFormat="1" x14ac:dyDescent="0.2">
      <c r="A39" s="18" t="s">
        <v>342</v>
      </c>
      <c r="B39" s="19" t="s">
        <v>51</v>
      </c>
      <c r="C39" s="19">
        <v>1</v>
      </c>
      <c r="D39" s="84" t="s">
        <v>346</v>
      </c>
      <c r="E39" s="71" t="s">
        <v>16</v>
      </c>
      <c r="F39" s="20" t="s">
        <v>5</v>
      </c>
      <c r="G39" s="19"/>
      <c r="H39" s="19"/>
      <c r="I39" s="21" t="s">
        <v>4</v>
      </c>
      <c r="J39" s="21" t="s">
        <v>5</v>
      </c>
      <c r="K39" s="19">
        <v>6</v>
      </c>
      <c r="L39" s="19">
        <v>5</v>
      </c>
      <c r="M39" s="1"/>
      <c r="N39" s="21"/>
      <c r="O39" s="21"/>
      <c r="P39" s="21"/>
      <c r="Q39" s="21"/>
      <c r="R39" s="21"/>
      <c r="S39" s="21"/>
      <c r="T39" s="21"/>
      <c r="U39" s="19">
        <f t="shared" si="41"/>
        <v>2</v>
      </c>
      <c r="V39" s="19">
        <f t="shared" si="42"/>
        <v>2</v>
      </c>
      <c r="W39" s="19" t="str">
        <f t="shared" si="36"/>
        <v/>
      </c>
      <c r="X39" s="19" t="str">
        <f t="shared" si="43"/>
        <v/>
      </c>
      <c r="Y39" s="19">
        <f t="shared" si="44"/>
        <v>1</v>
      </c>
      <c r="Z39" s="19" t="str">
        <f t="shared" si="45"/>
        <v/>
      </c>
      <c r="AA39" s="19" t="str">
        <f t="shared" si="37"/>
        <v/>
      </c>
      <c r="AB39" s="19" t="str">
        <f t="shared" si="46"/>
        <v/>
      </c>
      <c r="AC39" s="19" t="str">
        <f t="shared" si="47"/>
        <v/>
      </c>
      <c r="AD39" s="19">
        <f t="shared" si="48"/>
        <v>1</v>
      </c>
      <c r="AE39" s="19" t="str">
        <f t="shared" si="49"/>
        <v/>
      </c>
      <c r="AF39" s="19" t="str">
        <f t="shared" si="50"/>
        <v/>
      </c>
      <c r="AG39" s="19" t="str">
        <f t="shared" si="51"/>
        <v/>
      </c>
      <c r="AH39" s="19" t="str">
        <f t="shared" si="52"/>
        <v/>
      </c>
      <c r="AI39" s="19" t="str">
        <f t="shared" si="38"/>
        <v/>
      </c>
      <c r="AJ39" s="19" t="str">
        <f t="shared" si="53"/>
        <v/>
      </c>
      <c r="AK39" s="19" t="str">
        <f t="shared" si="54"/>
        <v/>
      </c>
      <c r="AL39" s="19" t="str">
        <f t="shared" si="55"/>
        <v/>
      </c>
      <c r="AM39" s="19">
        <f t="shared" si="56"/>
        <v>1</v>
      </c>
      <c r="AN39" s="19" t="str">
        <f t="shared" si="39"/>
        <v/>
      </c>
      <c r="AO39" s="19">
        <f t="shared" si="40"/>
        <v>1</v>
      </c>
      <c r="AP39" s="19" t="str">
        <f t="shared" si="57"/>
        <v/>
      </c>
      <c r="AQ39" s="19">
        <f t="shared" si="58"/>
        <v>2</v>
      </c>
      <c r="AR39" s="19" t="str">
        <f t="shared" si="59"/>
        <v/>
      </c>
      <c r="AS39" s="19" t="str">
        <f t="shared" si="60"/>
        <v/>
      </c>
      <c r="AT39" s="19" t="str">
        <f t="shared" si="61"/>
        <v/>
      </c>
      <c r="AU39" s="19">
        <f t="shared" si="62"/>
        <v>8</v>
      </c>
      <c r="AV39" s="19">
        <f t="shared" si="63"/>
        <v>13</v>
      </c>
      <c r="AW39" s="19"/>
      <c r="AX39" s="19" t="str">
        <f t="shared" si="29"/>
        <v/>
      </c>
      <c r="AY39" s="19" t="str">
        <f t="shared" si="30"/>
        <v/>
      </c>
      <c r="AZ39" s="19" t="str">
        <f t="shared" si="31"/>
        <v/>
      </c>
      <c r="BA39" s="19" t="str">
        <f t="shared" si="32"/>
        <v/>
      </c>
      <c r="BB39" s="19" t="str">
        <f t="shared" si="33"/>
        <v>Y</v>
      </c>
      <c r="BC39" s="19"/>
      <c r="BD39" s="19" t="str">
        <f t="shared" si="34"/>
        <v/>
      </c>
      <c r="BE39" s="19" t="str">
        <f t="shared" si="35"/>
        <v/>
      </c>
      <c r="BF39" s="19" t="str">
        <f t="shared" si="28"/>
        <v/>
      </c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</row>
    <row r="40" spans="1:256" s="24" customFormat="1" x14ac:dyDescent="0.2">
      <c r="A40" s="18" t="s">
        <v>343</v>
      </c>
      <c r="B40" s="19" t="s">
        <v>51</v>
      </c>
      <c r="C40" s="19">
        <v>1</v>
      </c>
      <c r="D40" s="84" t="s">
        <v>346</v>
      </c>
      <c r="E40" s="71" t="s">
        <v>16</v>
      </c>
      <c r="F40" s="20" t="s">
        <v>5</v>
      </c>
      <c r="G40" s="19"/>
      <c r="H40" s="19"/>
      <c r="I40" s="21" t="s">
        <v>4</v>
      </c>
      <c r="J40" s="21" t="s">
        <v>5</v>
      </c>
      <c r="K40" s="19">
        <v>4</v>
      </c>
      <c r="L40" s="19">
        <v>3</v>
      </c>
      <c r="M40" s="1"/>
      <c r="N40" s="21"/>
      <c r="O40" s="21"/>
      <c r="P40" s="21"/>
      <c r="Q40" s="21"/>
      <c r="R40" s="21"/>
      <c r="S40" s="21"/>
      <c r="T40" s="21"/>
      <c r="U40" s="19">
        <f t="shared" si="41"/>
        <v>2</v>
      </c>
      <c r="V40" s="19">
        <f t="shared" si="42"/>
        <v>2</v>
      </c>
      <c r="W40" s="19" t="str">
        <f t="shared" si="36"/>
        <v/>
      </c>
      <c r="X40" s="19" t="str">
        <f t="shared" si="43"/>
        <v/>
      </c>
      <c r="Y40" s="19">
        <f t="shared" si="44"/>
        <v>1</v>
      </c>
      <c r="Z40" s="19" t="str">
        <f t="shared" si="45"/>
        <v/>
      </c>
      <c r="AA40" s="19" t="str">
        <f t="shared" si="37"/>
        <v/>
      </c>
      <c r="AB40" s="19" t="str">
        <f t="shared" si="46"/>
        <v/>
      </c>
      <c r="AC40" s="19" t="str">
        <f t="shared" si="47"/>
        <v/>
      </c>
      <c r="AD40" s="19">
        <f t="shared" si="48"/>
        <v>1</v>
      </c>
      <c r="AE40" s="19" t="str">
        <f t="shared" si="49"/>
        <v/>
      </c>
      <c r="AF40" s="19" t="str">
        <f t="shared" si="50"/>
        <v/>
      </c>
      <c r="AG40" s="19" t="str">
        <f t="shared" si="51"/>
        <v/>
      </c>
      <c r="AH40" s="19" t="str">
        <f t="shared" si="52"/>
        <v/>
      </c>
      <c r="AI40" s="19" t="str">
        <f t="shared" si="38"/>
        <v/>
      </c>
      <c r="AJ40" s="19" t="str">
        <f t="shared" si="53"/>
        <v/>
      </c>
      <c r="AK40" s="19" t="str">
        <f t="shared" si="54"/>
        <v/>
      </c>
      <c r="AL40" s="19" t="str">
        <f t="shared" si="55"/>
        <v/>
      </c>
      <c r="AM40" s="19">
        <f t="shared" si="56"/>
        <v>1</v>
      </c>
      <c r="AN40" s="19" t="str">
        <f t="shared" si="39"/>
        <v/>
      </c>
      <c r="AO40" s="19">
        <f t="shared" si="40"/>
        <v>1</v>
      </c>
      <c r="AP40" s="19" t="str">
        <f t="shared" si="57"/>
        <v/>
      </c>
      <c r="AQ40" s="19">
        <f t="shared" si="58"/>
        <v>2</v>
      </c>
      <c r="AR40" s="19" t="str">
        <f t="shared" si="59"/>
        <v/>
      </c>
      <c r="AS40" s="19" t="str">
        <f t="shared" si="60"/>
        <v/>
      </c>
      <c r="AT40" s="19" t="str">
        <f t="shared" si="61"/>
        <v/>
      </c>
      <c r="AU40" s="19">
        <f t="shared" si="62"/>
        <v>8</v>
      </c>
      <c r="AV40" s="19">
        <f t="shared" si="63"/>
        <v>11</v>
      </c>
      <c r="AW40" s="19"/>
      <c r="AX40" s="19" t="str">
        <f t="shared" si="29"/>
        <v/>
      </c>
      <c r="AY40" s="19" t="str">
        <f t="shared" si="30"/>
        <v/>
      </c>
      <c r="AZ40" s="19" t="str">
        <f t="shared" si="31"/>
        <v/>
      </c>
      <c r="BA40" s="19" t="str">
        <f t="shared" si="32"/>
        <v/>
      </c>
      <c r="BB40" s="19" t="str">
        <f t="shared" si="33"/>
        <v>Y</v>
      </c>
      <c r="BC40" s="19"/>
      <c r="BD40" s="19" t="str">
        <f t="shared" si="34"/>
        <v/>
      </c>
      <c r="BE40" s="19" t="str">
        <f t="shared" si="35"/>
        <v/>
      </c>
      <c r="BF40" s="19" t="str">
        <f t="shared" si="28"/>
        <v/>
      </c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</row>
    <row r="41" spans="1:256" s="11" customFormat="1" x14ac:dyDescent="0.2">
      <c r="A41" s="9" t="s">
        <v>308</v>
      </c>
      <c r="B41" s="10" t="s">
        <v>99</v>
      </c>
      <c r="C41" s="10">
        <v>1</v>
      </c>
      <c r="D41" s="86" t="s">
        <v>346</v>
      </c>
      <c r="E41" s="69" t="s">
        <v>16</v>
      </c>
      <c r="F41" s="12" t="s">
        <v>5</v>
      </c>
      <c r="G41" s="10"/>
      <c r="H41" s="10">
        <v>5</v>
      </c>
      <c r="K41" s="10">
        <v>1</v>
      </c>
      <c r="L41" s="10">
        <v>2</v>
      </c>
      <c r="M41" s="3"/>
      <c r="N41" s="11" t="s">
        <v>30</v>
      </c>
      <c r="P41" s="11" t="s">
        <v>53</v>
      </c>
      <c r="U41" s="10">
        <f t="shared" si="41"/>
        <v>2</v>
      </c>
      <c r="V41" s="10">
        <f t="shared" si="42"/>
        <v>2</v>
      </c>
      <c r="W41" s="10" t="str">
        <f t="shared" si="36"/>
        <v/>
      </c>
      <c r="X41" s="10" t="str">
        <f t="shared" si="43"/>
        <v/>
      </c>
      <c r="Y41" s="10" t="str">
        <f t="shared" si="44"/>
        <v/>
      </c>
      <c r="Z41" s="10" t="str">
        <f t="shared" si="45"/>
        <v/>
      </c>
      <c r="AA41" s="10" t="str">
        <f t="shared" si="37"/>
        <v/>
      </c>
      <c r="AB41" s="10" t="str">
        <f t="shared" si="46"/>
        <v/>
      </c>
      <c r="AC41" s="10" t="str">
        <f t="shared" si="47"/>
        <v/>
      </c>
      <c r="AD41" s="10">
        <f t="shared" si="48"/>
        <v>2</v>
      </c>
      <c r="AE41" s="10" t="str">
        <f t="shared" si="49"/>
        <v/>
      </c>
      <c r="AF41" s="10" t="str">
        <f t="shared" si="50"/>
        <v/>
      </c>
      <c r="AG41" s="10" t="str">
        <f t="shared" si="51"/>
        <v/>
      </c>
      <c r="AH41" s="10" t="str">
        <f t="shared" si="52"/>
        <v/>
      </c>
      <c r="AI41" s="10" t="str">
        <f t="shared" si="38"/>
        <v/>
      </c>
      <c r="AJ41" s="10" t="str">
        <f t="shared" si="53"/>
        <v/>
      </c>
      <c r="AK41" s="10" t="str">
        <f t="shared" si="54"/>
        <v/>
      </c>
      <c r="AL41" s="10" t="str">
        <f t="shared" si="55"/>
        <v/>
      </c>
      <c r="AM41" s="10">
        <f t="shared" si="56"/>
        <v>1</v>
      </c>
      <c r="AN41" s="10" t="str">
        <f t="shared" si="39"/>
        <v/>
      </c>
      <c r="AO41" s="10">
        <f t="shared" si="40"/>
        <v>1</v>
      </c>
      <c r="AP41" s="10" t="str">
        <f t="shared" si="57"/>
        <v/>
      </c>
      <c r="AQ41" s="10" t="str">
        <f t="shared" si="58"/>
        <v/>
      </c>
      <c r="AR41" s="10" t="str">
        <f t="shared" si="59"/>
        <v/>
      </c>
      <c r="AS41" s="10" t="str">
        <f t="shared" si="60"/>
        <v/>
      </c>
      <c r="AT41" s="10" t="str">
        <f t="shared" si="61"/>
        <v/>
      </c>
      <c r="AU41" s="10">
        <f t="shared" si="62"/>
        <v>6</v>
      </c>
      <c r="AV41" s="10">
        <f t="shared" si="63"/>
        <v>8</v>
      </c>
      <c r="AW41" s="10"/>
      <c r="AX41" s="10" t="str">
        <f t="shared" si="29"/>
        <v/>
      </c>
      <c r="AY41" s="10" t="str">
        <f t="shared" si="30"/>
        <v/>
      </c>
      <c r="AZ41" s="10" t="str">
        <f t="shared" si="31"/>
        <v/>
      </c>
      <c r="BA41" s="10" t="str">
        <f t="shared" si="32"/>
        <v/>
      </c>
      <c r="BB41" s="10" t="str">
        <f t="shared" si="33"/>
        <v/>
      </c>
      <c r="BC41" s="10"/>
      <c r="BD41" s="10" t="str">
        <f t="shared" si="34"/>
        <v/>
      </c>
      <c r="BE41" s="10" t="str">
        <f t="shared" si="35"/>
        <v/>
      </c>
      <c r="BF41" s="10" t="str">
        <f t="shared" si="28"/>
        <v/>
      </c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x14ac:dyDescent="0.2">
      <c r="A42" s="27" t="s">
        <v>325</v>
      </c>
      <c r="B42" s="28" t="s">
        <v>51</v>
      </c>
      <c r="C42" s="28">
        <v>1</v>
      </c>
      <c r="D42" s="89" t="s">
        <v>346</v>
      </c>
      <c r="E42" s="72" t="s">
        <v>16</v>
      </c>
      <c r="F42" s="23"/>
      <c r="G42" s="28"/>
      <c r="H42" s="28"/>
      <c r="I42" s="23" t="s">
        <v>4</v>
      </c>
      <c r="J42" s="23" t="s">
        <v>7</v>
      </c>
      <c r="K42" s="28">
        <v>1</v>
      </c>
      <c r="L42" s="28">
        <v>0</v>
      </c>
      <c r="M42" s="61"/>
      <c r="N42" s="23"/>
      <c r="O42" s="23"/>
      <c r="P42" s="23"/>
      <c r="Q42" s="23"/>
      <c r="R42" s="23"/>
      <c r="S42" s="23"/>
      <c r="T42" s="23"/>
      <c r="U42" s="28" t="str">
        <f t="shared" si="41"/>
        <v/>
      </c>
      <c r="V42" s="28" t="str">
        <f t="shared" si="42"/>
        <v/>
      </c>
      <c r="W42" s="28" t="str">
        <f t="shared" si="36"/>
        <v/>
      </c>
      <c r="X42" s="28" t="str">
        <f t="shared" si="43"/>
        <v/>
      </c>
      <c r="Y42" s="28">
        <f t="shared" si="44"/>
        <v>1</v>
      </c>
      <c r="Z42" s="28" t="str">
        <f t="shared" si="45"/>
        <v/>
      </c>
      <c r="AA42" s="28" t="str">
        <f t="shared" si="37"/>
        <v/>
      </c>
      <c r="AB42" s="28" t="str">
        <f t="shared" si="46"/>
        <v/>
      </c>
      <c r="AC42" s="28" t="str">
        <f t="shared" si="47"/>
        <v/>
      </c>
      <c r="AD42" s="28">
        <f t="shared" si="48"/>
        <v>1</v>
      </c>
      <c r="AE42" s="28" t="str">
        <f t="shared" si="49"/>
        <v/>
      </c>
      <c r="AF42" s="28" t="str">
        <f t="shared" si="50"/>
        <v/>
      </c>
      <c r="AG42" s="28" t="str">
        <f t="shared" si="51"/>
        <v/>
      </c>
      <c r="AH42" s="28" t="str">
        <f t="shared" si="52"/>
        <v/>
      </c>
      <c r="AI42" s="28">
        <f t="shared" si="38"/>
        <v>1</v>
      </c>
      <c r="AJ42" s="28" t="str">
        <f t="shared" si="53"/>
        <v/>
      </c>
      <c r="AK42" s="28" t="str">
        <f t="shared" si="54"/>
        <v/>
      </c>
      <c r="AL42" s="28" t="str">
        <f t="shared" si="55"/>
        <v/>
      </c>
      <c r="AM42" s="28">
        <f t="shared" si="56"/>
        <v>1</v>
      </c>
      <c r="AN42" s="28" t="str">
        <f t="shared" si="39"/>
        <v/>
      </c>
      <c r="AO42" s="28">
        <f t="shared" si="40"/>
        <v>2</v>
      </c>
      <c r="AP42" s="28" t="str">
        <f t="shared" si="57"/>
        <v/>
      </c>
      <c r="AQ42" s="28">
        <f t="shared" si="58"/>
        <v>2</v>
      </c>
      <c r="AR42" s="28" t="str">
        <f t="shared" si="59"/>
        <v/>
      </c>
      <c r="AS42" s="28" t="str">
        <f t="shared" si="60"/>
        <v/>
      </c>
      <c r="AT42" s="28" t="str">
        <f t="shared" si="61"/>
        <v/>
      </c>
      <c r="AU42" s="28">
        <f t="shared" si="62"/>
        <v>8</v>
      </c>
      <c r="AV42" s="28">
        <f t="shared" si="63"/>
        <v>8</v>
      </c>
      <c r="AW42" s="28"/>
      <c r="AX42" s="28" t="str">
        <f t="shared" si="29"/>
        <v/>
      </c>
      <c r="AY42" s="28" t="str">
        <f t="shared" si="30"/>
        <v/>
      </c>
      <c r="AZ42" s="28" t="str">
        <f t="shared" si="31"/>
        <v>Y</v>
      </c>
      <c r="BA42" s="28" t="str">
        <f t="shared" si="32"/>
        <v/>
      </c>
      <c r="BB42" s="28" t="str">
        <f t="shared" si="33"/>
        <v/>
      </c>
      <c r="BC42" s="28"/>
      <c r="BD42" s="28" t="str">
        <f t="shared" si="34"/>
        <v/>
      </c>
      <c r="BE42" s="28" t="str">
        <f t="shared" si="35"/>
        <v/>
      </c>
      <c r="BF42" s="28" t="str">
        <f t="shared" si="28"/>
        <v/>
      </c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</row>
    <row r="43" spans="1:256" x14ac:dyDescent="0.2">
      <c r="A43" s="34" t="s">
        <v>296</v>
      </c>
      <c r="B43" s="35" t="s">
        <v>126</v>
      </c>
      <c r="C43" s="35">
        <v>1</v>
      </c>
      <c r="D43" s="98" t="s">
        <v>346</v>
      </c>
      <c r="E43" s="74" t="s">
        <v>15</v>
      </c>
      <c r="F43" s="42" t="s">
        <v>153</v>
      </c>
      <c r="G43" s="35"/>
      <c r="H43" s="35"/>
      <c r="I43" s="26" t="s">
        <v>8</v>
      </c>
      <c r="J43" s="26" t="s">
        <v>9</v>
      </c>
      <c r="K43" s="35">
        <v>1</v>
      </c>
      <c r="L43" s="35">
        <v>1</v>
      </c>
      <c r="M43" s="63"/>
      <c r="N43" s="26"/>
      <c r="O43" s="26"/>
      <c r="P43" s="26"/>
      <c r="Q43" s="26"/>
      <c r="R43" s="26"/>
      <c r="S43" s="26" t="s">
        <v>61</v>
      </c>
      <c r="T43" s="26"/>
      <c r="U43" s="35">
        <f t="shared" si="41"/>
        <v>1</v>
      </c>
      <c r="V43" s="35" t="str">
        <f t="shared" si="42"/>
        <v/>
      </c>
      <c r="W43" s="35">
        <f t="shared" ref="W43:W74" si="64">IF(AND(J43="Novelty",I43="Production"),2,IF(J43="Novelty",1,IF(OR(A43="Consumer Markets",A43="Expanding Colony"),2,"")))</f>
        <v>2</v>
      </c>
      <c r="X43" s="35" t="str">
        <f t="shared" si="43"/>
        <v/>
      </c>
      <c r="Y43" s="35">
        <f t="shared" si="44"/>
        <v>1</v>
      </c>
      <c r="Z43" s="35" t="str">
        <f t="shared" si="45"/>
        <v/>
      </c>
      <c r="AA43" s="35" t="str">
        <f t="shared" ref="AA43:AA74" si="65">IF(J43="Genes",2,IF(A43="Genetics Lab",3,""))</f>
        <v/>
      </c>
      <c r="AB43" s="35">
        <f t="shared" si="46"/>
        <v>1</v>
      </c>
      <c r="AC43" s="35" t="str">
        <f t="shared" si="47"/>
        <v/>
      </c>
      <c r="AD43" s="35">
        <f t="shared" si="48"/>
        <v>1</v>
      </c>
      <c r="AE43" s="35">
        <f t="shared" si="49"/>
        <v>1</v>
      </c>
      <c r="AF43" s="35">
        <f t="shared" si="50"/>
        <v>1</v>
      </c>
      <c r="AG43" s="35" t="str">
        <f t="shared" si="51"/>
        <v/>
      </c>
      <c r="AH43" s="35">
        <f t="shared" si="52"/>
        <v>2</v>
      </c>
      <c r="AI43" s="35" t="str">
        <f t="shared" ref="AI43:AI74" si="66">IF(AND(J43="Rare",I43="Production"),2,IF(J43="Rare",1,IF(OR(A43="Mining Robots",A43="Mining Conglomerate"),2,"")))</f>
        <v/>
      </c>
      <c r="AJ43" s="35" t="str">
        <f t="shared" si="53"/>
        <v/>
      </c>
      <c r="AK43" s="35" t="str">
        <f t="shared" si="54"/>
        <v/>
      </c>
      <c r="AL43" s="35" t="str">
        <f t="shared" si="55"/>
        <v/>
      </c>
      <c r="AM43" s="35">
        <f t="shared" si="56"/>
        <v>2</v>
      </c>
      <c r="AN43" s="35">
        <f t="shared" ref="AN43:AN74" si="67">IF(J43="Genes",2,IF(E43="Military World",1,IF(A43="Contact Specialist",3,"")))</f>
        <v>1</v>
      </c>
      <c r="AO43" s="35">
        <f t="shared" ref="AO43:AO74" si="68">IF(J43="Rare",2,IF(F43="Terraforming",1,IF(NOT(E43="Development"),1,"")))</f>
        <v>1</v>
      </c>
      <c r="AP43" s="35">
        <f t="shared" si="57"/>
        <v>1</v>
      </c>
      <c r="AQ43" s="35" t="str">
        <f t="shared" si="58"/>
        <v/>
      </c>
      <c r="AR43" s="35" t="str">
        <f t="shared" si="59"/>
        <v/>
      </c>
      <c r="AS43" s="35">
        <f t="shared" si="60"/>
        <v>1</v>
      </c>
      <c r="AT43" s="35">
        <f t="shared" si="61"/>
        <v>3</v>
      </c>
      <c r="AU43" s="35">
        <f t="shared" si="62"/>
        <v>18</v>
      </c>
      <c r="AV43" s="35">
        <f t="shared" si="63"/>
        <v>19</v>
      </c>
      <c r="AW43" s="35"/>
      <c r="AX43" s="35" t="str">
        <f t="shared" si="29"/>
        <v/>
      </c>
      <c r="AY43" s="35" t="str">
        <f t="shared" si="30"/>
        <v/>
      </c>
      <c r="AZ43" s="35" t="str">
        <f t="shared" si="31"/>
        <v/>
      </c>
      <c r="BA43" s="35" t="str">
        <f t="shared" si="32"/>
        <v>Y</v>
      </c>
      <c r="BB43" s="35" t="str">
        <f t="shared" si="33"/>
        <v/>
      </c>
      <c r="BC43" s="35"/>
      <c r="BD43" s="35" t="str">
        <f t="shared" si="34"/>
        <v/>
      </c>
      <c r="BE43" s="35" t="str">
        <f t="shared" si="35"/>
        <v/>
      </c>
      <c r="BF43" s="35" t="str">
        <f t="shared" si="28"/>
        <v/>
      </c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</row>
    <row r="44" spans="1:256" s="11" customFormat="1" x14ac:dyDescent="0.2">
      <c r="A44" s="43" t="s">
        <v>333</v>
      </c>
      <c r="B44" s="36" t="s">
        <v>51</v>
      </c>
      <c r="C44" s="36">
        <v>1</v>
      </c>
      <c r="D44" s="93" t="s">
        <v>346</v>
      </c>
      <c r="E44" s="76" t="s">
        <v>16</v>
      </c>
      <c r="F44" s="25"/>
      <c r="G44" s="36"/>
      <c r="H44" s="36"/>
      <c r="I44" s="25" t="s">
        <v>8</v>
      </c>
      <c r="J44" s="25" t="s">
        <v>45</v>
      </c>
      <c r="K44" s="36">
        <v>4</v>
      </c>
      <c r="L44" s="36">
        <v>2</v>
      </c>
      <c r="M44" s="64"/>
      <c r="N44" s="25"/>
      <c r="O44" s="25"/>
      <c r="P44" s="25"/>
      <c r="Q44" s="25" t="s">
        <v>31</v>
      </c>
      <c r="R44" s="25"/>
      <c r="S44" s="25" t="s">
        <v>60</v>
      </c>
      <c r="T44" s="25"/>
      <c r="U44" s="36">
        <f t="shared" si="41"/>
        <v>1</v>
      </c>
      <c r="V44" s="36" t="str">
        <f t="shared" si="42"/>
        <v/>
      </c>
      <c r="W44" s="36" t="str">
        <f t="shared" si="64"/>
        <v/>
      </c>
      <c r="X44" s="36" t="str">
        <f t="shared" si="43"/>
        <v/>
      </c>
      <c r="Y44" s="36">
        <f t="shared" si="44"/>
        <v>1</v>
      </c>
      <c r="Z44" s="36" t="str">
        <f t="shared" si="45"/>
        <v/>
      </c>
      <c r="AA44" s="36">
        <f t="shared" si="65"/>
        <v>2</v>
      </c>
      <c r="AB44" s="36" t="str">
        <f t="shared" si="46"/>
        <v/>
      </c>
      <c r="AC44" s="36" t="str">
        <f t="shared" si="47"/>
        <v/>
      </c>
      <c r="AD44" s="36">
        <f t="shared" si="48"/>
        <v>1</v>
      </c>
      <c r="AE44" s="36">
        <f t="shared" si="49"/>
        <v>1</v>
      </c>
      <c r="AF44" s="36" t="str">
        <f t="shared" si="50"/>
        <v/>
      </c>
      <c r="AG44" s="36" t="str">
        <f t="shared" si="51"/>
        <v/>
      </c>
      <c r="AH44" s="36">
        <f t="shared" si="52"/>
        <v>2</v>
      </c>
      <c r="AI44" s="36" t="str">
        <f t="shared" si="66"/>
        <v/>
      </c>
      <c r="AJ44" s="36" t="str">
        <f t="shared" si="53"/>
        <v/>
      </c>
      <c r="AK44" s="36" t="str">
        <f t="shared" si="54"/>
        <v/>
      </c>
      <c r="AL44" s="36" t="str">
        <f t="shared" si="55"/>
        <v/>
      </c>
      <c r="AM44" s="36">
        <f t="shared" si="56"/>
        <v>1</v>
      </c>
      <c r="AN44" s="36">
        <f t="shared" si="67"/>
        <v>2</v>
      </c>
      <c r="AO44" s="36">
        <f t="shared" si="68"/>
        <v>1</v>
      </c>
      <c r="AP44" s="36" t="str">
        <f t="shared" si="57"/>
        <v/>
      </c>
      <c r="AQ44" s="36" t="str">
        <f t="shared" si="58"/>
        <v/>
      </c>
      <c r="AR44" s="36">
        <f t="shared" si="59"/>
        <v>1</v>
      </c>
      <c r="AS44" s="36" t="str">
        <f t="shared" si="60"/>
        <v/>
      </c>
      <c r="AT44" s="36" t="str">
        <f t="shared" si="61"/>
        <v/>
      </c>
      <c r="AU44" s="36">
        <f t="shared" si="62"/>
        <v>12</v>
      </c>
      <c r="AV44" s="36">
        <f t="shared" si="63"/>
        <v>14</v>
      </c>
      <c r="AW44" s="36"/>
      <c r="AX44" s="36" t="str">
        <f t="shared" si="29"/>
        <v/>
      </c>
      <c r="AY44" s="36" t="str">
        <f t="shared" si="30"/>
        <v/>
      </c>
      <c r="AZ44" s="36" t="str">
        <f t="shared" si="31"/>
        <v/>
      </c>
      <c r="BA44" s="36" t="str">
        <f t="shared" si="32"/>
        <v/>
      </c>
      <c r="BB44" s="36" t="str">
        <f t="shared" si="33"/>
        <v/>
      </c>
      <c r="BC44" s="36"/>
      <c r="BD44" s="36" t="str">
        <f t="shared" si="34"/>
        <v/>
      </c>
      <c r="BE44" s="36" t="str">
        <f t="shared" si="35"/>
        <v/>
      </c>
      <c r="BF44" s="36" t="str">
        <f t="shared" si="28"/>
        <v/>
      </c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spans="1:256" s="44" customFormat="1" x14ac:dyDescent="0.2">
      <c r="A45" s="9" t="s">
        <v>269</v>
      </c>
      <c r="B45" s="10" t="s">
        <v>51</v>
      </c>
      <c r="C45" s="10">
        <v>2</v>
      </c>
      <c r="D45" s="88" t="s">
        <v>347</v>
      </c>
      <c r="E45" s="69" t="s">
        <v>3</v>
      </c>
      <c r="F45" s="11"/>
      <c r="G45" s="10"/>
      <c r="H45" s="10"/>
      <c r="I45" s="11"/>
      <c r="J45" s="11"/>
      <c r="K45" s="10">
        <v>4</v>
      </c>
      <c r="L45" s="10">
        <v>2</v>
      </c>
      <c r="M45" s="3"/>
      <c r="N45" s="11"/>
      <c r="O45" s="11"/>
      <c r="P45" s="11"/>
      <c r="Q45" s="11"/>
      <c r="R45" s="11" t="s">
        <v>114</v>
      </c>
      <c r="S45" s="11" t="s">
        <v>27</v>
      </c>
      <c r="T45" s="11"/>
      <c r="U45" s="10" t="str">
        <f t="shared" si="41"/>
        <v/>
      </c>
      <c r="V45" s="10" t="str">
        <f t="shared" si="42"/>
        <v/>
      </c>
      <c r="W45" s="10" t="str">
        <f t="shared" si="64"/>
        <v/>
      </c>
      <c r="X45" s="10">
        <f t="shared" si="43"/>
        <v>1</v>
      </c>
      <c r="Y45" s="10">
        <f t="shared" si="44"/>
        <v>3</v>
      </c>
      <c r="Z45" s="10">
        <f t="shared" si="45"/>
        <v>1</v>
      </c>
      <c r="AA45" s="10" t="str">
        <f t="shared" si="65"/>
        <v/>
      </c>
      <c r="AB45" s="10" t="str">
        <f t="shared" si="46"/>
        <v/>
      </c>
      <c r="AC45" s="10" t="str">
        <f t="shared" si="47"/>
        <v/>
      </c>
      <c r="AD45" s="10" t="str">
        <f t="shared" si="48"/>
        <v/>
      </c>
      <c r="AE45" s="10" t="str">
        <f t="shared" si="49"/>
        <v/>
      </c>
      <c r="AF45" s="10" t="str">
        <f t="shared" si="50"/>
        <v/>
      </c>
      <c r="AG45" s="10" t="str">
        <f t="shared" si="51"/>
        <v/>
      </c>
      <c r="AH45" s="10" t="str">
        <f t="shared" si="52"/>
        <v/>
      </c>
      <c r="AI45" s="10" t="str">
        <f t="shared" si="66"/>
        <v/>
      </c>
      <c r="AJ45" s="10">
        <f t="shared" si="53"/>
        <v>2</v>
      </c>
      <c r="AK45" s="10" t="str">
        <f t="shared" si="54"/>
        <v/>
      </c>
      <c r="AL45" s="10" t="str">
        <f t="shared" si="55"/>
        <v/>
      </c>
      <c r="AM45" s="10" t="str">
        <f t="shared" si="56"/>
        <v/>
      </c>
      <c r="AN45" s="10" t="str">
        <f t="shared" si="67"/>
        <v/>
      </c>
      <c r="AO45" s="10" t="str">
        <f t="shared" si="68"/>
        <v/>
      </c>
      <c r="AP45" s="10" t="str">
        <f t="shared" si="57"/>
        <v/>
      </c>
      <c r="AQ45" s="10" t="str">
        <f t="shared" si="58"/>
        <v/>
      </c>
      <c r="AR45" s="10" t="str">
        <f t="shared" si="59"/>
        <v/>
      </c>
      <c r="AS45" s="10" t="str">
        <f t="shared" si="60"/>
        <v/>
      </c>
      <c r="AT45" s="10" t="str">
        <f t="shared" si="61"/>
        <v/>
      </c>
      <c r="AU45" s="10">
        <f t="shared" si="62"/>
        <v>7</v>
      </c>
      <c r="AV45" s="10">
        <f t="shared" si="63"/>
        <v>9</v>
      </c>
      <c r="AW45" s="10"/>
      <c r="AX45" s="10" t="str">
        <f t="shared" si="29"/>
        <v/>
      </c>
      <c r="AY45" s="10" t="str">
        <f t="shared" si="30"/>
        <v/>
      </c>
      <c r="AZ45" s="10" t="str">
        <f t="shared" si="31"/>
        <v/>
      </c>
      <c r="BA45" s="10" t="str">
        <f t="shared" si="32"/>
        <v/>
      </c>
      <c r="BB45" s="10" t="str">
        <f t="shared" si="33"/>
        <v/>
      </c>
      <c r="BC45" s="10" t="s">
        <v>470</v>
      </c>
      <c r="BD45" s="10" t="str">
        <f t="shared" si="34"/>
        <v/>
      </c>
      <c r="BE45" s="10" t="str">
        <f t="shared" si="35"/>
        <v/>
      </c>
      <c r="BF45" s="10" t="str">
        <f t="shared" si="28"/>
        <v/>
      </c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x14ac:dyDescent="0.2">
      <c r="A46" s="9" t="s">
        <v>231</v>
      </c>
      <c r="B46" s="10" t="s">
        <v>99</v>
      </c>
      <c r="C46" s="10">
        <v>1</v>
      </c>
      <c r="D46" s="86" t="s">
        <v>346</v>
      </c>
      <c r="E46" s="69" t="s">
        <v>16</v>
      </c>
      <c r="G46" s="10">
        <v>8</v>
      </c>
      <c r="H46" s="10"/>
      <c r="K46" s="10">
        <v>1</v>
      </c>
      <c r="L46" s="10">
        <v>-1</v>
      </c>
      <c r="M46" s="3"/>
      <c r="N46" s="11" t="s">
        <v>30</v>
      </c>
      <c r="P46" s="11" t="s">
        <v>84</v>
      </c>
      <c r="U46" s="10" t="str">
        <f t="shared" si="41"/>
        <v/>
      </c>
      <c r="V46" s="10" t="str">
        <f t="shared" si="42"/>
        <v/>
      </c>
      <c r="W46" s="10" t="str">
        <f t="shared" si="64"/>
        <v/>
      </c>
      <c r="X46" s="10" t="str">
        <f t="shared" si="43"/>
        <v/>
      </c>
      <c r="Y46" s="10" t="str">
        <f t="shared" si="44"/>
        <v/>
      </c>
      <c r="Z46" s="10" t="str">
        <f t="shared" si="45"/>
        <v/>
      </c>
      <c r="AA46" s="10" t="str">
        <f t="shared" si="65"/>
        <v/>
      </c>
      <c r="AB46" s="10" t="str">
        <f t="shared" si="46"/>
        <v/>
      </c>
      <c r="AC46" s="10" t="str">
        <f t="shared" si="47"/>
        <v/>
      </c>
      <c r="AD46" s="10">
        <f t="shared" si="48"/>
        <v>2</v>
      </c>
      <c r="AE46" s="10" t="str">
        <f t="shared" si="49"/>
        <v/>
      </c>
      <c r="AF46" s="10" t="str">
        <f t="shared" si="50"/>
        <v/>
      </c>
      <c r="AG46" s="10" t="str">
        <f t="shared" si="51"/>
        <v/>
      </c>
      <c r="AH46" s="10" t="str">
        <f t="shared" si="52"/>
        <v/>
      </c>
      <c r="AI46" s="10" t="str">
        <f t="shared" si="66"/>
        <v/>
      </c>
      <c r="AJ46" s="10" t="str">
        <f t="shared" si="53"/>
        <v/>
      </c>
      <c r="AK46" s="10" t="str">
        <f t="shared" si="54"/>
        <v/>
      </c>
      <c r="AL46" s="10" t="str">
        <f t="shared" si="55"/>
        <v/>
      </c>
      <c r="AM46" s="10">
        <f t="shared" si="56"/>
        <v>1</v>
      </c>
      <c r="AN46" s="10" t="str">
        <f t="shared" si="67"/>
        <v/>
      </c>
      <c r="AO46" s="10">
        <f t="shared" si="68"/>
        <v>1</v>
      </c>
      <c r="AP46" s="10" t="str">
        <f t="shared" si="57"/>
        <v/>
      </c>
      <c r="AQ46" s="10" t="str">
        <f t="shared" si="58"/>
        <v/>
      </c>
      <c r="AR46" s="10" t="str">
        <f t="shared" si="59"/>
        <v/>
      </c>
      <c r="AS46" s="10" t="str">
        <f t="shared" si="60"/>
        <v/>
      </c>
      <c r="AT46" s="10" t="str">
        <f t="shared" si="61"/>
        <v/>
      </c>
      <c r="AU46" s="10">
        <f t="shared" si="62"/>
        <v>4</v>
      </c>
      <c r="AV46" s="10">
        <f t="shared" si="63"/>
        <v>3</v>
      </c>
      <c r="AW46" s="10"/>
      <c r="AX46" s="10" t="str">
        <f t="shared" si="29"/>
        <v/>
      </c>
      <c r="AY46" s="10" t="str">
        <f t="shared" si="30"/>
        <v/>
      </c>
      <c r="AZ46" s="10" t="str">
        <f t="shared" si="31"/>
        <v/>
      </c>
      <c r="BA46" s="10" t="str">
        <f t="shared" si="32"/>
        <v/>
      </c>
      <c r="BB46" s="10" t="str">
        <f t="shared" si="33"/>
        <v/>
      </c>
      <c r="BC46" s="10"/>
      <c r="BD46" s="10" t="str">
        <f t="shared" si="34"/>
        <v/>
      </c>
      <c r="BE46" s="10" t="str">
        <f t="shared" si="35"/>
        <v/>
      </c>
      <c r="BF46" s="10" t="str">
        <f t="shared" si="28"/>
        <v/>
      </c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26" customFormat="1" x14ac:dyDescent="0.2">
      <c r="A47" s="9" t="s">
        <v>268</v>
      </c>
      <c r="B47" s="10" t="s">
        <v>51</v>
      </c>
      <c r="C47" s="10">
        <v>2</v>
      </c>
      <c r="D47" s="88" t="s">
        <v>347</v>
      </c>
      <c r="E47" s="69" t="s">
        <v>3</v>
      </c>
      <c r="F47" s="11"/>
      <c r="G47" s="10"/>
      <c r="H47" s="10"/>
      <c r="I47" s="11"/>
      <c r="J47" s="11"/>
      <c r="K47" s="10">
        <v>4</v>
      </c>
      <c r="L47" s="10">
        <v>2</v>
      </c>
      <c r="M47" s="3"/>
      <c r="N47" s="11"/>
      <c r="O47" s="11"/>
      <c r="P47" s="11" t="s">
        <v>17</v>
      </c>
      <c r="Q47" s="11"/>
      <c r="R47" s="11"/>
      <c r="S47" s="11"/>
      <c r="T47" s="11"/>
      <c r="U47" s="10" t="str">
        <f t="shared" si="41"/>
        <v/>
      </c>
      <c r="V47" s="10" t="str">
        <f t="shared" si="42"/>
        <v/>
      </c>
      <c r="W47" s="10" t="str">
        <f t="shared" si="64"/>
        <v/>
      </c>
      <c r="X47" s="10">
        <f t="shared" si="43"/>
        <v>1</v>
      </c>
      <c r="Y47" s="10" t="str">
        <f t="shared" si="44"/>
        <v/>
      </c>
      <c r="Z47" s="10">
        <f t="shared" si="45"/>
        <v>1</v>
      </c>
      <c r="AA47" s="10" t="str">
        <f t="shared" si="65"/>
        <v/>
      </c>
      <c r="AB47" s="10" t="str">
        <f t="shared" si="46"/>
        <v/>
      </c>
      <c r="AC47" s="10" t="str">
        <f t="shared" si="47"/>
        <v/>
      </c>
      <c r="AD47" s="10" t="str">
        <f t="shared" si="48"/>
        <v/>
      </c>
      <c r="AE47" s="10" t="str">
        <f t="shared" si="49"/>
        <v/>
      </c>
      <c r="AF47" s="10" t="str">
        <f t="shared" si="50"/>
        <v/>
      </c>
      <c r="AG47" s="10" t="str">
        <f t="shared" si="51"/>
        <v/>
      </c>
      <c r="AH47" s="10" t="str">
        <f t="shared" si="52"/>
        <v/>
      </c>
      <c r="AI47" s="10" t="str">
        <f t="shared" si="66"/>
        <v/>
      </c>
      <c r="AJ47" s="10" t="str">
        <f t="shared" si="53"/>
        <v/>
      </c>
      <c r="AK47" s="10">
        <f t="shared" si="54"/>
        <v>3</v>
      </c>
      <c r="AL47" s="10" t="str">
        <f t="shared" si="55"/>
        <v/>
      </c>
      <c r="AM47" s="10" t="str">
        <f t="shared" si="56"/>
        <v/>
      </c>
      <c r="AN47" s="10" t="str">
        <f t="shared" si="67"/>
        <v/>
      </c>
      <c r="AO47" s="10" t="str">
        <f t="shared" si="68"/>
        <v/>
      </c>
      <c r="AP47" s="10" t="str">
        <f t="shared" si="57"/>
        <v/>
      </c>
      <c r="AQ47" s="10" t="str">
        <f t="shared" si="58"/>
        <v/>
      </c>
      <c r="AR47" s="10" t="str">
        <f t="shared" si="59"/>
        <v/>
      </c>
      <c r="AS47" s="10">
        <f t="shared" si="60"/>
        <v>-3</v>
      </c>
      <c r="AT47" s="10" t="str">
        <f t="shared" si="61"/>
        <v/>
      </c>
      <c r="AU47" s="10">
        <f t="shared" si="62"/>
        <v>2</v>
      </c>
      <c r="AV47" s="10">
        <f t="shared" si="63"/>
        <v>4</v>
      </c>
      <c r="AW47" s="10"/>
      <c r="AX47" s="10" t="str">
        <f t="shared" si="29"/>
        <v/>
      </c>
      <c r="AY47" s="10" t="str">
        <f t="shared" si="30"/>
        <v/>
      </c>
      <c r="AZ47" s="10" t="str">
        <f t="shared" si="31"/>
        <v/>
      </c>
      <c r="BA47" s="10" t="str">
        <f t="shared" si="32"/>
        <v/>
      </c>
      <c r="BB47" s="10" t="str">
        <f t="shared" si="33"/>
        <v/>
      </c>
      <c r="BC47" s="10"/>
      <c r="BD47" s="10" t="str">
        <f t="shared" si="34"/>
        <v/>
      </c>
      <c r="BE47" s="10" t="str">
        <f t="shared" si="35"/>
        <v/>
      </c>
      <c r="BF47" s="10" t="str">
        <f t="shared" si="28"/>
        <v/>
      </c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x14ac:dyDescent="0.2">
      <c r="A48" s="45" t="s">
        <v>302</v>
      </c>
      <c r="B48" s="29" t="s">
        <v>126</v>
      </c>
      <c r="C48" s="29">
        <v>1</v>
      </c>
      <c r="D48" s="94" t="s">
        <v>346</v>
      </c>
      <c r="E48" s="77" t="s">
        <v>16</v>
      </c>
      <c r="F48" s="13"/>
      <c r="G48" s="29"/>
      <c r="H48" s="29"/>
      <c r="I48" s="13" t="s">
        <v>4</v>
      </c>
      <c r="J48" s="13" t="s">
        <v>9</v>
      </c>
      <c r="K48" s="29">
        <v>0</v>
      </c>
      <c r="L48" s="29">
        <v>0</v>
      </c>
      <c r="M48" s="65"/>
      <c r="N48" s="13"/>
      <c r="O48" s="13"/>
      <c r="P48" s="13"/>
      <c r="Q48" s="13"/>
      <c r="R48" s="13" t="s">
        <v>110</v>
      </c>
      <c r="S48" s="13"/>
      <c r="T48" s="13"/>
      <c r="U48" s="29" t="str">
        <f t="shared" si="41"/>
        <v/>
      </c>
      <c r="V48" s="29" t="str">
        <f t="shared" si="42"/>
        <v/>
      </c>
      <c r="W48" s="29">
        <f t="shared" si="64"/>
        <v>1</v>
      </c>
      <c r="X48" s="29" t="str">
        <f t="shared" si="43"/>
        <v/>
      </c>
      <c r="Y48" s="29">
        <f t="shared" si="44"/>
        <v>1</v>
      </c>
      <c r="Z48" s="29" t="str">
        <f t="shared" si="45"/>
        <v/>
      </c>
      <c r="AA48" s="29" t="str">
        <f t="shared" si="65"/>
        <v/>
      </c>
      <c r="AB48" s="29" t="str">
        <f t="shared" si="46"/>
        <v/>
      </c>
      <c r="AC48" s="29" t="str">
        <f t="shared" si="47"/>
        <v/>
      </c>
      <c r="AD48" s="29">
        <f t="shared" si="48"/>
        <v>1</v>
      </c>
      <c r="AE48" s="29" t="str">
        <f t="shared" si="49"/>
        <v/>
      </c>
      <c r="AF48" s="29" t="str">
        <f t="shared" si="50"/>
        <v/>
      </c>
      <c r="AG48" s="29" t="str">
        <f t="shared" si="51"/>
        <v/>
      </c>
      <c r="AH48" s="29" t="str">
        <f t="shared" si="52"/>
        <v/>
      </c>
      <c r="AI48" s="29" t="str">
        <f t="shared" si="66"/>
        <v/>
      </c>
      <c r="AJ48" s="29">
        <f t="shared" si="53"/>
        <v>1</v>
      </c>
      <c r="AK48" s="29" t="str">
        <f t="shared" si="54"/>
        <v/>
      </c>
      <c r="AL48" s="29" t="str">
        <f t="shared" si="55"/>
        <v/>
      </c>
      <c r="AM48" s="29">
        <f t="shared" si="56"/>
        <v>2</v>
      </c>
      <c r="AN48" s="29" t="str">
        <f t="shared" si="67"/>
        <v/>
      </c>
      <c r="AO48" s="29">
        <f t="shared" si="68"/>
        <v>1</v>
      </c>
      <c r="AP48" s="29" t="str">
        <f t="shared" si="57"/>
        <v/>
      </c>
      <c r="AQ48" s="29">
        <f t="shared" si="58"/>
        <v>2</v>
      </c>
      <c r="AR48" s="29" t="str">
        <f t="shared" si="59"/>
        <v/>
      </c>
      <c r="AS48" s="29" t="str">
        <f t="shared" si="60"/>
        <v/>
      </c>
      <c r="AT48" s="29" t="str">
        <f t="shared" si="61"/>
        <v/>
      </c>
      <c r="AU48" s="29">
        <f t="shared" si="62"/>
        <v>9</v>
      </c>
      <c r="AV48" s="29">
        <f t="shared" si="63"/>
        <v>9</v>
      </c>
      <c r="AW48" s="29"/>
      <c r="AX48" s="29" t="str">
        <f t="shared" si="29"/>
        <v/>
      </c>
      <c r="AY48" s="29" t="str">
        <f t="shared" si="30"/>
        <v/>
      </c>
      <c r="AZ48" s="29" t="str">
        <f t="shared" si="31"/>
        <v/>
      </c>
      <c r="BA48" s="29" t="str">
        <f t="shared" si="32"/>
        <v/>
      </c>
      <c r="BB48" s="29" t="str">
        <f t="shared" si="33"/>
        <v/>
      </c>
      <c r="BC48" s="29"/>
      <c r="BD48" s="29" t="str">
        <f t="shared" si="34"/>
        <v/>
      </c>
      <c r="BE48" s="29" t="str">
        <f t="shared" si="35"/>
        <v/>
      </c>
      <c r="BF48" s="29" t="str">
        <f t="shared" si="28"/>
        <v/>
      </c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</row>
    <row r="49" spans="1:256" s="11" customFormat="1" x14ac:dyDescent="0.2">
      <c r="A49" s="34" t="s">
        <v>257</v>
      </c>
      <c r="B49" s="35" t="s">
        <v>51</v>
      </c>
      <c r="C49" s="35">
        <v>1</v>
      </c>
      <c r="D49" s="91" t="s">
        <v>346</v>
      </c>
      <c r="E49" s="74" t="s">
        <v>16</v>
      </c>
      <c r="F49" s="26"/>
      <c r="G49" s="35">
        <v>4</v>
      </c>
      <c r="H49" s="35"/>
      <c r="I49" s="26" t="s">
        <v>8</v>
      </c>
      <c r="J49" s="26" t="s">
        <v>9</v>
      </c>
      <c r="K49" s="35">
        <v>2</v>
      </c>
      <c r="L49" s="35">
        <v>1</v>
      </c>
      <c r="M49" s="63"/>
      <c r="N49" s="26"/>
      <c r="O49" s="26"/>
      <c r="P49" s="26"/>
      <c r="Q49" s="26"/>
      <c r="R49" s="26" t="s">
        <v>110</v>
      </c>
      <c r="S49" s="26" t="s">
        <v>61</v>
      </c>
      <c r="T49" s="26"/>
      <c r="U49" s="35">
        <f t="shared" si="41"/>
        <v>1</v>
      </c>
      <c r="V49" s="35" t="str">
        <f t="shared" si="42"/>
        <v/>
      </c>
      <c r="W49" s="35">
        <f t="shared" si="64"/>
        <v>2</v>
      </c>
      <c r="X49" s="35" t="str">
        <f t="shared" si="43"/>
        <v/>
      </c>
      <c r="Y49" s="35">
        <f t="shared" si="44"/>
        <v>1</v>
      </c>
      <c r="Z49" s="35" t="str">
        <f t="shared" si="45"/>
        <v/>
      </c>
      <c r="AA49" s="35" t="str">
        <f t="shared" si="65"/>
        <v/>
      </c>
      <c r="AB49" s="35" t="str">
        <f t="shared" si="46"/>
        <v/>
      </c>
      <c r="AC49" s="35" t="str">
        <f t="shared" si="47"/>
        <v/>
      </c>
      <c r="AD49" s="35">
        <f t="shared" si="48"/>
        <v>1</v>
      </c>
      <c r="AE49" s="35">
        <f t="shared" si="49"/>
        <v>1</v>
      </c>
      <c r="AF49" s="35" t="str">
        <f t="shared" si="50"/>
        <v/>
      </c>
      <c r="AG49" s="35" t="str">
        <f t="shared" si="51"/>
        <v/>
      </c>
      <c r="AH49" s="35">
        <f t="shared" si="52"/>
        <v>2</v>
      </c>
      <c r="AI49" s="35" t="str">
        <f t="shared" si="66"/>
        <v/>
      </c>
      <c r="AJ49" s="35">
        <f t="shared" si="53"/>
        <v>1</v>
      </c>
      <c r="AK49" s="35" t="str">
        <f t="shared" si="54"/>
        <v/>
      </c>
      <c r="AL49" s="35" t="str">
        <f t="shared" si="55"/>
        <v/>
      </c>
      <c r="AM49" s="35">
        <f t="shared" si="56"/>
        <v>2</v>
      </c>
      <c r="AN49" s="35" t="str">
        <f t="shared" si="67"/>
        <v/>
      </c>
      <c r="AO49" s="35">
        <f t="shared" si="68"/>
        <v>1</v>
      </c>
      <c r="AP49" s="35" t="str">
        <f t="shared" si="57"/>
        <v/>
      </c>
      <c r="AQ49" s="35" t="str">
        <f t="shared" si="58"/>
        <v/>
      </c>
      <c r="AR49" s="35" t="str">
        <f t="shared" si="59"/>
        <v/>
      </c>
      <c r="AS49" s="35" t="str">
        <f t="shared" si="60"/>
        <v/>
      </c>
      <c r="AT49" s="35" t="str">
        <f t="shared" si="61"/>
        <v/>
      </c>
      <c r="AU49" s="35">
        <f t="shared" si="62"/>
        <v>11</v>
      </c>
      <c r="AV49" s="35">
        <f t="shared" si="63"/>
        <v>12</v>
      </c>
      <c r="AW49" s="35"/>
      <c r="AX49" s="35" t="str">
        <f t="shared" si="29"/>
        <v/>
      </c>
      <c r="AY49" s="35" t="str">
        <f t="shared" si="30"/>
        <v/>
      </c>
      <c r="AZ49" s="35" t="str">
        <f t="shared" si="31"/>
        <v/>
      </c>
      <c r="BA49" s="35" t="str">
        <f t="shared" si="32"/>
        <v/>
      </c>
      <c r="BB49" s="35" t="str">
        <f t="shared" si="33"/>
        <v/>
      </c>
      <c r="BC49" s="35"/>
      <c r="BD49" s="35" t="str">
        <f t="shared" si="34"/>
        <v/>
      </c>
      <c r="BE49" s="35" t="str">
        <f t="shared" si="35"/>
        <v/>
      </c>
      <c r="BF49" s="35" t="str">
        <f t="shared" si="28"/>
        <v/>
      </c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</row>
    <row r="50" spans="1:256" s="11" customFormat="1" x14ac:dyDescent="0.2">
      <c r="A50" s="31" t="s">
        <v>334</v>
      </c>
      <c r="B50" s="32" t="s">
        <v>51</v>
      </c>
      <c r="C50" s="32">
        <v>1</v>
      </c>
      <c r="D50" s="90" t="s">
        <v>346</v>
      </c>
      <c r="E50" s="73" t="s">
        <v>16</v>
      </c>
      <c r="F50" s="24"/>
      <c r="G50" s="32"/>
      <c r="H50" s="32"/>
      <c r="I50" s="24" t="s">
        <v>4</v>
      </c>
      <c r="J50" s="24" t="s">
        <v>45</v>
      </c>
      <c r="K50" s="32">
        <v>1</v>
      </c>
      <c r="L50" s="32">
        <v>1</v>
      </c>
      <c r="M50" s="62"/>
      <c r="N50" s="24"/>
      <c r="O50" s="24"/>
      <c r="P50" s="24" t="s">
        <v>20</v>
      </c>
      <c r="Q50" s="24"/>
      <c r="R50" s="24"/>
      <c r="S50" s="24"/>
      <c r="T50" s="24"/>
      <c r="U50" s="32" t="str">
        <f t="shared" si="41"/>
        <v/>
      </c>
      <c r="V50" s="32" t="str">
        <f t="shared" si="42"/>
        <v/>
      </c>
      <c r="W50" s="32" t="str">
        <f t="shared" si="64"/>
        <v/>
      </c>
      <c r="X50" s="32" t="str">
        <f t="shared" si="43"/>
        <v/>
      </c>
      <c r="Y50" s="32">
        <f t="shared" si="44"/>
        <v>1</v>
      </c>
      <c r="Z50" s="32" t="str">
        <f t="shared" si="45"/>
        <v/>
      </c>
      <c r="AA50" s="32">
        <f t="shared" si="65"/>
        <v>2</v>
      </c>
      <c r="AB50" s="32" t="str">
        <f t="shared" si="46"/>
        <v/>
      </c>
      <c r="AC50" s="32" t="str">
        <f t="shared" si="47"/>
        <v/>
      </c>
      <c r="AD50" s="32">
        <f t="shared" si="48"/>
        <v>1</v>
      </c>
      <c r="AE50" s="32" t="str">
        <f t="shared" si="49"/>
        <v/>
      </c>
      <c r="AF50" s="32" t="str">
        <f t="shared" si="50"/>
        <v/>
      </c>
      <c r="AG50" s="32" t="str">
        <f t="shared" si="51"/>
        <v/>
      </c>
      <c r="AH50" s="32" t="str">
        <f t="shared" si="52"/>
        <v/>
      </c>
      <c r="AI50" s="32" t="str">
        <f t="shared" si="66"/>
        <v/>
      </c>
      <c r="AJ50" s="32" t="str">
        <f t="shared" si="53"/>
        <v/>
      </c>
      <c r="AK50" s="32">
        <f t="shared" si="54"/>
        <v>-1</v>
      </c>
      <c r="AL50" s="32" t="str">
        <f t="shared" si="55"/>
        <v/>
      </c>
      <c r="AM50" s="32">
        <f t="shared" si="56"/>
        <v>1</v>
      </c>
      <c r="AN50" s="32">
        <f t="shared" si="67"/>
        <v>2</v>
      </c>
      <c r="AO50" s="32">
        <f t="shared" si="68"/>
        <v>1</v>
      </c>
      <c r="AP50" s="32" t="str">
        <f t="shared" si="57"/>
        <v/>
      </c>
      <c r="AQ50" s="32">
        <f t="shared" si="58"/>
        <v>2</v>
      </c>
      <c r="AR50" s="32" t="str">
        <f t="shared" si="59"/>
        <v/>
      </c>
      <c r="AS50" s="32">
        <f t="shared" si="60"/>
        <v>1</v>
      </c>
      <c r="AT50" s="32" t="str">
        <f t="shared" si="61"/>
        <v/>
      </c>
      <c r="AU50" s="32">
        <f t="shared" si="62"/>
        <v>10</v>
      </c>
      <c r="AV50" s="32">
        <f t="shared" si="63"/>
        <v>11</v>
      </c>
      <c r="AW50" s="32"/>
      <c r="AX50" s="32" t="str">
        <f t="shared" si="29"/>
        <v/>
      </c>
      <c r="AY50" s="32" t="str">
        <f t="shared" si="30"/>
        <v/>
      </c>
      <c r="AZ50" s="32" t="str">
        <f t="shared" si="31"/>
        <v>Y</v>
      </c>
      <c r="BA50" s="32" t="str">
        <f t="shared" si="32"/>
        <v/>
      </c>
      <c r="BB50" s="32" t="str">
        <f t="shared" si="33"/>
        <v/>
      </c>
      <c r="BC50" s="32"/>
      <c r="BD50" s="32" t="str">
        <f t="shared" si="34"/>
        <v/>
      </c>
      <c r="BE50" s="32" t="str">
        <f t="shared" si="35"/>
        <v/>
      </c>
      <c r="BF50" s="32" t="str">
        <f t="shared" si="28"/>
        <v/>
      </c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</row>
    <row r="51" spans="1:256" s="11" customFormat="1" x14ac:dyDescent="0.2">
      <c r="A51" s="9" t="s">
        <v>243</v>
      </c>
      <c r="B51" s="10" t="s">
        <v>51</v>
      </c>
      <c r="C51" s="10">
        <v>1</v>
      </c>
      <c r="D51" s="86" t="s">
        <v>346</v>
      </c>
      <c r="E51" s="69" t="s">
        <v>16</v>
      </c>
      <c r="G51" s="10">
        <v>1</v>
      </c>
      <c r="H51" s="10"/>
      <c r="K51" s="10">
        <v>2</v>
      </c>
      <c r="L51" s="10">
        <v>1</v>
      </c>
      <c r="M51" s="3"/>
      <c r="P51" s="11" t="s">
        <v>2</v>
      </c>
      <c r="R51" s="11" t="s">
        <v>111</v>
      </c>
      <c r="U51" s="10" t="str">
        <f t="shared" si="41"/>
        <v/>
      </c>
      <c r="V51" s="10" t="str">
        <f t="shared" si="42"/>
        <v/>
      </c>
      <c r="W51" s="10" t="str">
        <f t="shared" si="64"/>
        <v/>
      </c>
      <c r="X51" s="10" t="str">
        <f t="shared" si="43"/>
        <v/>
      </c>
      <c r="Y51" s="10" t="str">
        <f t="shared" si="44"/>
        <v/>
      </c>
      <c r="Z51" s="10" t="str">
        <f t="shared" si="45"/>
        <v/>
      </c>
      <c r="AA51" s="10" t="str">
        <f t="shared" si="65"/>
        <v/>
      </c>
      <c r="AB51" s="10" t="str">
        <f t="shared" si="46"/>
        <v/>
      </c>
      <c r="AC51" s="10" t="str">
        <f t="shared" si="47"/>
        <v/>
      </c>
      <c r="AD51" s="10">
        <f t="shared" si="48"/>
        <v>1</v>
      </c>
      <c r="AE51" s="10" t="str">
        <f t="shared" si="49"/>
        <v/>
      </c>
      <c r="AF51" s="10" t="str">
        <f t="shared" si="50"/>
        <v/>
      </c>
      <c r="AG51" s="10" t="str">
        <f t="shared" si="51"/>
        <v/>
      </c>
      <c r="AH51" s="10" t="str">
        <f t="shared" si="52"/>
        <v/>
      </c>
      <c r="AI51" s="10" t="str">
        <f t="shared" si="66"/>
        <v/>
      </c>
      <c r="AJ51" s="10">
        <f t="shared" si="53"/>
        <v>1</v>
      </c>
      <c r="AK51" s="10">
        <f t="shared" si="54"/>
        <v>1</v>
      </c>
      <c r="AL51" s="10" t="str">
        <f t="shared" si="55"/>
        <v/>
      </c>
      <c r="AM51" s="10">
        <f t="shared" si="56"/>
        <v>1</v>
      </c>
      <c r="AN51" s="10" t="str">
        <f t="shared" si="67"/>
        <v/>
      </c>
      <c r="AO51" s="10">
        <f t="shared" si="68"/>
        <v>1</v>
      </c>
      <c r="AP51" s="10" t="str">
        <f t="shared" si="57"/>
        <v/>
      </c>
      <c r="AQ51" s="10" t="str">
        <f t="shared" si="58"/>
        <v/>
      </c>
      <c r="AR51" s="10" t="str">
        <f t="shared" si="59"/>
        <v/>
      </c>
      <c r="AS51" s="10">
        <f t="shared" si="60"/>
        <v>-1</v>
      </c>
      <c r="AT51" s="10" t="str">
        <f t="shared" si="61"/>
        <v/>
      </c>
      <c r="AU51" s="10">
        <f t="shared" si="62"/>
        <v>4</v>
      </c>
      <c r="AV51" s="10">
        <f t="shared" si="63"/>
        <v>5</v>
      </c>
      <c r="AW51" s="10"/>
      <c r="AX51" s="10" t="str">
        <f t="shared" si="29"/>
        <v/>
      </c>
      <c r="AY51" s="10" t="str">
        <f t="shared" si="30"/>
        <v/>
      </c>
      <c r="AZ51" s="10" t="str">
        <f t="shared" si="31"/>
        <v/>
      </c>
      <c r="BA51" s="10" t="str">
        <f t="shared" si="32"/>
        <v/>
      </c>
      <c r="BB51" s="10" t="str">
        <f t="shared" si="33"/>
        <v/>
      </c>
      <c r="BC51" s="10"/>
      <c r="BD51" s="10" t="str">
        <f t="shared" si="34"/>
        <v/>
      </c>
      <c r="BE51" s="10" t="str">
        <f t="shared" si="35"/>
        <v/>
      </c>
      <c r="BF51" s="10" t="str">
        <f t="shared" si="28"/>
        <v/>
      </c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x14ac:dyDescent="0.2">
      <c r="A52" s="9" t="s">
        <v>335</v>
      </c>
      <c r="B52" s="10" t="s">
        <v>51</v>
      </c>
      <c r="C52" s="10">
        <v>1</v>
      </c>
      <c r="D52" s="86" t="s">
        <v>346</v>
      </c>
      <c r="E52" s="69" t="s">
        <v>16</v>
      </c>
      <c r="G52" s="10"/>
      <c r="H52" s="10"/>
      <c r="K52" s="10">
        <v>1</v>
      </c>
      <c r="L52" s="10">
        <v>1</v>
      </c>
      <c r="M52" s="3"/>
      <c r="R52" s="11" t="s">
        <v>110</v>
      </c>
      <c r="S52" s="11" t="s">
        <v>26</v>
      </c>
      <c r="U52" s="10" t="str">
        <f t="shared" si="41"/>
        <v/>
      </c>
      <c r="V52" s="10" t="str">
        <f t="shared" si="42"/>
        <v/>
      </c>
      <c r="W52" s="10">
        <f t="shared" si="64"/>
        <v>2</v>
      </c>
      <c r="X52" s="10" t="str">
        <f t="shared" si="43"/>
        <v/>
      </c>
      <c r="Y52" s="10" t="str">
        <f t="shared" si="44"/>
        <v/>
      </c>
      <c r="Z52" s="10" t="str">
        <f t="shared" si="45"/>
        <v/>
      </c>
      <c r="AA52" s="10" t="str">
        <f t="shared" si="65"/>
        <v/>
      </c>
      <c r="AB52" s="10" t="str">
        <f t="shared" si="46"/>
        <v/>
      </c>
      <c r="AC52" s="10" t="str">
        <f t="shared" si="47"/>
        <v/>
      </c>
      <c r="AD52" s="10">
        <f t="shared" si="48"/>
        <v>1</v>
      </c>
      <c r="AE52" s="10" t="str">
        <f t="shared" si="49"/>
        <v/>
      </c>
      <c r="AF52" s="10" t="str">
        <f t="shared" si="50"/>
        <v/>
      </c>
      <c r="AG52" s="10" t="str">
        <f t="shared" si="51"/>
        <v/>
      </c>
      <c r="AH52" s="10" t="str">
        <f t="shared" si="52"/>
        <v/>
      </c>
      <c r="AI52" s="10" t="str">
        <f t="shared" si="66"/>
        <v/>
      </c>
      <c r="AJ52" s="10">
        <f t="shared" si="53"/>
        <v>1</v>
      </c>
      <c r="AK52" s="10" t="str">
        <f t="shared" si="54"/>
        <v/>
      </c>
      <c r="AL52" s="10" t="str">
        <f t="shared" si="55"/>
        <v/>
      </c>
      <c r="AM52" s="10">
        <f t="shared" si="56"/>
        <v>2</v>
      </c>
      <c r="AN52" s="10" t="str">
        <f t="shared" si="67"/>
        <v/>
      </c>
      <c r="AO52" s="10">
        <f t="shared" si="68"/>
        <v>1</v>
      </c>
      <c r="AP52" s="10" t="str">
        <f t="shared" si="57"/>
        <v/>
      </c>
      <c r="AQ52" s="10" t="str">
        <f t="shared" si="58"/>
        <v/>
      </c>
      <c r="AR52" s="10" t="str">
        <f t="shared" si="59"/>
        <v/>
      </c>
      <c r="AS52" s="10" t="str">
        <f t="shared" si="60"/>
        <v/>
      </c>
      <c r="AT52" s="10" t="str">
        <f t="shared" si="61"/>
        <v/>
      </c>
      <c r="AU52" s="10">
        <f t="shared" si="62"/>
        <v>7</v>
      </c>
      <c r="AV52" s="10">
        <f t="shared" si="63"/>
        <v>8</v>
      </c>
      <c r="AW52" s="10"/>
      <c r="AX52" s="10" t="str">
        <f t="shared" si="29"/>
        <v/>
      </c>
      <c r="AY52" s="10" t="str">
        <f t="shared" si="30"/>
        <v/>
      </c>
      <c r="AZ52" s="10" t="str">
        <f t="shared" si="31"/>
        <v/>
      </c>
      <c r="BA52" s="10" t="str">
        <f t="shared" si="32"/>
        <v/>
      </c>
      <c r="BB52" s="10" t="str">
        <f t="shared" si="33"/>
        <v/>
      </c>
      <c r="BC52" s="10"/>
      <c r="BD52" s="10" t="str">
        <f t="shared" si="34"/>
        <v/>
      </c>
      <c r="BE52" s="10" t="str">
        <f t="shared" si="35"/>
        <v/>
      </c>
      <c r="BF52" s="10" t="str">
        <f t="shared" si="28"/>
        <v/>
      </c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s="11" customFormat="1" x14ac:dyDescent="0.2">
      <c r="A53" s="9" t="s">
        <v>244</v>
      </c>
      <c r="B53" s="10" t="s">
        <v>51</v>
      </c>
      <c r="C53" s="10">
        <v>2</v>
      </c>
      <c r="D53" s="88" t="s">
        <v>347</v>
      </c>
      <c r="E53" s="69" t="s">
        <v>3</v>
      </c>
      <c r="G53" s="10"/>
      <c r="H53" s="10">
        <v>2</v>
      </c>
      <c r="K53" s="10">
        <v>1</v>
      </c>
      <c r="L53" s="10">
        <v>1</v>
      </c>
      <c r="M53" s="3"/>
      <c r="N53" s="11" t="s">
        <v>30</v>
      </c>
      <c r="P53" s="11" t="s">
        <v>2</v>
      </c>
      <c r="U53" s="10" t="str">
        <f t="shared" si="41"/>
        <v/>
      </c>
      <c r="V53" s="10" t="str">
        <f t="shared" si="42"/>
        <v/>
      </c>
      <c r="W53" s="10" t="str">
        <f t="shared" si="64"/>
        <v/>
      </c>
      <c r="X53" s="10">
        <f t="shared" si="43"/>
        <v>1</v>
      </c>
      <c r="Y53" s="10" t="str">
        <f t="shared" si="44"/>
        <v/>
      </c>
      <c r="Z53" s="10">
        <f t="shared" si="45"/>
        <v>1</v>
      </c>
      <c r="AA53" s="10" t="str">
        <f t="shared" si="65"/>
        <v/>
      </c>
      <c r="AB53" s="10" t="str">
        <f t="shared" si="46"/>
        <v/>
      </c>
      <c r="AC53" s="10" t="str">
        <f t="shared" si="47"/>
        <v/>
      </c>
      <c r="AD53" s="10">
        <f t="shared" si="48"/>
        <v>1</v>
      </c>
      <c r="AE53" s="10" t="str">
        <f t="shared" si="49"/>
        <v/>
      </c>
      <c r="AF53" s="10" t="str">
        <f t="shared" si="50"/>
        <v/>
      </c>
      <c r="AG53" s="10" t="str">
        <f t="shared" si="51"/>
        <v/>
      </c>
      <c r="AH53" s="10" t="str">
        <f t="shared" si="52"/>
        <v/>
      </c>
      <c r="AI53" s="10" t="str">
        <f t="shared" si="66"/>
        <v/>
      </c>
      <c r="AJ53" s="10" t="str">
        <f t="shared" si="53"/>
        <v/>
      </c>
      <c r="AK53" s="10">
        <f t="shared" si="54"/>
        <v>1</v>
      </c>
      <c r="AL53" s="10" t="str">
        <f t="shared" si="55"/>
        <v/>
      </c>
      <c r="AM53" s="10" t="str">
        <f t="shared" si="56"/>
        <v/>
      </c>
      <c r="AN53" s="10" t="str">
        <f t="shared" si="67"/>
        <v/>
      </c>
      <c r="AO53" s="10" t="str">
        <f t="shared" si="68"/>
        <v/>
      </c>
      <c r="AP53" s="10" t="str">
        <f t="shared" si="57"/>
        <v/>
      </c>
      <c r="AQ53" s="10" t="str">
        <f t="shared" si="58"/>
        <v/>
      </c>
      <c r="AR53" s="10" t="str">
        <f t="shared" si="59"/>
        <v/>
      </c>
      <c r="AS53" s="10">
        <f t="shared" si="60"/>
        <v>-1</v>
      </c>
      <c r="AT53" s="10" t="str">
        <f t="shared" si="61"/>
        <v/>
      </c>
      <c r="AU53" s="10">
        <f t="shared" si="62"/>
        <v>3</v>
      </c>
      <c r="AV53" s="10">
        <f t="shared" si="63"/>
        <v>4</v>
      </c>
      <c r="AW53" s="10"/>
      <c r="AX53" s="10" t="str">
        <f>IF(AND(E53="Development",LEFT(P53,10)= "Military +",OR(MID(P53,11,1)="1",MID(P53,11,1)="2")),"Y","")</f>
        <v>Y</v>
      </c>
      <c r="AY53" s="10" t="str">
        <f t="shared" si="30"/>
        <v/>
      </c>
      <c r="AZ53" s="10" t="str">
        <f t="shared" si="31"/>
        <v/>
      </c>
      <c r="BA53" s="10" t="str">
        <f t="shared" si="32"/>
        <v/>
      </c>
      <c r="BB53" s="10" t="str">
        <f t="shared" si="33"/>
        <v/>
      </c>
      <c r="BC53" s="10"/>
      <c r="BD53" s="10" t="str">
        <f t="shared" si="34"/>
        <v/>
      </c>
      <c r="BE53" s="10" t="str">
        <f t="shared" si="35"/>
        <v/>
      </c>
      <c r="BF53" s="10" t="str">
        <f t="shared" si="28"/>
        <v/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</row>
    <row r="54" spans="1:256" s="11" customFormat="1" x14ac:dyDescent="0.2">
      <c r="A54" s="9" t="s">
        <v>245</v>
      </c>
      <c r="B54" s="10" t="s">
        <v>51</v>
      </c>
      <c r="C54" s="10">
        <v>2</v>
      </c>
      <c r="D54" s="88" t="s">
        <v>347</v>
      </c>
      <c r="E54" s="69" t="s">
        <v>3</v>
      </c>
      <c r="G54" s="10"/>
      <c r="H54" s="10">
        <v>3</v>
      </c>
      <c r="K54" s="10">
        <v>1</v>
      </c>
      <c r="L54" s="10">
        <v>1</v>
      </c>
      <c r="M54" s="3"/>
      <c r="Q54" s="11" t="s">
        <v>55</v>
      </c>
      <c r="U54" s="10" t="str">
        <f t="shared" si="41"/>
        <v/>
      </c>
      <c r="V54" s="10" t="str">
        <f t="shared" si="42"/>
        <v/>
      </c>
      <c r="W54" s="10" t="str">
        <f t="shared" si="64"/>
        <v/>
      </c>
      <c r="X54" s="10">
        <f t="shared" si="43"/>
        <v>1</v>
      </c>
      <c r="Y54" s="10" t="str">
        <f t="shared" si="44"/>
        <v/>
      </c>
      <c r="Z54" s="10">
        <f t="shared" si="45"/>
        <v>1</v>
      </c>
      <c r="AA54" s="10" t="str">
        <f t="shared" si="65"/>
        <v/>
      </c>
      <c r="AB54" s="10" t="str">
        <f t="shared" si="46"/>
        <v/>
      </c>
      <c r="AC54" s="10" t="str">
        <f t="shared" si="47"/>
        <v/>
      </c>
      <c r="AD54" s="10" t="str">
        <f t="shared" si="48"/>
        <v/>
      </c>
      <c r="AE54" s="10" t="str">
        <f t="shared" si="49"/>
        <v/>
      </c>
      <c r="AF54" s="10" t="str">
        <f t="shared" si="50"/>
        <v/>
      </c>
      <c r="AG54" s="10" t="str">
        <f t="shared" si="51"/>
        <v/>
      </c>
      <c r="AH54" s="10" t="str">
        <f t="shared" si="52"/>
        <v/>
      </c>
      <c r="AI54" s="10" t="str">
        <f t="shared" si="66"/>
        <v/>
      </c>
      <c r="AJ54" s="10" t="str">
        <f t="shared" si="53"/>
        <v/>
      </c>
      <c r="AK54" s="10" t="str">
        <f t="shared" si="54"/>
        <v/>
      </c>
      <c r="AL54" s="10">
        <f t="shared" si="55"/>
        <v>2</v>
      </c>
      <c r="AM54" s="10" t="str">
        <f t="shared" si="56"/>
        <v/>
      </c>
      <c r="AN54" s="10" t="str">
        <f t="shared" si="67"/>
        <v/>
      </c>
      <c r="AO54" s="10" t="str">
        <f t="shared" si="68"/>
        <v/>
      </c>
      <c r="AP54" s="10" t="str">
        <f t="shared" si="57"/>
        <v/>
      </c>
      <c r="AQ54" s="10" t="str">
        <f t="shared" si="58"/>
        <v/>
      </c>
      <c r="AR54" s="10">
        <f t="shared" si="59"/>
        <v>2</v>
      </c>
      <c r="AS54" s="10" t="str">
        <f t="shared" si="60"/>
        <v/>
      </c>
      <c r="AT54" s="10" t="str">
        <f t="shared" si="61"/>
        <v/>
      </c>
      <c r="AU54" s="10">
        <f t="shared" si="62"/>
        <v>6</v>
      </c>
      <c r="AV54" s="10">
        <f t="shared" si="63"/>
        <v>7</v>
      </c>
      <c r="AW54" s="10"/>
      <c r="AX54" s="10" t="str">
        <f t="shared" si="29"/>
        <v/>
      </c>
      <c r="AY54" s="10" t="str">
        <f t="shared" si="30"/>
        <v/>
      </c>
      <c r="AZ54" s="10" t="str">
        <f t="shared" si="31"/>
        <v/>
      </c>
      <c r="BA54" s="10" t="str">
        <f t="shared" si="32"/>
        <v/>
      </c>
      <c r="BB54" s="10" t="str">
        <f t="shared" si="33"/>
        <v/>
      </c>
      <c r="BC54" s="10"/>
      <c r="BD54" s="10" t="str">
        <f t="shared" si="34"/>
        <v/>
      </c>
      <c r="BE54" s="10" t="str">
        <f t="shared" si="35"/>
        <v/>
      </c>
      <c r="BF54" s="10" t="str">
        <f t="shared" si="28"/>
        <v/>
      </c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</row>
    <row r="55" spans="1:256" s="11" customFormat="1" x14ac:dyDescent="0.2">
      <c r="A55" s="9" t="s">
        <v>411</v>
      </c>
      <c r="B55" s="10" t="s">
        <v>312</v>
      </c>
      <c r="C55" s="10">
        <v>1</v>
      </c>
      <c r="D55" s="86" t="s">
        <v>346</v>
      </c>
      <c r="E55" s="69" t="s">
        <v>16</v>
      </c>
      <c r="G55" s="10"/>
      <c r="H55" s="10"/>
      <c r="K55" s="10">
        <v>3</v>
      </c>
      <c r="L55" s="10" t="s">
        <v>13</v>
      </c>
      <c r="M55" s="6"/>
      <c r="O55" s="11" t="s">
        <v>412</v>
      </c>
      <c r="R55" s="11" t="s">
        <v>444</v>
      </c>
      <c r="T55" s="11" t="s">
        <v>414</v>
      </c>
      <c r="U55" s="10" t="str">
        <f t="shared" si="41"/>
        <v/>
      </c>
      <c r="V55" s="10" t="str">
        <f t="shared" si="42"/>
        <v/>
      </c>
      <c r="W55" s="10" t="str">
        <f t="shared" si="64"/>
        <v/>
      </c>
      <c r="X55" s="10" t="str">
        <f t="shared" si="43"/>
        <v/>
      </c>
      <c r="Y55" s="10" t="str">
        <f t="shared" si="44"/>
        <v/>
      </c>
      <c r="Z55" s="10" t="str">
        <f t="shared" si="45"/>
        <v/>
      </c>
      <c r="AA55" s="10" t="str">
        <f t="shared" si="65"/>
        <v/>
      </c>
      <c r="AB55" s="10" t="str">
        <f t="shared" si="46"/>
        <v/>
      </c>
      <c r="AC55" s="10" t="str">
        <f t="shared" si="47"/>
        <v/>
      </c>
      <c r="AD55" s="10">
        <f t="shared" si="48"/>
        <v>1</v>
      </c>
      <c r="AE55" s="10" t="str">
        <f t="shared" si="49"/>
        <v/>
      </c>
      <c r="AF55" s="10" t="str">
        <f t="shared" si="50"/>
        <v/>
      </c>
      <c r="AG55" s="10" t="str">
        <f t="shared" si="51"/>
        <v/>
      </c>
      <c r="AH55" s="10" t="str">
        <f t="shared" si="52"/>
        <v/>
      </c>
      <c r="AI55" s="10" t="str">
        <f t="shared" si="66"/>
        <v/>
      </c>
      <c r="AJ55" s="10">
        <f t="shared" si="53"/>
        <v>1</v>
      </c>
      <c r="AK55" s="10" t="str">
        <f t="shared" si="54"/>
        <v/>
      </c>
      <c r="AL55" s="10" t="str">
        <f t="shared" si="55"/>
        <v/>
      </c>
      <c r="AM55" s="10">
        <f t="shared" si="56"/>
        <v>1</v>
      </c>
      <c r="AN55" s="10" t="str">
        <f t="shared" si="67"/>
        <v/>
      </c>
      <c r="AO55" s="10">
        <f t="shared" si="68"/>
        <v>1</v>
      </c>
      <c r="AP55" s="10" t="str">
        <f t="shared" si="57"/>
        <v/>
      </c>
      <c r="AQ55" s="10" t="str">
        <f t="shared" si="58"/>
        <v/>
      </c>
      <c r="AR55" s="10" t="str">
        <f t="shared" si="59"/>
        <v/>
      </c>
      <c r="AS55" s="10" t="str">
        <f t="shared" si="60"/>
        <v/>
      </c>
      <c r="AT55" s="10" t="str">
        <f t="shared" si="61"/>
        <v/>
      </c>
      <c r="AU55" s="10">
        <f t="shared" si="62"/>
        <v>4</v>
      </c>
      <c r="AV55" s="10">
        <f t="shared" si="63"/>
        <v>4</v>
      </c>
      <c r="AW55" s="10"/>
      <c r="AX55" s="10" t="str">
        <f t="shared" si="29"/>
        <v/>
      </c>
      <c r="AY55" s="10" t="str">
        <f t="shared" si="30"/>
        <v/>
      </c>
      <c r="AZ55" s="10" t="str">
        <f t="shared" si="31"/>
        <v/>
      </c>
      <c r="BA55" s="10" t="str">
        <f t="shared" si="32"/>
        <v/>
      </c>
      <c r="BB55" s="10" t="str">
        <f t="shared" si="33"/>
        <v/>
      </c>
      <c r="BC55" s="10"/>
      <c r="BD55" s="10" t="str">
        <f t="shared" si="34"/>
        <v/>
      </c>
      <c r="BE55" s="10" t="str">
        <f t="shared" si="35"/>
        <v/>
      </c>
      <c r="BF55" s="10" t="str">
        <f t="shared" si="28"/>
        <v/>
      </c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</row>
    <row r="56" spans="1:256" s="11" customFormat="1" x14ac:dyDescent="0.2">
      <c r="A56" s="45" t="s">
        <v>287</v>
      </c>
      <c r="B56" s="29" t="s">
        <v>51</v>
      </c>
      <c r="C56" s="29">
        <v>1</v>
      </c>
      <c r="D56" s="99" t="s">
        <v>346</v>
      </c>
      <c r="E56" s="77" t="s">
        <v>15</v>
      </c>
      <c r="F56" s="13"/>
      <c r="G56" s="29"/>
      <c r="H56" s="29">
        <v>3</v>
      </c>
      <c r="I56" s="13" t="s">
        <v>4</v>
      </c>
      <c r="J56" s="13" t="s">
        <v>9</v>
      </c>
      <c r="K56" s="29">
        <v>2</v>
      </c>
      <c r="L56" s="29">
        <v>1</v>
      </c>
      <c r="M56" s="65"/>
      <c r="N56" s="13"/>
      <c r="O56" s="13"/>
      <c r="P56" s="13" t="s">
        <v>2</v>
      </c>
      <c r="Q56" s="13"/>
      <c r="R56" s="13"/>
      <c r="S56" s="13"/>
      <c r="T56" s="13"/>
      <c r="U56" s="29" t="str">
        <f t="shared" si="41"/>
        <v/>
      </c>
      <c r="V56" s="29" t="str">
        <f t="shared" si="42"/>
        <v/>
      </c>
      <c r="W56" s="29">
        <f t="shared" si="64"/>
        <v>1</v>
      </c>
      <c r="X56" s="29" t="str">
        <f t="shared" si="43"/>
        <v/>
      </c>
      <c r="Y56" s="29">
        <f t="shared" si="44"/>
        <v>1</v>
      </c>
      <c r="Z56" s="29" t="str">
        <f t="shared" si="45"/>
        <v/>
      </c>
      <c r="AA56" s="29" t="str">
        <f t="shared" si="65"/>
        <v/>
      </c>
      <c r="AB56" s="29">
        <f t="shared" si="46"/>
        <v>1</v>
      </c>
      <c r="AC56" s="29" t="str">
        <f t="shared" si="47"/>
        <v/>
      </c>
      <c r="AD56" s="29">
        <f t="shared" si="48"/>
        <v>1</v>
      </c>
      <c r="AE56" s="29" t="str">
        <f t="shared" si="49"/>
        <v/>
      </c>
      <c r="AF56" s="29">
        <f t="shared" si="50"/>
        <v>1</v>
      </c>
      <c r="AG56" s="29" t="str">
        <f t="shared" si="51"/>
        <v/>
      </c>
      <c r="AH56" s="29" t="str">
        <f t="shared" si="52"/>
        <v/>
      </c>
      <c r="AI56" s="29" t="str">
        <f t="shared" si="66"/>
        <v/>
      </c>
      <c r="AJ56" s="29" t="str">
        <f t="shared" si="53"/>
        <v/>
      </c>
      <c r="AK56" s="29">
        <f t="shared" si="54"/>
        <v>1</v>
      </c>
      <c r="AL56" s="29" t="str">
        <f t="shared" si="55"/>
        <v/>
      </c>
      <c r="AM56" s="29">
        <f t="shared" si="56"/>
        <v>2</v>
      </c>
      <c r="AN56" s="29">
        <f t="shared" si="67"/>
        <v>1</v>
      </c>
      <c r="AO56" s="29">
        <f t="shared" si="68"/>
        <v>1</v>
      </c>
      <c r="AP56" s="29">
        <f t="shared" si="57"/>
        <v>1</v>
      </c>
      <c r="AQ56" s="29">
        <f t="shared" si="58"/>
        <v>2</v>
      </c>
      <c r="AR56" s="29" t="str">
        <f t="shared" si="59"/>
        <v/>
      </c>
      <c r="AS56" s="29" t="str">
        <f t="shared" si="60"/>
        <v/>
      </c>
      <c r="AT56" s="29" t="str">
        <f t="shared" si="61"/>
        <v/>
      </c>
      <c r="AU56" s="29">
        <f t="shared" si="62"/>
        <v>13</v>
      </c>
      <c r="AV56" s="29">
        <f t="shared" si="63"/>
        <v>14</v>
      </c>
      <c r="AW56" s="29"/>
      <c r="AX56" s="29" t="str">
        <f t="shared" si="29"/>
        <v/>
      </c>
      <c r="AY56" s="29" t="str">
        <f t="shared" si="30"/>
        <v>Y</v>
      </c>
      <c r="AZ56" s="29" t="str">
        <f t="shared" si="31"/>
        <v/>
      </c>
      <c r="BA56" s="29" t="str">
        <f t="shared" si="32"/>
        <v/>
      </c>
      <c r="BB56" s="29" t="str">
        <f t="shared" si="33"/>
        <v/>
      </c>
      <c r="BC56" s="29"/>
      <c r="BD56" s="29" t="str">
        <f t="shared" si="34"/>
        <v/>
      </c>
      <c r="BE56" s="29" t="str">
        <f t="shared" si="35"/>
        <v/>
      </c>
      <c r="BF56" s="29" t="str">
        <f t="shared" si="28"/>
        <v/>
      </c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</row>
    <row r="57" spans="1:256" s="11" customFormat="1" x14ac:dyDescent="0.2">
      <c r="A57" s="9" t="s">
        <v>255</v>
      </c>
      <c r="B57" s="10" t="s">
        <v>51</v>
      </c>
      <c r="C57" s="10">
        <v>1</v>
      </c>
      <c r="D57" s="88" t="s">
        <v>347</v>
      </c>
      <c r="E57" s="69" t="s">
        <v>3</v>
      </c>
      <c r="G57" s="10"/>
      <c r="H57" s="10"/>
      <c r="K57" s="10">
        <v>6</v>
      </c>
      <c r="L57" s="10" t="s">
        <v>13</v>
      </c>
      <c r="M57" s="3"/>
      <c r="R57" s="11" t="s">
        <v>115</v>
      </c>
      <c r="S57" s="11" t="s">
        <v>26</v>
      </c>
      <c r="T57" s="11" t="s">
        <v>68</v>
      </c>
      <c r="U57" s="10" t="str">
        <f t="shared" si="41"/>
        <v/>
      </c>
      <c r="V57" s="10" t="str">
        <f t="shared" si="42"/>
        <v/>
      </c>
      <c r="W57" s="10" t="str">
        <f t="shared" si="64"/>
        <v/>
      </c>
      <c r="X57" s="10">
        <f t="shared" si="43"/>
        <v>1</v>
      </c>
      <c r="Y57" s="10" t="str">
        <f t="shared" si="44"/>
        <v/>
      </c>
      <c r="Z57" s="10">
        <f t="shared" si="45"/>
        <v>2</v>
      </c>
      <c r="AA57" s="10" t="str">
        <f t="shared" si="65"/>
        <v/>
      </c>
      <c r="AB57" s="10" t="str">
        <f t="shared" si="46"/>
        <v/>
      </c>
      <c r="AC57" s="10" t="str">
        <f t="shared" si="47"/>
        <v/>
      </c>
      <c r="AD57" s="10" t="str">
        <f t="shared" si="48"/>
        <v/>
      </c>
      <c r="AE57" s="10">
        <f t="shared" si="49"/>
        <v>1</v>
      </c>
      <c r="AF57" s="10" t="str">
        <f t="shared" si="50"/>
        <v/>
      </c>
      <c r="AG57" s="10" t="str">
        <f t="shared" si="51"/>
        <v/>
      </c>
      <c r="AH57" s="10" t="str">
        <f t="shared" si="52"/>
        <v/>
      </c>
      <c r="AI57" s="10" t="str">
        <f t="shared" si="66"/>
        <v/>
      </c>
      <c r="AJ57" s="10">
        <f t="shared" si="53"/>
        <v>2</v>
      </c>
      <c r="AK57" s="10" t="str">
        <f t="shared" si="54"/>
        <v/>
      </c>
      <c r="AL57" s="10" t="str">
        <f t="shared" si="55"/>
        <v/>
      </c>
      <c r="AM57" s="10" t="str">
        <f t="shared" si="56"/>
        <v/>
      </c>
      <c r="AN57" s="10" t="str">
        <f t="shared" si="67"/>
        <v/>
      </c>
      <c r="AO57" s="10" t="str">
        <f t="shared" si="68"/>
        <v/>
      </c>
      <c r="AP57" s="10" t="str">
        <f t="shared" si="57"/>
        <v/>
      </c>
      <c r="AQ57" s="10" t="str">
        <f t="shared" si="58"/>
        <v/>
      </c>
      <c r="AR57" s="10" t="str">
        <f t="shared" si="59"/>
        <v/>
      </c>
      <c r="AS57" s="10" t="str">
        <f t="shared" si="60"/>
        <v/>
      </c>
      <c r="AT57" s="10" t="str">
        <f t="shared" si="61"/>
        <v/>
      </c>
      <c r="AU57" s="10">
        <f t="shared" si="62"/>
        <v>6</v>
      </c>
      <c r="AV57" s="10">
        <f t="shared" si="63"/>
        <v>6</v>
      </c>
      <c r="AW57" s="10"/>
      <c r="AX57" s="10" t="str">
        <f t="shared" si="29"/>
        <v/>
      </c>
      <c r="AY57" s="10" t="str">
        <f t="shared" si="30"/>
        <v/>
      </c>
      <c r="AZ57" s="10" t="str">
        <f t="shared" si="31"/>
        <v/>
      </c>
      <c r="BA57" s="10" t="str">
        <f t="shared" si="32"/>
        <v/>
      </c>
      <c r="BB57" s="10" t="str">
        <f t="shared" si="33"/>
        <v/>
      </c>
      <c r="BC57" s="10" t="s">
        <v>470</v>
      </c>
      <c r="BD57" s="10" t="str">
        <f t="shared" si="34"/>
        <v/>
      </c>
      <c r="BE57" s="10" t="str">
        <f t="shared" si="35"/>
        <v>Y</v>
      </c>
      <c r="BF57" s="10" t="str">
        <f t="shared" si="28"/>
        <v/>
      </c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 s="24" customFormat="1" x14ac:dyDescent="0.2">
      <c r="A58" s="9" t="s">
        <v>270</v>
      </c>
      <c r="B58" s="10" t="s">
        <v>126</v>
      </c>
      <c r="C58" s="10">
        <v>2</v>
      </c>
      <c r="D58" s="88" t="s">
        <v>347</v>
      </c>
      <c r="E58" s="69" t="s">
        <v>3</v>
      </c>
      <c r="F58" s="11"/>
      <c r="G58" s="10"/>
      <c r="H58" s="10"/>
      <c r="I58" s="11"/>
      <c r="J58" s="11"/>
      <c r="K58" s="10">
        <v>3</v>
      </c>
      <c r="L58" s="10">
        <v>2</v>
      </c>
      <c r="M58" s="3"/>
      <c r="N58" s="11"/>
      <c r="O58" s="11"/>
      <c r="P58" s="11"/>
      <c r="Q58" s="11" t="s">
        <v>55</v>
      </c>
      <c r="R58" s="11" t="s">
        <v>75</v>
      </c>
      <c r="S58" s="11"/>
      <c r="T58" s="11"/>
      <c r="U58" s="10" t="str">
        <f t="shared" si="41"/>
        <v/>
      </c>
      <c r="V58" s="10" t="str">
        <f t="shared" si="42"/>
        <v/>
      </c>
      <c r="W58" s="10" t="str">
        <f t="shared" si="64"/>
        <v/>
      </c>
      <c r="X58" s="10">
        <f t="shared" si="43"/>
        <v>1</v>
      </c>
      <c r="Y58" s="10" t="str">
        <f t="shared" si="44"/>
        <v/>
      </c>
      <c r="Z58" s="10">
        <f t="shared" si="45"/>
        <v>1</v>
      </c>
      <c r="AA58" s="10" t="str">
        <f t="shared" si="65"/>
        <v/>
      </c>
      <c r="AB58" s="10" t="str">
        <f t="shared" si="46"/>
        <v/>
      </c>
      <c r="AC58" s="10" t="str">
        <f t="shared" si="47"/>
        <v/>
      </c>
      <c r="AD58" s="10" t="str">
        <f t="shared" si="48"/>
        <v/>
      </c>
      <c r="AE58" s="10" t="str">
        <f t="shared" si="49"/>
        <v/>
      </c>
      <c r="AF58" s="10" t="str">
        <f t="shared" si="50"/>
        <v/>
      </c>
      <c r="AG58" s="10" t="str">
        <f t="shared" si="51"/>
        <v/>
      </c>
      <c r="AH58" s="10" t="str">
        <f t="shared" si="52"/>
        <v/>
      </c>
      <c r="AI58" s="10" t="str">
        <f t="shared" si="66"/>
        <v/>
      </c>
      <c r="AJ58" s="10">
        <f t="shared" si="53"/>
        <v>2</v>
      </c>
      <c r="AK58" s="10" t="str">
        <f t="shared" si="54"/>
        <v/>
      </c>
      <c r="AL58" s="10" t="str">
        <f t="shared" si="55"/>
        <v/>
      </c>
      <c r="AM58" s="10" t="str">
        <f t="shared" si="56"/>
        <v/>
      </c>
      <c r="AN58" s="10" t="str">
        <f t="shared" si="67"/>
        <v/>
      </c>
      <c r="AO58" s="10" t="str">
        <f t="shared" si="68"/>
        <v/>
      </c>
      <c r="AP58" s="10" t="str">
        <f t="shared" si="57"/>
        <v/>
      </c>
      <c r="AQ58" s="10" t="str">
        <f t="shared" si="58"/>
        <v/>
      </c>
      <c r="AR58" s="10">
        <f t="shared" si="59"/>
        <v>2</v>
      </c>
      <c r="AS58" s="10" t="str">
        <f t="shared" si="60"/>
        <v/>
      </c>
      <c r="AT58" s="10" t="str">
        <f t="shared" si="61"/>
        <v/>
      </c>
      <c r="AU58" s="10">
        <f t="shared" si="62"/>
        <v>6</v>
      </c>
      <c r="AV58" s="10">
        <f t="shared" si="63"/>
        <v>8</v>
      </c>
      <c r="AW58" s="10"/>
      <c r="AX58" s="10" t="str">
        <f t="shared" si="29"/>
        <v/>
      </c>
      <c r="AY58" s="10" t="str">
        <f t="shared" si="30"/>
        <v/>
      </c>
      <c r="AZ58" s="10" t="str">
        <f t="shared" si="31"/>
        <v/>
      </c>
      <c r="BA58" s="10" t="str">
        <f t="shared" si="32"/>
        <v/>
      </c>
      <c r="BB58" s="10" t="str">
        <f t="shared" si="33"/>
        <v/>
      </c>
      <c r="BC58" s="10"/>
      <c r="BD58" s="10" t="str">
        <f t="shared" si="34"/>
        <v/>
      </c>
      <c r="BE58" s="10" t="str">
        <f t="shared" si="35"/>
        <v/>
      </c>
      <c r="BF58" s="10" t="str">
        <f t="shared" si="28"/>
        <v/>
      </c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</row>
    <row r="59" spans="1:256" s="23" customFormat="1" x14ac:dyDescent="0.2">
      <c r="A59" s="9" t="s">
        <v>254</v>
      </c>
      <c r="B59" s="10" t="s">
        <v>126</v>
      </c>
      <c r="C59" s="10">
        <v>1</v>
      </c>
      <c r="D59" s="88" t="s">
        <v>347</v>
      </c>
      <c r="E59" s="69" t="s">
        <v>3</v>
      </c>
      <c r="F59" s="11"/>
      <c r="G59" s="10"/>
      <c r="H59" s="10"/>
      <c r="I59" s="11"/>
      <c r="J59" s="11"/>
      <c r="K59" s="10">
        <v>6</v>
      </c>
      <c r="L59" s="10" t="s">
        <v>13</v>
      </c>
      <c r="M59" s="6" t="s">
        <v>168</v>
      </c>
      <c r="N59" s="11"/>
      <c r="O59" s="11" t="s">
        <v>72</v>
      </c>
      <c r="P59" s="11"/>
      <c r="Q59" s="11"/>
      <c r="R59" s="11" t="s">
        <v>113</v>
      </c>
      <c r="S59" s="11"/>
      <c r="T59" s="11" t="s">
        <v>147</v>
      </c>
      <c r="U59" s="10" t="str">
        <f t="shared" si="41"/>
        <v/>
      </c>
      <c r="V59" s="10" t="str">
        <f t="shared" si="42"/>
        <v/>
      </c>
      <c r="W59" s="10" t="str">
        <f t="shared" si="64"/>
        <v/>
      </c>
      <c r="X59" s="10">
        <f t="shared" si="43"/>
        <v>1</v>
      </c>
      <c r="Y59" s="10" t="str">
        <f t="shared" si="44"/>
        <v/>
      </c>
      <c r="Z59" s="10">
        <f t="shared" si="45"/>
        <v>2</v>
      </c>
      <c r="AA59" s="10" t="str">
        <f t="shared" si="65"/>
        <v/>
      </c>
      <c r="AB59" s="10" t="str">
        <f t="shared" si="46"/>
        <v/>
      </c>
      <c r="AC59" s="10" t="str">
        <f t="shared" si="47"/>
        <v/>
      </c>
      <c r="AD59" s="10" t="str">
        <f t="shared" si="48"/>
        <v/>
      </c>
      <c r="AE59" s="10">
        <f t="shared" si="49"/>
        <v>1</v>
      </c>
      <c r="AF59" s="10" t="str">
        <f t="shared" si="50"/>
        <v/>
      </c>
      <c r="AG59" s="10" t="str">
        <f t="shared" si="51"/>
        <v/>
      </c>
      <c r="AH59" s="10" t="str">
        <f t="shared" si="52"/>
        <v/>
      </c>
      <c r="AI59" s="10" t="str">
        <f t="shared" si="66"/>
        <v/>
      </c>
      <c r="AJ59" s="10">
        <f t="shared" si="53"/>
        <v>2</v>
      </c>
      <c r="AK59" s="10" t="str">
        <f t="shared" si="54"/>
        <v/>
      </c>
      <c r="AL59" s="10" t="str">
        <f t="shared" si="55"/>
        <v/>
      </c>
      <c r="AM59" s="10" t="str">
        <f t="shared" si="56"/>
        <v/>
      </c>
      <c r="AN59" s="10" t="str">
        <f t="shared" si="67"/>
        <v/>
      </c>
      <c r="AO59" s="10" t="str">
        <f t="shared" si="68"/>
        <v/>
      </c>
      <c r="AP59" s="10" t="str">
        <f t="shared" si="57"/>
        <v/>
      </c>
      <c r="AQ59" s="10" t="str">
        <f t="shared" si="58"/>
        <v/>
      </c>
      <c r="AR59" s="10" t="str">
        <f t="shared" si="59"/>
        <v/>
      </c>
      <c r="AS59" s="10" t="str">
        <f t="shared" si="60"/>
        <v/>
      </c>
      <c r="AT59" s="10" t="str">
        <f t="shared" si="61"/>
        <v/>
      </c>
      <c r="AU59" s="10">
        <f t="shared" si="62"/>
        <v>6</v>
      </c>
      <c r="AV59" s="10">
        <f t="shared" si="63"/>
        <v>6</v>
      </c>
      <c r="AW59" s="10"/>
      <c r="AX59" s="10" t="str">
        <f t="shared" si="29"/>
        <v/>
      </c>
      <c r="AY59" s="10" t="str">
        <f t="shared" si="30"/>
        <v/>
      </c>
      <c r="AZ59" s="10" t="str">
        <f t="shared" si="31"/>
        <v/>
      </c>
      <c r="BA59" s="10" t="str">
        <f t="shared" si="32"/>
        <v/>
      </c>
      <c r="BB59" s="10" t="str">
        <f t="shared" si="33"/>
        <v/>
      </c>
      <c r="BC59" s="10"/>
      <c r="BD59" s="10" t="str">
        <f t="shared" si="34"/>
        <v/>
      </c>
      <c r="BE59" s="10" t="str">
        <f t="shared" si="35"/>
        <v>Y</v>
      </c>
      <c r="BF59" s="10" t="str">
        <f t="shared" si="28"/>
        <v/>
      </c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</row>
    <row r="60" spans="1:256" x14ac:dyDescent="0.2">
      <c r="A60" s="45" t="s">
        <v>309</v>
      </c>
      <c r="B60" s="29" t="s">
        <v>99</v>
      </c>
      <c r="C60" s="29">
        <v>1</v>
      </c>
      <c r="D60" s="94" t="s">
        <v>346</v>
      </c>
      <c r="E60" s="77" t="s">
        <v>16</v>
      </c>
      <c r="F60" s="13"/>
      <c r="G60" s="29"/>
      <c r="H60" s="29"/>
      <c r="I60" s="13" t="s">
        <v>4</v>
      </c>
      <c r="J60" s="13" t="s">
        <v>9</v>
      </c>
      <c r="K60" s="29">
        <v>3</v>
      </c>
      <c r="L60" s="29">
        <v>2</v>
      </c>
      <c r="M60" s="65"/>
      <c r="N60" s="13"/>
      <c r="O60" s="13"/>
      <c r="P60" s="13"/>
      <c r="Q60" s="13" t="s">
        <v>108</v>
      </c>
      <c r="R60" s="13" t="s">
        <v>141</v>
      </c>
      <c r="S60" s="13"/>
      <c r="T60" s="13"/>
      <c r="U60" s="29" t="str">
        <f t="shared" si="41"/>
        <v/>
      </c>
      <c r="V60" s="29" t="str">
        <f t="shared" si="42"/>
        <v/>
      </c>
      <c r="W60" s="29">
        <f t="shared" si="64"/>
        <v>1</v>
      </c>
      <c r="X60" s="29" t="str">
        <f t="shared" si="43"/>
        <v/>
      </c>
      <c r="Y60" s="29">
        <f t="shared" si="44"/>
        <v>1</v>
      </c>
      <c r="Z60" s="29" t="str">
        <f t="shared" si="45"/>
        <v/>
      </c>
      <c r="AA60" s="29" t="str">
        <f t="shared" si="65"/>
        <v/>
      </c>
      <c r="AB60" s="29" t="str">
        <f t="shared" si="46"/>
        <v/>
      </c>
      <c r="AC60" s="29" t="str">
        <f t="shared" si="47"/>
        <v/>
      </c>
      <c r="AD60" s="29">
        <f t="shared" si="48"/>
        <v>1</v>
      </c>
      <c r="AE60" s="29" t="str">
        <f t="shared" si="49"/>
        <v/>
      </c>
      <c r="AF60" s="29" t="str">
        <f t="shared" si="50"/>
        <v/>
      </c>
      <c r="AG60" s="29" t="str">
        <f t="shared" si="51"/>
        <v/>
      </c>
      <c r="AH60" s="29" t="str">
        <f t="shared" si="52"/>
        <v/>
      </c>
      <c r="AI60" s="29" t="str">
        <f t="shared" si="66"/>
        <v/>
      </c>
      <c r="AJ60" s="29">
        <f t="shared" si="53"/>
        <v>1</v>
      </c>
      <c r="AK60" s="29" t="str">
        <f t="shared" si="54"/>
        <v/>
      </c>
      <c r="AL60" s="29" t="str">
        <f t="shared" si="55"/>
        <v/>
      </c>
      <c r="AM60" s="29">
        <f t="shared" si="56"/>
        <v>2</v>
      </c>
      <c r="AN60" s="29" t="str">
        <f t="shared" si="67"/>
        <v/>
      </c>
      <c r="AO60" s="29">
        <f t="shared" si="68"/>
        <v>1</v>
      </c>
      <c r="AP60" s="29" t="str">
        <f t="shared" si="57"/>
        <v/>
      </c>
      <c r="AQ60" s="29">
        <f t="shared" si="58"/>
        <v>2</v>
      </c>
      <c r="AR60" s="29">
        <f t="shared" si="59"/>
        <v>1</v>
      </c>
      <c r="AS60" s="29" t="str">
        <f t="shared" si="60"/>
        <v/>
      </c>
      <c r="AT60" s="29" t="str">
        <f t="shared" si="61"/>
        <v/>
      </c>
      <c r="AU60" s="29">
        <f t="shared" si="62"/>
        <v>10</v>
      </c>
      <c r="AV60" s="29">
        <f t="shared" si="63"/>
        <v>12</v>
      </c>
      <c r="AW60" s="29"/>
      <c r="AX60" s="29" t="str">
        <f t="shared" si="29"/>
        <v/>
      </c>
      <c r="AY60" s="29" t="str">
        <f t="shared" si="30"/>
        <v/>
      </c>
      <c r="AZ60" s="29" t="str">
        <f t="shared" si="31"/>
        <v/>
      </c>
      <c r="BA60" s="29" t="str">
        <f t="shared" si="32"/>
        <v/>
      </c>
      <c r="BB60" s="29" t="str">
        <f t="shared" si="33"/>
        <v/>
      </c>
      <c r="BC60" s="29"/>
      <c r="BD60" s="29" t="str">
        <f t="shared" si="34"/>
        <v/>
      </c>
      <c r="BE60" s="29" t="str">
        <f t="shared" si="35"/>
        <v/>
      </c>
      <c r="BF60" s="29" t="str">
        <f t="shared" si="28"/>
        <v/>
      </c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</row>
    <row r="61" spans="1:256" s="26" customFormat="1" x14ac:dyDescent="0.2">
      <c r="A61" s="9" t="s">
        <v>232</v>
      </c>
      <c r="B61" s="10" t="s">
        <v>126</v>
      </c>
      <c r="C61" s="10">
        <v>1</v>
      </c>
      <c r="D61" s="86" t="s">
        <v>346</v>
      </c>
      <c r="E61" s="69" t="s">
        <v>16</v>
      </c>
      <c r="F61" s="11"/>
      <c r="G61" s="10">
        <v>10</v>
      </c>
      <c r="H61" s="10"/>
      <c r="I61" s="11"/>
      <c r="J61" s="11"/>
      <c r="K61" s="10">
        <v>2</v>
      </c>
      <c r="L61" s="10">
        <v>1</v>
      </c>
      <c r="M61" s="3"/>
      <c r="N61" s="11"/>
      <c r="O61" s="11" t="s">
        <v>72</v>
      </c>
      <c r="P61" s="11"/>
      <c r="Q61" s="11"/>
      <c r="R61" s="11" t="s">
        <v>110</v>
      </c>
      <c r="S61" s="11"/>
      <c r="T61" s="11"/>
      <c r="U61" s="10" t="str">
        <f t="shared" si="41"/>
        <v/>
      </c>
      <c r="V61" s="10" t="str">
        <f t="shared" si="42"/>
        <v/>
      </c>
      <c r="W61" s="10" t="str">
        <f t="shared" si="64"/>
        <v/>
      </c>
      <c r="X61" s="10" t="str">
        <f t="shared" si="43"/>
        <v/>
      </c>
      <c r="Y61" s="10" t="str">
        <f t="shared" si="44"/>
        <v/>
      </c>
      <c r="Z61" s="10" t="str">
        <f t="shared" si="45"/>
        <v/>
      </c>
      <c r="AA61" s="10" t="str">
        <f t="shared" si="65"/>
        <v/>
      </c>
      <c r="AB61" s="10" t="str">
        <f t="shared" si="46"/>
        <v/>
      </c>
      <c r="AC61" s="10" t="str">
        <f t="shared" si="47"/>
        <v/>
      </c>
      <c r="AD61" s="10">
        <f t="shared" si="48"/>
        <v>1</v>
      </c>
      <c r="AE61" s="10" t="str">
        <f t="shared" si="49"/>
        <v/>
      </c>
      <c r="AF61" s="10" t="str">
        <f t="shared" si="50"/>
        <v/>
      </c>
      <c r="AG61" s="10" t="str">
        <f t="shared" si="51"/>
        <v/>
      </c>
      <c r="AH61" s="10" t="str">
        <f t="shared" si="52"/>
        <v/>
      </c>
      <c r="AI61" s="10" t="str">
        <f t="shared" si="66"/>
        <v/>
      </c>
      <c r="AJ61" s="10">
        <f t="shared" si="53"/>
        <v>1</v>
      </c>
      <c r="AK61" s="10" t="str">
        <f t="shared" si="54"/>
        <v/>
      </c>
      <c r="AL61" s="10" t="str">
        <f t="shared" si="55"/>
        <v/>
      </c>
      <c r="AM61" s="10">
        <f t="shared" si="56"/>
        <v>1</v>
      </c>
      <c r="AN61" s="10" t="str">
        <f t="shared" si="67"/>
        <v/>
      </c>
      <c r="AO61" s="10">
        <f t="shared" si="68"/>
        <v>1</v>
      </c>
      <c r="AP61" s="10" t="str">
        <f t="shared" si="57"/>
        <v/>
      </c>
      <c r="AQ61" s="10" t="str">
        <f t="shared" si="58"/>
        <v/>
      </c>
      <c r="AR61" s="10" t="str">
        <f t="shared" si="59"/>
        <v/>
      </c>
      <c r="AS61" s="10" t="str">
        <f t="shared" si="60"/>
        <v/>
      </c>
      <c r="AT61" s="10" t="str">
        <f t="shared" si="61"/>
        <v/>
      </c>
      <c r="AU61" s="10">
        <f t="shared" si="62"/>
        <v>4</v>
      </c>
      <c r="AV61" s="10">
        <f t="shared" si="63"/>
        <v>5</v>
      </c>
      <c r="AW61" s="10"/>
      <c r="AX61" s="10" t="str">
        <f t="shared" si="29"/>
        <v/>
      </c>
      <c r="AY61" s="10" t="str">
        <f t="shared" si="30"/>
        <v/>
      </c>
      <c r="AZ61" s="10" t="str">
        <f t="shared" si="31"/>
        <v/>
      </c>
      <c r="BA61" s="10" t="str">
        <f t="shared" si="32"/>
        <v/>
      </c>
      <c r="BB61" s="10" t="str">
        <f t="shared" si="33"/>
        <v/>
      </c>
      <c r="BC61" s="10"/>
      <c r="BD61" s="10" t="str">
        <f t="shared" si="34"/>
        <v/>
      </c>
      <c r="BE61" s="10" t="str">
        <f t="shared" si="35"/>
        <v/>
      </c>
      <c r="BF61" s="10" t="str">
        <f t="shared" si="28"/>
        <v/>
      </c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 s="11" customFormat="1" x14ac:dyDescent="0.2">
      <c r="A62" s="9" t="s">
        <v>233</v>
      </c>
      <c r="B62" s="10" t="s">
        <v>51</v>
      </c>
      <c r="C62" s="10">
        <v>1</v>
      </c>
      <c r="D62" s="86" t="s">
        <v>346</v>
      </c>
      <c r="E62" s="69" t="s">
        <v>16</v>
      </c>
      <c r="G62" s="10"/>
      <c r="H62" s="10"/>
      <c r="K62" s="10">
        <v>2</v>
      </c>
      <c r="L62" s="10">
        <v>1</v>
      </c>
      <c r="M62" s="3"/>
      <c r="Q62" s="11" t="s">
        <v>55</v>
      </c>
      <c r="S62" s="11" t="s">
        <v>25</v>
      </c>
      <c r="U62" s="10" t="str">
        <f t="shared" si="41"/>
        <v/>
      </c>
      <c r="V62" s="10" t="str">
        <f t="shared" si="42"/>
        <v/>
      </c>
      <c r="W62" s="10" t="str">
        <f t="shared" si="64"/>
        <v/>
      </c>
      <c r="X62" s="10" t="str">
        <f t="shared" si="43"/>
        <v/>
      </c>
      <c r="Y62" s="10" t="str">
        <f t="shared" si="44"/>
        <v/>
      </c>
      <c r="Z62" s="10" t="str">
        <f t="shared" si="45"/>
        <v/>
      </c>
      <c r="AA62" s="10" t="str">
        <f t="shared" si="65"/>
        <v/>
      </c>
      <c r="AB62" s="10" t="str">
        <f t="shared" si="46"/>
        <v/>
      </c>
      <c r="AC62" s="10" t="str">
        <f t="shared" si="47"/>
        <v/>
      </c>
      <c r="AD62" s="10">
        <f t="shared" si="48"/>
        <v>1</v>
      </c>
      <c r="AE62" s="10" t="str">
        <f t="shared" si="49"/>
        <v/>
      </c>
      <c r="AF62" s="10" t="str">
        <f t="shared" si="50"/>
        <v/>
      </c>
      <c r="AG62" s="10" t="str">
        <f t="shared" si="51"/>
        <v/>
      </c>
      <c r="AH62" s="10" t="str">
        <f t="shared" si="52"/>
        <v/>
      </c>
      <c r="AI62" s="10" t="str">
        <f t="shared" si="66"/>
        <v/>
      </c>
      <c r="AJ62" s="10" t="str">
        <f t="shared" si="53"/>
        <v/>
      </c>
      <c r="AK62" s="10" t="str">
        <f t="shared" si="54"/>
        <v/>
      </c>
      <c r="AL62" s="10" t="str">
        <f t="shared" si="55"/>
        <v/>
      </c>
      <c r="AM62" s="10">
        <f t="shared" si="56"/>
        <v>1</v>
      </c>
      <c r="AN62" s="10" t="str">
        <f t="shared" si="67"/>
        <v/>
      </c>
      <c r="AO62" s="10">
        <f t="shared" si="68"/>
        <v>1</v>
      </c>
      <c r="AP62" s="10" t="str">
        <f t="shared" si="57"/>
        <v/>
      </c>
      <c r="AQ62" s="10" t="str">
        <f t="shared" si="58"/>
        <v/>
      </c>
      <c r="AR62" s="10">
        <f t="shared" si="59"/>
        <v>1</v>
      </c>
      <c r="AS62" s="10" t="str">
        <f t="shared" si="60"/>
        <v/>
      </c>
      <c r="AT62" s="10" t="str">
        <f t="shared" si="61"/>
        <v/>
      </c>
      <c r="AU62" s="10">
        <f t="shared" si="62"/>
        <v>4</v>
      </c>
      <c r="AV62" s="10">
        <f t="shared" si="63"/>
        <v>5</v>
      </c>
      <c r="AW62" s="10"/>
      <c r="AX62" s="10" t="str">
        <f t="shared" si="29"/>
        <v/>
      </c>
      <c r="AY62" s="10" t="str">
        <f t="shared" si="30"/>
        <v/>
      </c>
      <c r="AZ62" s="10" t="str">
        <f t="shared" si="31"/>
        <v/>
      </c>
      <c r="BA62" s="10" t="str">
        <f t="shared" si="32"/>
        <v/>
      </c>
      <c r="BB62" s="10" t="str">
        <f t="shared" si="33"/>
        <v/>
      </c>
      <c r="BC62" s="10"/>
      <c r="BD62" s="10" t="str">
        <f t="shared" si="34"/>
        <v/>
      </c>
      <c r="BE62" s="10" t="str">
        <f t="shared" si="35"/>
        <v/>
      </c>
      <c r="BF62" s="10" t="str">
        <f t="shared" si="28"/>
        <v/>
      </c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 s="24" customFormat="1" x14ac:dyDescent="0.2">
      <c r="A63" s="9" t="s">
        <v>253</v>
      </c>
      <c r="B63" s="10" t="s">
        <v>126</v>
      </c>
      <c r="C63" s="10">
        <v>1</v>
      </c>
      <c r="D63" s="88" t="s">
        <v>347</v>
      </c>
      <c r="E63" s="69" t="s">
        <v>3</v>
      </c>
      <c r="F63" s="11"/>
      <c r="G63" s="10"/>
      <c r="H63" s="10"/>
      <c r="I63" s="11"/>
      <c r="J63" s="11"/>
      <c r="K63" s="10">
        <v>6</v>
      </c>
      <c r="L63" s="10" t="s">
        <v>13</v>
      </c>
      <c r="M63" s="3"/>
      <c r="N63" s="11"/>
      <c r="O63" s="11"/>
      <c r="P63" s="11"/>
      <c r="Q63" s="11"/>
      <c r="R63" s="11" t="s">
        <v>144</v>
      </c>
      <c r="S63" s="11"/>
      <c r="T63" s="11" t="s">
        <v>145</v>
      </c>
      <c r="U63" s="10" t="str">
        <f t="shared" si="41"/>
        <v/>
      </c>
      <c r="V63" s="10" t="str">
        <f t="shared" si="42"/>
        <v/>
      </c>
      <c r="W63" s="10" t="str">
        <f t="shared" si="64"/>
        <v/>
      </c>
      <c r="X63" s="10">
        <f t="shared" si="43"/>
        <v>1</v>
      </c>
      <c r="Y63" s="10" t="str">
        <f t="shared" si="44"/>
        <v/>
      </c>
      <c r="Z63" s="10">
        <f t="shared" si="45"/>
        <v>2</v>
      </c>
      <c r="AA63" s="10" t="str">
        <f t="shared" si="65"/>
        <v/>
      </c>
      <c r="AB63" s="10" t="str">
        <f t="shared" si="46"/>
        <v/>
      </c>
      <c r="AC63" s="10" t="str">
        <f t="shared" si="47"/>
        <v/>
      </c>
      <c r="AD63" s="10" t="str">
        <f t="shared" si="48"/>
        <v/>
      </c>
      <c r="AE63" s="10">
        <f t="shared" si="49"/>
        <v>1</v>
      </c>
      <c r="AF63" s="10" t="str">
        <f t="shared" si="50"/>
        <v/>
      </c>
      <c r="AG63" s="10" t="str">
        <f t="shared" si="51"/>
        <v/>
      </c>
      <c r="AH63" s="10" t="str">
        <f t="shared" si="52"/>
        <v/>
      </c>
      <c r="AI63" s="10" t="str">
        <f t="shared" si="66"/>
        <v/>
      </c>
      <c r="AJ63" s="10">
        <f t="shared" si="53"/>
        <v>2</v>
      </c>
      <c r="AK63" s="10" t="str">
        <f t="shared" si="54"/>
        <v/>
      </c>
      <c r="AL63" s="10" t="str">
        <f t="shared" si="55"/>
        <v/>
      </c>
      <c r="AM63" s="10" t="str">
        <f t="shared" si="56"/>
        <v/>
      </c>
      <c r="AN63" s="10" t="str">
        <f t="shared" si="67"/>
        <v/>
      </c>
      <c r="AO63" s="10" t="str">
        <f t="shared" si="68"/>
        <v/>
      </c>
      <c r="AP63" s="10" t="str">
        <f t="shared" si="57"/>
        <v/>
      </c>
      <c r="AQ63" s="10" t="str">
        <f t="shared" si="58"/>
        <v/>
      </c>
      <c r="AR63" s="10" t="str">
        <f t="shared" si="59"/>
        <v/>
      </c>
      <c r="AS63" s="10" t="str">
        <f t="shared" si="60"/>
        <v/>
      </c>
      <c r="AT63" s="10" t="str">
        <f t="shared" si="61"/>
        <v/>
      </c>
      <c r="AU63" s="10">
        <f t="shared" si="62"/>
        <v>6</v>
      </c>
      <c r="AV63" s="10">
        <f t="shared" si="63"/>
        <v>6</v>
      </c>
      <c r="AW63" s="10"/>
      <c r="AX63" s="10" t="str">
        <f t="shared" si="29"/>
        <v/>
      </c>
      <c r="AY63" s="10" t="str">
        <f t="shared" si="30"/>
        <v/>
      </c>
      <c r="AZ63" s="10" t="str">
        <f t="shared" si="31"/>
        <v/>
      </c>
      <c r="BA63" s="10" t="str">
        <f t="shared" si="32"/>
        <v/>
      </c>
      <c r="BB63" s="10" t="str">
        <f t="shared" si="33"/>
        <v/>
      </c>
      <c r="BC63" s="10" t="s">
        <v>470</v>
      </c>
      <c r="BD63" s="10" t="str">
        <f t="shared" si="34"/>
        <v/>
      </c>
      <c r="BE63" s="10" t="str">
        <f t="shared" si="35"/>
        <v>Y</v>
      </c>
      <c r="BF63" s="10" t="str">
        <f t="shared" si="28"/>
        <v/>
      </c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 s="26" customFormat="1" x14ac:dyDescent="0.2">
      <c r="A64" s="9" t="s">
        <v>234</v>
      </c>
      <c r="B64" s="10" t="s">
        <v>51</v>
      </c>
      <c r="C64" s="10">
        <v>1</v>
      </c>
      <c r="D64" s="88" t="s">
        <v>347</v>
      </c>
      <c r="E64" s="69" t="s">
        <v>3</v>
      </c>
      <c r="F64" s="11"/>
      <c r="G64" s="10"/>
      <c r="H64" s="10"/>
      <c r="I64" s="11"/>
      <c r="J64" s="11"/>
      <c r="K64" s="10">
        <v>6</v>
      </c>
      <c r="L64" s="10" t="s">
        <v>13</v>
      </c>
      <c r="M64" s="3"/>
      <c r="N64" s="11"/>
      <c r="O64" s="11" t="s">
        <v>19</v>
      </c>
      <c r="P64" s="11"/>
      <c r="Q64" s="11"/>
      <c r="R64" s="11"/>
      <c r="S64" s="11"/>
      <c r="T64" s="11" t="s">
        <v>66</v>
      </c>
      <c r="U64" s="10" t="str">
        <f t="shared" si="41"/>
        <v/>
      </c>
      <c r="V64" s="10" t="str">
        <f t="shared" si="42"/>
        <v/>
      </c>
      <c r="W64" s="10" t="str">
        <f t="shared" si="64"/>
        <v/>
      </c>
      <c r="X64" s="10">
        <f t="shared" si="43"/>
        <v>1</v>
      </c>
      <c r="Y64" s="10" t="str">
        <f t="shared" si="44"/>
        <v/>
      </c>
      <c r="Z64" s="10">
        <f t="shared" si="45"/>
        <v>2</v>
      </c>
      <c r="AA64" s="10" t="str">
        <f t="shared" si="65"/>
        <v/>
      </c>
      <c r="AB64" s="10" t="str">
        <f t="shared" si="46"/>
        <v/>
      </c>
      <c r="AC64" s="10" t="str">
        <f t="shared" si="47"/>
        <v/>
      </c>
      <c r="AD64" s="10" t="str">
        <f t="shared" si="48"/>
        <v/>
      </c>
      <c r="AE64" s="10">
        <f t="shared" si="49"/>
        <v>1</v>
      </c>
      <c r="AF64" s="10" t="str">
        <f t="shared" si="50"/>
        <v/>
      </c>
      <c r="AG64" s="10" t="str">
        <f t="shared" si="51"/>
        <v/>
      </c>
      <c r="AH64" s="10" t="str">
        <f t="shared" si="52"/>
        <v/>
      </c>
      <c r="AI64" s="10" t="str">
        <f t="shared" si="66"/>
        <v/>
      </c>
      <c r="AJ64" s="10" t="str">
        <f t="shared" si="53"/>
        <v/>
      </c>
      <c r="AK64" s="10" t="str">
        <f t="shared" si="54"/>
        <v/>
      </c>
      <c r="AL64" s="10" t="str">
        <f t="shared" si="55"/>
        <v/>
      </c>
      <c r="AM64" s="10" t="str">
        <f t="shared" si="56"/>
        <v/>
      </c>
      <c r="AN64" s="10" t="str">
        <f t="shared" si="67"/>
        <v/>
      </c>
      <c r="AO64" s="10" t="str">
        <f t="shared" si="68"/>
        <v/>
      </c>
      <c r="AP64" s="10" t="str">
        <f t="shared" si="57"/>
        <v/>
      </c>
      <c r="AQ64" s="10" t="str">
        <f t="shared" si="58"/>
        <v/>
      </c>
      <c r="AR64" s="10" t="str">
        <f t="shared" si="59"/>
        <v/>
      </c>
      <c r="AS64" s="10" t="str">
        <f t="shared" si="60"/>
        <v/>
      </c>
      <c r="AT64" s="10" t="str">
        <f t="shared" si="61"/>
        <v/>
      </c>
      <c r="AU64" s="10">
        <f t="shared" si="62"/>
        <v>4</v>
      </c>
      <c r="AV64" s="10">
        <f t="shared" si="63"/>
        <v>4</v>
      </c>
      <c r="AW64" s="10"/>
      <c r="AX64" s="10" t="str">
        <f t="shared" si="29"/>
        <v/>
      </c>
      <c r="AY64" s="10" t="str">
        <f t="shared" si="30"/>
        <v/>
      </c>
      <c r="AZ64" s="10" t="str">
        <f t="shared" si="31"/>
        <v/>
      </c>
      <c r="BA64" s="10" t="str">
        <f t="shared" si="32"/>
        <v/>
      </c>
      <c r="BB64" s="10" t="str">
        <f t="shared" si="33"/>
        <v/>
      </c>
      <c r="BC64" s="10"/>
      <c r="BD64" s="10" t="str">
        <f t="shared" si="34"/>
        <v/>
      </c>
      <c r="BE64" s="10" t="str">
        <f t="shared" si="35"/>
        <v>Y</v>
      </c>
      <c r="BF64" s="10" t="str">
        <f t="shared" si="28"/>
        <v/>
      </c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 s="11" customFormat="1" x14ac:dyDescent="0.2">
      <c r="A65" s="9" t="s">
        <v>196</v>
      </c>
      <c r="B65" s="10" t="s">
        <v>99</v>
      </c>
      <c r="C65" s="10">
        <v>1</v>
      </c>
      <c r="D65" s="88" t="s">
        <v>347</v>
      </c>
      <c r="E65" s="69" t="s">
        <v>3</v>
      </c>
      <c r="G65" s="10"/>
      <c r="H65" s="10"/>
      <c r="K65" s="10">
        <v>6</v>
      </c>
      <c r="L65" s="10" t="s">
        <v>13</v>
      </c>
      <c r="M65" s="3"/>
      <c r="R65" s="11" t="s">
        <v>116</v>
      </c>
      <c r="T65" s="11" t="s">
        <v>100</v>
      </c>
      <c r="U65" s="10" t="str">
        <f t="shared" si="41"/>
        <v/>
      </c>
      <c r="V65" s="10" t="str">
        <f t="shared" si="42"/>
        <v/>
      </c>
      <c r="W65" s="10" t="str">
        <f t="shared" si="64"/>
        <v/>
      </c>
      <c r="X65" s="10">
        <f t="shared" si="43"/>
        <v>1</v>
      </c>
      <c r="Y65" s="10" t="str">
        <f t="shared" si="44"/>
        <v/>
      </c>
      <c r="Z65" s="10">
        <f t="shared" si="45"/>
        <v>2</v>
      </c>
      <c r="AA65" s="10" t="str">
        <f t="shared" si="65"/>
        <v/>
      </c>
      <c r="AB65" s="10" t="str">
        <f t="shared" si="46"/>
        <v/>
      </c>
      <c r="AC65" s="10" t="str">
        <f t="shared" si="47"/>
        <v/>
      </c>
      <c r="AD65" s="10" t="str">
        <f t="shared" si="48"/>
        <v/>
      </c>
      <c r="AE65" s="10">
        <f t="shared" si="49"/>
        <v>1</v>
      </c>
      <c r="AF65" s="10" t="str">
        <f t="shared" si="50"/>
        <v/>
      </c>
      <c r="AG65" s="10" t="str">
        <f t="shared" si="51"/>
        <v/>
      </c>
      <c r="AH65" s="10" t="str">
        <f t="shared" si="52"/>
        <v/>
      </c>
      <c r="AI65" s="10" t="str">
        <f t="shared" si="66"/>
        <v/>
      </c>
      <c r="AJ65" s="10">
        <f t="shared" si="53"/>
        <v>2</v>
      </c>
      <c r="AK65" s="10" t="str">
        <f t="shared" si="54"/>
        <v/>
      </c>
      <c r="AL65" s="10" t="str">
        <f t="shared" si="55"/>
        <v/>
      </c>
      <c r="AM65" s="10" t="str">
        <f t="shared" si="56"/>
        <v/>
      </c>
      <c r="AN65" s="10" t="str">
        <f t="shared" si="67"/>
        <v/>
      </c>
      <c r="AO65" s="10" t="str">
        <f t="shared" si="68"/>
        <v/>
      </c>
      <c r="AP65" s="10" t="str">
        <f t="shared" si="57"/>
        <v/>
      </c>
      <c r="AQ65" s="10" t="str">
        <f t="shared" si="58"/>
        <v/>
      </c>
      <c r="AR65" s="10" t="str">
        <f t="shared" si="59"/>
        <v/>
      </c>
      <c r="AS65" s="10" t="str">
        <f t="shared" si="60"/>
        <v/>
      </c>
      <c r="AT65" s="10" t="str">
        <f t="shared" si="61"/>
        <v/>
      </c>
      <c r="AU65" s="10">
        <f t="shared" si="62"/>
        <v>6</v>
      </c>
      <c r="AV65" s="10">
        <f t="shared" si="63"/>
        <v>6</v>
      </c>
      <c r="AW65" s="10"/>
      <c r="AX65" s="10" t="str">
        <f t="shared" si="29"/>
        <v/>
      </c>
      <c r="AY65" s="10" t="str">
        <f t="shared" si="30"/>
        <v/>
      </c>
      <c r="AZ65" s="10" t="str">
        <f t="shared" si="31"/>
        <v/>
      </c>
      <c r="BA65" s="10" t="str">
        <f t="shared" si="32"/>
        <v/>
      </c>
      <c r="BB65" s="10" t="str">
        <f t="shared" si="33"/>
        <v/>
      </c>
      <c r="BC65" s="10" t="s">
        <v>470</v>
      </c>
      <c r="BD65" s="10" t="str">
        <f t="shared" si="34"/>
        <v/>
      </c>
      <c r="BE65" s="10" t="str">
        <f t="shared" si="35"/>
        <v>Y</v>
      </c>
      <c r="BF65" s="10" t="str">
        <f t="shared" si="28"/>
        <v/>
      </c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</row>
    <row r="66" spans="1:256" s="30" customFormat="1" x14ac:dyDescent="0.2">
      <c r="A66" s="9" t="s">
        <v>189</v>
      </c>
      <c r="B66" s="10" t="s">
        <v>51</v>
      </c>
      <c r="C66" s="10">
        <v>1</v>
      </c>
      <c r="D66" s="88" t="s">
        <v>347</v>
      </c>
      <c r="E66" s="69" t="s">
        <v>3</v>
      </c>
      <c r="F66" s="46" t="s">
        <v>107</v>
      </c>
      <c r="G66" s="10"/>
      <c r="H66" s="10"/>
      <c r="I66" s="11"/>
      <c r="J66" s="11"/>
      <c r="K66" s="10">
        <v>6</v>
      </c>
      <c r="L66" s="10" t="s">
        <v>13</v>
      </c>
      <c r="M66" s="3"/>
      <c r="N66" s="11"/>
      <c r="O66" s="11"/>
      <c r="P66" s="11" t="s">
        <v>21</v>
      </c>
      <c r="Q66" s="11"/>
      <c r="R66" s="11"/>
      <c r="S66" s="11"/>
      <c r="T66" s="11" t="s">
        <v>173</v>
      </c>
      <c r="U66" s="10" t="str">
        <f t="shared" ref="U66:U97" si="69">IF(LEFT(F66,5)="Alien",2,IF(I66="Production",1,""))</f>
        <v/>
      </c>
      <c r="V66" s="10" t="str">
        <f t="shared" ref="V66:V90" si="70">IF(AND(LEFT(F66,5)="Alien",I66="Production"),3,IF(LEFT(F66,5)="Alien",2,""))</f>
        <v/>
      </c>
      <c r="W66" s="10" t="str">
        <f t="shared" si="64"/>
        <v/>
      </c>
      <c r="X66" s="10">
        <f t="shared" ref="X66:X98" si="71">IF(OR(A66="Investment Credits", A66="Interstellar Bank", A66="Gambling World"),2,IF(E66="Development",1,""))</f>
        <v>1</v>
      </c>
      <c r="Y66" s="10" t="str">
        <f t="shared" ref="Y66:Y97" si="72">IF(NOT(ISBLANK(J66)),1,IF(A66="Diversified Economy",3,""))</f>
        <v/>
      </c>
      <c r="Z66" s="10">
        <f t="shared" ref="Z66:Z97" si="73">IF(AND(E66="Development",K66=6),2,IF(E66="Development",1,""))</f>
        <v>2</v>
      </c>
      <c r="AA66" s="10" t="str">
        <f t="shared" si="65"/>
        <v/>
      </c>
      <c r="AB66" s="10" t="str">
        <f t="shared" ref="AB66:AB98" si="74">IF(AND(F66="Rebel",E66="Military World"),2,IF(E66="Military World",1,""))</f>
        <v/>
      </c>
      <c r="AC66" s="10" t="str">
        <f t="shared" ref="AC66:AC97" si="75">IF(OR(A66="Research Labs",A66="Galactic Trendsetters",A66="Artist Colony"),3,"")</f>
        <v/>
      </c>
      <c r="AD66" s="10" t="str">
        <f t="shared" ref="AD66:AD98" si="76">IF(NOT(ISBLANK(N66)),IF(E66="Development",1,2),IF(NOT(E66="Development"),1,""))</f>
        <v/>
      </c>
      <c r="AE66" s="10">
        <f t="shared" ref="AE66:AE97" si="77">IF(F66="Terraforming",2,IF(AND(E66="Development",K66=6),1,IF(I66="Production",1,"")))</f>
        <v>1</v>
      </c>
      <c r="AF66" s="10">
        <f t="shared" ref="AF66:AF98" si="78">IF(F66="Imperium",2,IF(E66="Military World",1,""))</f>
        <v>2</v>
      </c>
      <c r="AG66" s="10">
        <f t="shared" ref="AG66:AG98" si="79">IF(F66="Imperium",2,IF(AND(F66="Rebel",E66="Military World"),2,""))</f>
        <v>2</v>
      </c>
      <c r="AH66" s="10" t="str">
        <f t="shared" ref="AH66:AH98" si="80">IF(I66="Production",2,"")</f>
        <v/>
      </c>
      <c r="AI66" s="10" t="str">
        <f t="shared" si="66"/>
        <v/>
      </c>
      <c r="AJ66" s="10" t="str">
        <f t="shared" ref="AJ66:AJ98" si="81">IF(NOT(ISBLANK(R66)),IF(E66="Development",2,1),"")</f>
        <v/>
      </c>
      <c r="AK66" s="10" t="str">
        <f t="shared" ref="AK66:AK98" si="82">IF(LEFT(P66,8)="Military",VALUE(MID(P66,10,2)),"")</f>
        <v/>
      </c>
      <c r="AL66" s="10" t="str">
        <f t="shared" ref="AL66:AL97" si="83">IF(OR(A66="Export Duties",A66="Galactic Renaissance",A66="Terraformed World"),2,"")</f>
        <v/>
      </c>
      <c r="AM66" s="10" t="str">
        <f t="shared" ref="AM66:AM97" si="84">IF(J66="Novelty",2,IF(A66="Expanding Colony",2,IF(NOT(E66="Development"),1,"")))</f>
        <v/>
      </c>
      <c r="AN66" s="10" t="str">
        <f t="shared" si="67"/>
        <v/>
      </c>
      <c r="AO66" s="10" t="str">
        <f t="shared" si="68"/>
        <v/>
      </c>
      <c r="AP66" s="10" t="str">
        <f t="shared" ref="AP66:AP98" si="85">IF(F66="Rebel",2,IF(E66="Military World",1,""))</f>
        <v/>
      </c>
      <c r="AQ66" s="10" t="str">
        <f t="shared" ref="AQ66:AQ98" si="86">IF(F66="Terraforming",2,IF(I66="Windfall",2,""))</f>
        <v/>
      </c>
      <c r="AR66" s="10" t="str">
        <f t="shared" ref="AR66:AR98" si="87">IF(NOT(ISBLANK(Q66)),IF(E66="Development",2,1),"")</f>
        <v/>
      </c>
      <c r="AS66" s="10" t="str">
        <f t="shared" ref="AS66:AS98" si="88">IF(SUM(IF(LEFT(P66,8)="Military",-1*VALUE(MID(P66,10,2)),0),IF(E66="Military World",1,IF(A66="Pan-Galactic Mediator",2,0))),SUM(IF(LEFT(P66,8)="Military",-1*VALUE(MID(P66,10,2)),0),IF(E66="Military World",1,IF(A66="Pan-Galactic Mediator",2,0))),"")</f>
        <v/>
      </c>
      <c r="AT66" s="10" t="str">
        <f t="shared" ref="AT66:AT98" si="89">IF(NOT(ISERR(FIND("χ",F66))),3,IF(NOT(ISERR(FIND("Uplift",F66))),2,""))</f>
        <v/>
      </c>
      <c r="AU66" s="10">
        <f t="shared" ref="AU66:AU93" si="90">SUM(V66:AT66)</f>
        <v>8</v>
      </c>
      <c r="AV66" s="10">
        <f t="shared" ref="AV66:AV97" si="91">AU66+(IF(L66&lt;&gt;"*",L66,0))</f>
        <v>8</v>
      </c>
      <c r="AW66" s="10"/>
      <c r="AX66" s="10" t="str">
        <f t="shared" si="29"/>
        <v/>
      </c>
      <c r="AY66" s="10" t="str">
        <f t="shared" si="30"/>
        <v/>
      </c>
      <c r="AZ66" s="10" t="str">
        <f t="shared" si="31"/>
        <v/>
      </c>
      <c r="BA66" s="10" t="str">
        <f t="shared" si="32"/>
        <v/>
      </c>
      <c r="BB66" s="10" t="str">
        <f t="shared" si="33"/>
        <v/>
      </c>
      <c r="BC66" s="10"/>
      <c r="BD66" s="10" t="str">
        <f t="shared" si="34"/>
        <v/>
      </c>
      <c r="BE66" s="10" t="str">
        <f t="shared" si="35"/>
        <v>Y</v>
      </c>
      <c r="BF66" s="10" t="str">
        <f t="shared" ref="BF66:BF107" si="92">IF(OR(NOT(ISERR(FIND("ä",P66))),NOT(ISERR(FIND("d  ",P66)))),"Y","")</f>
        <v/>
      </c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</row>
    <row r="67" spans="1:256" s="11" customFormat="1" x14ac:dyDescent="0.2">
      <c r="A67" s="9" t="s">
        <v>405</v>
      </c>
      <c r="B67" s="10" t="s">
        <v>312</v>
      </c>
      <c r="C67" s="10">
        <v>2</v>
      </c>
      <c r="D67" s="88" t="s">
        <v>347</v>
      </c>
      <c r="E67" s="69" t="s">
        <v>3</v>
      </c>
      <c r="G67" s="10"/>
      <c r="H67" s="10"/>
      <c r="K67" s="10">
        <v>4</v>
      </c>
      <c r="L67" s="10">
        <v>2</v>
      </c>
      <c r="M67" s="6" t="s">
        <v>168</v>
      </c>
      <c r="P67" s="11" t="s">
        <v>73</v>
      </c>
      <c r="R67" s="11" t="s">
        <v>406</v>
      </c>
      <c r="S67" s="11" t="s">
        <v>75</v>
      </c>
      <c r="U67" s="10" t="str">
        <f t="shared" si="69"/>
        <v/>
      </c>
      <c r="V67" s="10" t="str">
        <f t="shared" si="70"/>
        <v/>
      </c>
      <c r="W67" s="10" t="str">
        <f t="shared" si="64"/>
        <v/>
      </c>
      <c r="X67" s="10">
        <f t="shared" si="71"/>
        <v>1</v>
      </c>
      <c r="Y67" s="10" t="str">
        <f t="shared" si="72"/>
        <v/>
      </c>
      <c r="Z67" s="10">
        <f t="shared" si="73"/>
        <v>1</v>
      </c>
      <c r="AA67" s="10" t="str">
        <f t="shared" si="65"/>
        <v/>
      </c>
      <c r="AB67" s="10" t="str">
        <f t="shared" si="74"/>
        <v/>
      </c>
      <c r="AC67" s="10" t="str">
        <f t="shared" si="75"/>
        <v/>
      </c>
      <c r="AD67" s="10" t="str">
        <f t="shared" si="76"/>
        <v/>
      </c>
      <c r="AE67" s="10" t="str">
        <f t="shared" si="77"/>
        <v/>
      </c>
      <c r="AF67" s="10" t="str">
        <f t="shared" si="78"/>
        <v/>
      </c>
      <c r="AG67" s="10" t="str">
        <f t="shared" si="79"/>
        <v/>
      </c>
      <c r="AH67" s="10" t="str">
        <f t="shared" si="80"/>
        <v/>
      </c>
      <c r="AI67" s="10" t="str">
        <f t="shared" si="66"/>
        <v/>
      </c>
      <c r="AJ67" s="10">
        <f t="shared" si="81"/>
        <v>2</v>
      </c>
      <c r="AK67" s="10" t="str">
        <f t="shared" si="82"/>
        <v/>
      </c>
      <c r="AL67" s="10" t="str">
        <f t="shared" si="83"/>
        <v/>
      </c>
      <c r="AM67" s="10" t="str">
        <f t="shared" si="84"/>
        <v/>
      </c>
      <c r="AN67" s="10" t="str">
        <f t="shared" si="67"/>
        <v/>
      </c>
      <c r="AO67" s="10" t="str">
        <f t="shared" si="68"/>
        <v/>
      </c>
      <c r="AP67" s="10" t="str">
        <f t="shared" si="85"/>
        <v/>
      </c>
      <c r="AQ67" s="10" t="str">
        <f t="shared" si="86"/>
        <v/>
      </c>
      <c r="AR67" s="10" t="str">
        <f t="shared" si="87"/>
        <v/>
      </c>
      <c r="AS67" s="10" t="str">
        <f t="shared" si="88"/>
        <v/>
      </c>
      <c r="AT67" s="10" t="str">
        <f t="shared" si="89"/>
        <v/>
      </c>
      <c r="AU67" s="10">
        <f t="shared" si="90"/>
        <v>4</v>
      </c>
      <c r="AV67" s="10">
        <f t="shared" si="91"/>
        <v>6</v>
      </c>
      <c r="AW67" s="10"/>
      <c r="AX67" s="10" t="str">
        <f t="shared" ref="AX67:AX130" si="93">IF(AND(E67="Development",LEFT(P67,10)= "Military +",OR(MID(P67,11,1)="1",MID(P67,11,1)="2")),"Y","")</f>
        <v/>
      </c>
      <c r="AY67" s="10" t="str">
        <f t="shared" ref="AY67:AY130" si="94">IF(AND(E67="Military World",I67="Windfall",OR(K67=1,K67=2)),"Y","")</f>
        <v/>
      </c>
      <c r="AZ67" s="10" t="str">
        <f t="shared" ref="AZ67:AZ130" si="95">IF(AND(E67="Non-military World",I67="Windfall",OR(K67=1,K67=2)),"Y","")</f>
        <v/>
      </c>
      <c r="BA67" s="10" t="str">
        <f t="shared" ref="BA67:BA130" si="96">IF(NOT(ISERR(FIND("χ",F67))),"Y","")</f>
        <v/>
      </c>
      <c r="BB67" s="10" t="str">
        <f t="shared" ref="BB67:BB130" si="97">IF(J67="Alien","Y","")</f>
        <v/>
      </c>
      <c r="BC67" s="10" t="s">
        <v>470</v>
      </c>
      <c r="BD67" s="10" t="str">
        <f t="shared" ref="BD67:BD130" si="98">IF(AND(E67="Military World",K67&gt;4),"Y","")</f>
        <v/>
      </c>
      <c r="BE67" s="10" t="str">
        <f t="shared" ref="BE67:BE130" si="99">IF(AND(E67="Development",K67=6,L67="*"),"Y","")</f>
        <v/>
      </c>
      <c r="BF67" s="10" t="str">
        <f t="shared" si="92"/>
        <v/>
      </c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 s="11" customFormat="1" x14ac:dyDescent="0.2">
      <c r="A68" s="9" t="s">
        <v>401</v>
      </c>
      <c r="B68" s="10" t="s">
        <v>312</v>
      </c>
      <c r="C68" s="10">
        <v>2</v>
      </c>
      <c r="D68" s="88" t="s">
        <v>347</v>
      </c>
      <c r="E68" s="69" t="s">
        <v>3</v>
      </c>
      <c r="G68" s="10"/>
      <c r="H68" s="10"/>
      <c r="K68" s="10">
        <v>5</v>
      </c>
      <c r="L68" s="10">
        <v>3</v>
      </c>
      <c r="M68" s="6" t="s">
        <v>168</v>
      </c>
      <c r="O68" s="11" t="s">
        <v>402</v>
      </c>
      <c r="R68" s="11" t="s">
        <v>403</v>
      </c>
      <c r="U68" s="10" t="str">
        <f t="shared" si="69"/>
        <v/>
      </c>
      <c r="V68" s="10" t="str">
        <f t="shared" si="70"/>
        <v/>
      </c>
      <c r="W68" s="10" t="str">
        <f t="shared" si="64"/>
        <v/>
      </c>
      <c r="X68" s="10">
        <f t="shared" si="71"/>
        <v>1</v>
      </c>
      <c r="Y68" s="10" t="str">
        <f t="shared" si="72"/>
        <v/>
      </c>
      <c r="Z68" s="10">
        <f t="shared" si="73"/>
        <v>1</v>
      </c>
      <c r="AA68" s="10" t="str">
        <f t="shared" si="65"/>
        <v/>
      </c>
      <c r="AB68" s="10" t="str">
        <f t="shared" si="74"/>
        <v/>
      </c>
      <c r="AC68" s="10" t="str">
        <f t="shared" si="75"/>
        <v/>
      </c>
      <c r="AD68" s="10" t="str">
        <f t="shared" si="76"/>
        <v/>
      </c>
      <c r="AE68" s="10" t="str">
        <f t="shared" si="77"/>
        <v/>
      </c>
      <c r="AF68" s="10" t="str">
        <f t="shared" si="78"/>
        <v/>
      </c>
      <c r="AG68" s="10" t="str">
        <f t="shared" si="79"/>
        <v/>
      </c>
      <c r="AH68" s="10" t="str">
        <f t="shared" si="80"/>
        <v/>
      </c>
      <c r="AI68" s="10" t="str">
        <f t="shared" si="66"/>
        <v/>
      </c>
      <c r="AJ68" s="10">
        <f t="shared" si="81"/>
        <v>2</v>
      </c>
      <c r="AK68" s="10" t="str">
        <f t="shared" si="82"/>
        <v/>
      </c>
      <c r="AL68" s="10" t="str">
        <f t="shared" si="83"/>
        <v/>
      </c>
      <c r="AM68" s="10" t="str">
        <f t="shared" si="84"/>
        <v/>
      </c>
      <c r="AN68" s="10" t="str">
        <f t="shared" si="67"/>
        <v/>
      </c>
      <c r="AO68" s="10" t="str">
        <f t="shared" si="68"/>
        <v/>
      </c>
      <c r="AP68" s="10" t="str">
        <f t="shared" si="85"/>
        <v/>
      </c>
      <c r="AQ68" s="10" t="str">
        <f t="shared" si="86"/>
        <v/>
      </c>
      <c r="AR68" s="10" t="str">
        <f t="shared" si="87"/>
        <v/>
      </c>
      <c r="AS68" s="10" t="str">
        <f t="shared" si="88"/>
        <v/>
      </c>
      <c r="AT68" s="10" t="str">
        <f t="shared" si="89"/>
        <v/>
      </c>
      <c r="AU68" s="10">
        <f t="shared" si="90"/>
        <v>4</v>
      </c>
      <c r="AV68" s="10">
        <f t="shared" si="91"/>
        <v>7</v>
      </c>
      <c r="AW68" s="10"/>
      <c r="AX68" s="10" t="str">
        <f t="shared" si="93"/>
        <v/>
      </c>
      <c r="AY68" s="10" t="str">
        <f t="shared" si="94"/>
        <v/>
      </c>
      <c r="AZ68" s="10" t="str">
        <f t="shared" si="95"/>
        <v/>
      </c>
      <c r="BA68" s="10" t="str">
        <f t="shared" si="96"/>
        <v/>
      </c>
      <c r="BB68" s="10" t="str">
        <f t="shared" si="97"/>
        <v/>
      </c>
      <c r="BC68" s="10"/>
      <c r="BD68" s="10" t="str">
        <f t="shared" si="98"/>
        <v/>
      </c>
      <c r="BE68" s="10" t="str">
        <f t="shared" si="99"/>
        <v/>
      </c>
      <c r="BF68" s="10" t="str">
        <f t="shared" si="92"/>
        <v/>
      </c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</row>
    <row r="69" spans="1:256" s="11" customFormat="1" x14ac:dyDescent="0.2">
      <c r="A69" s="9" t="s">
        <v>190</v>
      </c>
      <c r="B69" s="10" t="s">
        <v>51</v>
      </c>
      <c r="C69" s="10">
        <v>1</v>
      </c>
      <c r="D69" s="88" t="s">
        <v>347</v>
      </c>
      <c r="E69" s="69" t="s">
        <v>3</v>
      </c>
      <c r="G69" s="10"/>
      <c r="H69" s="10"/>
      <c r="K69" s="10">
        <v>6</v>
      </c>
      <c r="L69" s="10" t="s">
        <v>13</v>
      </c>
      <c r="M69" s="3"/>
      <c r="N69" s="11" t="s">
        <v>36</v>
      </c>
      <c r="T69" s="11" t="s">
        <v>79</v>
      </c>
      <c r="U69" s="10" t="str">
        <f t="shared" si="69"/>
        <v/>
      </c>
      <c r="V69" s="10" t="str">
        <f t="shared" si="70"/>
        <v/>
      </c>
      <c r="W69" s="10" t="str">
        <f t="shared" si="64"/>
        <v/>
      </c>
      <c r="X69" s="10">
        <f t="shared" si="71"/>
        <v>1</v>
      </c>
      <c r="Y69" s="10" t="str">
        <f t="shared" si="72"/>
        <v/>
      </c>
      <c r="Z69" s="10">
        <f t="shared" si="73"/>
        <v>2</v>
      </c>
      <c r="AA69" s="10" t="str">
        <f t="shared" si="65"/>
        <v/>
      </c>
      <c r="AB69" s="10" t="str">
        <f t="shared" si="74"/>
        <v/>
      </c>
      <c r="AC69" s="10" t="str">
        <f t="shared" si="75"/>
        <v/>
      </c>
      <c r="AD69" s="10">
        <f t="shared" si="76"/>
        <v>1</v>
      </c>
      <c r="AE69" s="10">
        <f t="shared" si="77"/>
        <v>1</v>
      </c>
      <c r="AF69" s="10" t="str">
        <f t="shared" si="78"/>
        <v/>
      </c>
      <c r="AG69" s="10" t="str">
        <f t="shared" si="79"/>
        <v/>
      </c>
      <c r="AH69" s="10" t="str">
        <f t="shared" si="80"/>
        <v/>
      </c>
      <c r="AI69" s="10" t="str">
        <f t="shared" si="66"/>
        <v/>
      </c>
      <c r="AJ69" s="10" t="str">
        <f t="shared" si="81"/>
        <v/>
      </c>
      <c r="AK69" s="10" t="str">
        <f t="shared" si="82"/>
        <v/>
      </c>
      <c r="AL69" s="10">
        <f t="shared" si="83"/>
        <v>2</v>
      </c>
      <c r="AM69" s="10" t="str">
        <f t="shared" si="84"/>
        <v/>
      </c>
      <c r="AN69" s="10" t="str">
        <f t="shared" si="67"/>
        <v/>
      </c>
      <c r="AO69" s="10" t="str">
        <f t="shared" si="68"/>
        <v/>
      </c>
      <c r="AP69" s="10" t="str">
        <f t="shared" si="85"/>
        <v/>
      </c>
      <c r="AQ69" s="10" t="str">
        <f t="shared" si="86"/>
        <v/>
      </c>
      <c r="AR69" s="10" t="str">
        <f t="shared" si="87"/>
        <v/>
      </c>
      <c r="AS69" s="10" t="str">
        <f t="shared" si="88"/>
        <v/>
      </c>
      <c r="AT69" s="10" t="str">
        <f t="shared" si="89"/>
        <v/>
      </c>
      <c r="AU69" s="10">
        <f t="shared" si="90"/>
        <v>7</v>
      </c>
      <c r="AV69" s="10">
        <f t="shared" si="91"/>
        <v>7</v>
      </c>
      <c r="AW69" s="10"/>
      <c r="AX69" s="10" t="str">
        <f t="shared" si="93"/>
        <v/>
      </c>
      <c r="AY69" s="10" t="str">
        <f t="shared" si="94"/>
        <v/>
      </c>
      <c r="AZ69" s="10" t="str">
        <f t="shared" si="95"/>
        <v/>
      </c>
      <c r="BA69" s="10" t="str">
        <f t="shared" si="96"/>
        <v/>
      </c>
      <c r="BB69" s="10" t="str">
        <f t="shared" si="97"/>
        <v/>
      </c>
      <c r="BC69" s="10"/>
      <c r="BD69" s="10" t="str">
        <f t="shared" si="98"/>
        <v/>
      </c>
      <c r="BE69" s="10" t="str">
        <f t="shared" si="99"/>
        <v>Y</v>
      </c>
      <c r="BF69" s="10" t="str">
        <f t="shared" si="92"/>
        <v/>
      </c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</row>
    <row r="70" spans="1:256" s="11" customFormat="1" x14ac:dyDescent="0.2">
      <c r="A70" s="45" t="s">
        <v>191</v>
      </c>
      <c r="B70" s="29" t="s">
        <v>51</v>
      </c>
      <c r="C70" s="29">
        <v>1</v>
      </c>
      <c r="D70" s="94" t="s">
        <v>346</v>
      </c>
      <c r="E70" s="77" t="s">
        <v>16</v>
      </c>
      <c r="F70" s="13"/>
      <c r="G70" s="29"/>
      <c r="H70" s="29"/>
      <c r="I70" s="13" t="s">
        <v>4</v>
      </c>
      <c r="J70" s="13" t="s">
        <v>9</v>
      </c>
      <c r="K70" s="29">
        <v>3</v>
      </c>
      <c r="L70" s="29">
        <v>2</v>
      </c>
      <c r="M70" s="65"/>
      <c r="N70" s="13"/>
      <c r="O70" s="13"/>
      <c r="P70" s="13"/>
      <c r="Q70" s="13"/>
      <c r="R70" s="13" t="s">
        <v>111</v>
      </c>
      <c r="S70" s="13"/>
      <c r="T70" s="13"/>
      <c r="U70" s="29" t="str">
        <f t="shared" si="69"/>
        <v/>
      </c>
      <c r="V70" s="29" t="str">
        <f t="shared" si="70"/>
        <v/>
      </c>
      <c r="W70" s="29">
        <f t="shared" si="64"/>
        <v>1</v>
      </c>
      <c r="X70" s="29" t="str">
        <f t="shared" si="71"/>
        <v/>
      </c>
      <c r="Y70" s="29">
        <f t="shared" si="72"/>
        <v>1</v>
      </c>
      <c r="Z70" s="29" t="str">
        <f t="shared" si="73"/>
        <v/>
      </c>
      <c r="AA70" s="29" t="str">
        <f t="shared" si="65"/>
        <v/>
      </c>
      <c r="AB70" s="29" t="str">
        <f t="shared" si="74"/>
        <v/>
      </c>
      <c r="AC70" s="29" t="str">
        <f t="shared" si="75"/>
        <v/>
      </c>
      <c r="AD70" s="29">
        <f t="shared" si="76"/>
        <v>1</v>
      </c>
      <c r="AE70" s="29" t="str">
        <f t="shared" si="77"/>
        <v/>
      </c>
      <c r="AF70" s="29" t="str">
        <f t="shared" si="78"/>
        <v/>
      </c>
      <c r="AG70" s="29" t="str">
        <f t="shared" si="79"/>
        <v/>
      </c>
      <c r="AH70" s="29" t="str">
        <f t="shared" si="80"/>
        <v/>
      </c>
      <c r="AI70" s="29" t="str">
        <f t="shared" si="66"/>
        <v/>
      </c>
      <c r="AJ70" s="29">
        <f t="shared" si="81"/>
        <v>1</v>
      </c>
      <c r="AK70" s="29" t="str">
        <f t="shared" si="82"/>
        <v/>
      </c>
      <c r="AL70" s="29" t="str">
        <f t="shared" si="83"/>
        <v/>
      </c>
      <c r="AM70" s="29">
        <f t="shared" si="84"/>
        <v>2</v>
      </c>
      <c r="AN70" s="29" t="str">
        <f t="shared" si="67"/>
        <v/>
      </c>
      <c r="AO70" s="29">
        <f t="shared" si="68"/>
        <v>1</v>
      </c>
      <c r="AP70" s="29" t="str">
        <f t="shared" si="85"/>
        <v/>
      </c>
      <c r="AQ70" s="29">
        <f t="shared" si="86"/>
        <v>2</v>
      </c>
      <c r="AR70" s="29" t="str">
        <f t="shared" si="87"/>
        <v/>
      </c>
      <c r="AS70" s="29" t="str">
        <f t="shared" si="88"/>
        <v/>
      </c>
      <c r="AT70" s="29" t="str">
        <f t="shared" si="89"/>
        <v/>
      </c>
      <c r="AU70" s="29">
        <f t="shared" si="90"/>
        <v>9</v>
      </c>
      <c r="AV70" s="29">
        <f t="shared" si="91"/>
        <v>11</v>
      </c>
      <c r="AW70" s="29"/>
      <c r="AX70" s="29" t="str">
        <f t="shared" si="93"/>
        <v/>
      </c>
      <c r="AY70" s="29" t="str">
        <f t="shared" si="94"/>
        <v/>
      </c>
      <c r="AZ70" s="29" t="str">
        <f t="shared" si="95"/>
        <v/>
      </c>
      <c r="BA70" s="29" t="str">
        <f t="shared" si="96"/>
        <v/>
      </c>
      <c r="BB70" s="29" t="str">
        <f t="shared" si="97"/>
        <v/>
      </c>
      <c r="BC70" s="29"/>
      <c r="BD70" s="29" t="str">
        <f t="shared" si="98"/>
        <v/>
      </c>
      <c r="BE70" s="29" t="str">
        <f t="shared" si="99"/>
        <v/>
      </c>
      <c r="BF70" s="29" t="str">
        <f t="shared" si="92"/>
        <v/>
      </c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IV70" s="29"/>
    </row>
    <row r="71" spans="1:256" s="11" customFormat="1" x14ac:dyDescent="0.2">
      <c r="A71" s="9" t="s">
        <v>192</v>
      </c>
      <c r="B71" s="10" t="s">
        <v>126</v>
      </c>
      <c r="C71" s="10">
        <v>2</v>
      </c>
      <c r="D71" s="88" t="s">
        <v>347</v>
      </c>
      <c r="E71" s="69" t="s">
        <v>3</v>
      </c>
      <c r="G71" s="10"/>
      <c r="H71" s="10"/>
      <c r="K71" s="10">
        <v>4</v>
      </c>
      <c r="L71" s="10">
        <v>2</v>
      </c>
      <c r="M71" s="3"/>
      <c r="R71" s="11" t="s">
        <v>130</v>
      </c>
      <c r="U71" s="10" t="str">
        <f t="shared" si="69"/>
        <v/>
      </c>
      <c r="V71" s="10" t="str">
        <f t="shared" si="70"/>
        <v/>
      </c>
      <c r="W71" s="10" t="str">
        <f t="shared" si="64"/>
        <v/>
      </c>
      <c r="X71" s="10">
        <f t="shared" si="71"/>
        <v>1</v>
      </c>
      <c r="Y71" s="10" t="str">
        <f t="shared" si="72"/>
        <v/>
      </c>
      <c r="Z71" s="10">
        <f t="shared" si="73"/>
        <v>1</v>
      </c>
      <c r="AA71" s="10" t="str">
        <f t="shared" si="65"/>
        <v/>
      </c>
      <c r="AB71" s="10" t="str">
        <f t="shared" si="74"/>
        <v/>
      </c>
      <c r="AC71" s="10" t="str">
        <f t="shared" si="75"/>
        <v/>
      </c>
      <c r="AD71" s="10" t="str">
        <f t="shared" si="76"/>
        <v/>
      </c>
      <c r="AE71" s="10" t="str">
        <f t="shared" si="77"/>
        <v/>
      </c>
      <c r="AF71" s="10" t="str">
        <f t="shared" si="78"/>
        <v/>
      </c>
      <c r="AG71" s="10" t="str">
        <f t="shared" si="79"/>
        <v/>
      </c>
      <c r="AH71" s="10" t="str">
        <f t="shared" si="80"/>
        <v/>
      </c>
      <c r="AI71" s="10" t="str">
        <f t="shared" si="66"/>
        <v/>
      </c>
      <c r="AJ71" s="10">
        <f t="shared" si="81"/>
        <v>2</v>
      </c>
      <c r="AK71" s="10" t="str">
        <f t="shared" si="82"/>
        <v/>
      </c>
      <c r="AL71" s="10" t="str">
        <f t="shared" si="83"/>
        <v/>
      </c>
      <c r="AM71" s="10" t="str">
        <f t="shared" si="84"/>
        <v/>
      </c>
      <c r="AN71" s="10" t="str">
        <f t="shared" si="67"/>
        <v/>
      </c>
      <c r="AO71" s="10" t="str">
        <f t="shared" si="68"/>
        <v/>
      </c>
      <c r="AP71" s="10" t="str">
        <f t="shared" si="85"/>
        <v/>
      </c>
      <c r="AQ71" s="10" t="str">
        <f t="shared" si="86"/>
        <v/>
      </c>
      <c r="AR71" s="10" t="str">
        <f t="shared" si="87"/>
        <v/>
      </c>
      <c r="AS71" s="10" t="str">
        <f t="shared" si="88"/>
        <v/>
      </c>
      <c r="AT71" s="10" t="str">
        <f t="shared" si="89"/>
        <v/>
      </c>
      <c r="AU71" s="10">
        <f t="shared" si="90"/>
        <v>4</v>
      </c>
      <c r="AV71" s="10">
        <f t="shared" si="91"/>
        <v>6</v>
      </c>
      <c r="AW71" s="10"/>
      <c r="AX71" s="10" t="str">
        <f t="shared" si="93"/>
        <v/>
      </c>
      <c r="AY71" s="10" t="str">
        <f t="shared" si="94"/>
        <v/>
      </c>
      <c r="AZ71" s="10" t="str">
        <f t="shared" si="95"/>
        <v/>
      </c>
      <c r="BA71" s="10" t="str">
        <f t="shared" si="96"/>
        <v/>
      </c>
      <c r="BB71" s="10" t="str">
        <f t="shared" si="97"/>
        <v/>
      </c>
      <c r="BC71" s="10"/>
      <c r="BD71" s="10" t="str">
        <f t="shared" si="98"/>
        <v/>
      </c>
      <c r="BE71" s="10" t="str">
        <f t="shared" si="99"/>
        <v/>
      </c>
      <c r="BF71" s="10" t="str">
        <f t="shared" si="92"/>
        <v/>
      </c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</row>
    <row r="72" spans="1:256" s="11" customFormat="1" x14ac:dyDescent="0.2">
      <c r="A72" s="45" t="s">
        <v>377</v>
      </c>
      <c r="B72" s="29" t="s">
        <v>312</v>
      </c>
      <c r="C72" s="29">
        <v>1</v>
      </c>
      <c r="D72" s="94" t="s">
        <v>346</v>
      </c>
      <c r="E72" s="77" t="s">
        <v>16</v>
      </c>
      <c r="F72" s="13"/>
      <c r="G72" s="29">
        <v>12</v>
      </c>
      <c r="H72" s="29"/>
      <c r="I72" s="13" t="s">
        <v>4</v>
      </c>
      <c r="J72" s="13" t="s">
        <v>9</v>
      </c>
      <c r="K72" s="29">
        <v>2</v>
      </c>
      <c r="L72" s="29">
        <v>0</v>
      </c>
      <c r="M72" s="65"/>
      <c r="N72" s="13"/>
      <c r="O72" s="13" t="s">
        <v>378</v>
      </c>
      <c r="P72" s="13" t="s">
        <v>378</v>
      </c>
      <c r="Q72" s="13"/>
      <c r="R72" s="13"/>
      <c r="S72" s="13" t="s">
        <v>379</v>
      </c>
      <c r="T72" s="13" t="s">
        <v>380</v>
      </c>
      <c r="U72" s="29" t="str">
        <f t="shared" si="69"/>
        <v/>
      </c>
      <c r="V72" s="29" t="str">
        <f t="shared" si="70"/>
        <v/>
      </c>
      <c r="W72" s="29">
        <f t="shared" si="64"/>
        <v>1</v>
      </c>
      <c r="X72" s="29" t="str">
        <f t="shared" si="71"/>
        <v/>
      </c>
      <c r="Y72" s="29">
        <f t="shared" si="72"/>
        <v>1</v>
      </c>
      <c r="Z72" s="29" t="str">
        <f t="shared" si="73"/>
        <v/>
      </c>
      <c r="AA72" s="29" t="str">
        <f t="shared" si="65"/>
        <v/>
      </c>
      <c r="AB72" s="29" t="str">
        <f t="shared" si="74"/>
        <v/>
      </c>
      <c r="AC72" s="29" t="str">
        <f t="shared" si="75"/>
        <v/>
      </c>
      <c r="AD72" s="29">
        <f t="shared" si="76"/>
        <v>1</v>
      </c>
      <c r="AE72" s="29" t="str">
        <f t="shared" si="77"/>
        <v/>
      </c>
      <c r="AF72" s="29" t="str">
        <f t="shared" si="78"/>
        <v/>
      </c>
      <c r="AG72" s="29" t="str">
        <f t="shared" si="79"/>
        <v/>
      </c>
      <c r="AH72" s="29" t="str">
        <f t="shared" si="80"/>
        <v/>
      </c>
      <c r="AI72" s="29" t="str">
        <f t="shared" si="66"/>
        <v/>
      </c>
      <c r="AJ72" s="29" t="str">
        <f t="shared" si="81"/>
        <v/>
      </c>
      <c r="AK72" s="29" t="str">
        <f t="shared" si="82"/>
        <v/>
      </c>
      <c r="AL72" s="29" t="str">
        <f t="shared" si="83"/>
        <v/>
      </c>
      <c r="AM72" s="29">
        <f t="shared" si="84"/>
        <v>2</v>
      </c>
      <c r="AN72" s="29" t="str">
        <f t="shared" si="67"/>
        <v/>
      </c>
      <c r="AO72" s="29">
        <f t="shared" si="68"/>
        <v>1</v>
      </c>
      <c r="AP72" s="29" t="str">
        <f t="shared" si="85"/>
        <v/>
      </c>
      <c r="AQ72" s="29">
        <f t="shared" si="86"/>
        <v>2</v>
      </c>
      <c r="AR72" s="29" t="str">
        <f t="shared" si="87"/>
        <v/>
      </c>
      <c r="AS72" s="29" t="str">
        <f t="shared" si="88"/>
        <v/>
      </c>
      <c r="AT72" s="29" t="str">
        <f t="shared" si="89"/>
        <v/>
      </c>
      <c r="AU72" s="29">
        <f t="shared" si="90"/>
        <v>8</v>
      </c>
      <c r="AV72" s="29">
        <f t="shared" si="91"/>
        <v>8</v>
      </c>
      <c r="AW72" s="29"/>
      <c r="AX72" s="29" t="str">
        <f t="shared" si="93"/>
        <v/>
      </c>
      <c r="AY72" s="29" t="str">
        <f t="shared" si="94"/>
        <v/>
      </c>
      <c r="AZ72" s="29" t="str">
        <f t="shared" si="95"/>
        <v>Y</v>
      </c>
      <c r="BA72" s="29" t="str">
        <f t="shared" si="96"/>
        <v/>
      </c>
      <c r="BB72" s="29" t="str">
        <f t="shared" si="97"/>
        <v/>
      </c>
      <c r="BC72" s="29"/>
      <c r="BD72" s="29" t="str">
        <f t="shared" si="98"/>
        <v/>
      </c>
      <c r="BE72" s="29" t="str">
        <f t="shared" si="99"/>
        <v/>
      </c>
      <c r="BF72" s="29" t="str">
        <f t="shared" si="92"/>
        <v/>
      </c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  <c r="IP72" s="29"/>
      <c r="IQ72" s="29"/>
      <c r="IR72" s="29"/>
      <c r="IS72" s="29"/>
      <c r="IT72" s="29"/>
      <c r="IU72" s="29"/>
      <c r="IV72" s="29"/>
    </row>
    <row r="73" spans="1:256" x14ac:dyDescent="0.2">
      <c r="A73" s="34" t="s">
        <v>193</v>
      </c>
      <c r="B73" s="35" t="s">
        <v>99</v>
      </c>
      <c r="C73" s="35">
        <v>1</v>
      </c>
      <c r="D73" s="91" t="s">
        <v>346</v>
      </c>
      <c r="E73" s="74" t="s">
        <v>16</v>
      </c>
      <c r="F73" s="26"/>
      <c r="G73" s="35"/>
      <c r="H73" s="35"/>
      <c r="I73" s="26" t="s">
        <v>8</v>
      </c>
      <c r="J73" s="26" t="s">
        <v>9</v>
      </c>
      <c r="K73" s="35">
        <v>5</v>
      </c>
      <c r="L73" s="35">
        <v>3</v>
      </c>
      <c r="M73" s="63"/>
      <c r="N73" s="26"/>
      <c r="O73" s="26"/>
      <c r="P73" s="26"/>
      <c r="Q73" s="26"/>
      <c r="R73" s="26" t="s">
        <v>111</v>
      </c>
      <c r="S73" s="26" t="s">
        <v>62</v>
      </c>
      <c r="T73" s="26"/>
      <c r="U73" s="35">
        <f t="shared" si="69"/>
        <v>1</v>
      </c>
      <c r="V73" s="35" t="str">
        <f t="shared" si="70"/>
        <v/>
      </c>
      <c r="W73" s="35">
        <f t="shared" si="64"/>
        <v>2</v>
      </c>
      <c r="X73" s="35" t="str">
        <f t="shared" si="71"/>
        <v/>
      </c>
      <c r="Y73" s="35">
        <f t="shared" si="72"/>
        <v>1</v>
      </c>
      <c r="Z73" s="35" t="str">
        <f t="shared" si="73"/>
        <v/>
      </c>
      <c r="AA73" s="35" t="str">
        <f t="shared" si="65"/>
        <v/>
      </c>
      <c r="AB73" s="35" t="str">
        <f t="shared" si="74"/>
        <v/>
      </c>
      <c r="AC73" s="35" t="str">
        <f t="shared" si="75"/>
        <v/>
      </c>
      <c r="AD73" s="35">
        <f t="shared" si="76"/>
        <v>1</v>
      </c>
      <c r="AE73" s="35">
        <f t="shared" si="77"/>
        <v>1</v>
      </c>
      <c r="AF73" s="35" t="str">
        <f t="shared" si="78"/>
        <v/>
      </c>
      <c r="AG73" s="35" t="str">
        <f t="shared" si="79"/>
        <v/>
      </c>
      <c r="AH73" s="35">
        <f t="shared" si="80"/>
        <v>2</v>
      </c>
      <c r="AI73" s="35" t="str">
        <f t="shared" si="66"/>
        <v/>
      </c>
      <c r="AJ73" s="35">
        <f t="shared" si="81"/>
        <v>1</v>
      </c>
      <c r="AK73" s="35" t="str">
        <f t="shared" si="82"/>
        <v/>
      </c>
      <c r="AL73" s="35" t="str">
        <f t="shared" si="83"/>
        <v/>
      </c>
      <c r="AM73" s="35">
        <f t="shared" si="84"/>
        <v>2</v>
      </c>
      <c r="AN73" s="35" t="str">
        <f t="shared" si="67"/>
        <v/>
      </c>
      <c r="AO73" s="35">
        <f t="shared" si="68"/>
        <v>1</v>
      </c>
      <c r="AP73" s="35" t="str">
        <f t="shared" si="85"/>
        <v/>
      </c>
      <c r="AQ73" s="35" t="str">
        <f t="shared" si="86"/>
        <v/>
      </c>
      <c r="AR73" s="35" t="str">
        <f t="shared" si="87"/>
        <v/>
      </c>
      <c r="AS73" s="35" t="str">
        <f t="shared" si="88"/>
        <v/>
      </c>
      <c r="AT73" s="35" t="str">
        <f t="shared" si="89"/>
        <v/>
      </c>
      <c r="AU73" s="35">
        <f t="shared" si="90"/>
        <v>11</v>
      </c>
      <c r="AV73" s="35">
        <f t="shared" si="91"/>
        <v>14</v>
      </c>
      <c r="AW73" s="35"/>
      <c r="AX73" s="35" t="str">
        <f t="shared" si="93"/>
        <v/>
      </c>
      <c r="AY73" s="35" t="str">
        <f t="shared" si="94"/>
        <v/>
      </c>
      <c r="AZ73" s="35" t="str">
        <f t="shared" si="95"/>
        <v/>
      </c>
      <c r="BA73" s="35" t="str">
        <f t="shared" si="96"/>
        <v/>
      </c>
      <c r="BB73" s="35" t="str">
        <f t="shared" si="97"/>
        <v/>
      </c>
      <c r="BC73" s="35"/>
      <c r="BD73" s="35" t="str">
        <f t="shared" si="98"/>
        <v/>
      </c>
      <c r="BE73" s="35" t="str">
        <f t="shared" si="99"/>
        <v/>
      </c>
      <c r="BF73" s="35" t="str">
        <f t="shared" si="92"/>
        <v/>
      </c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</row>
    <row r="74" spans="1:256" s="11" customFormat="1" x14ac:dyDescent="0.2">
      <c r="A74" s="9" t="s">
        <v>194</v>
      </c>
      <c r="B74" s="10" t="s">
        <v>51</v>
      </c>
      <c r="C74" s="10">
        <v>1</v>
      </c>
      <c r="D74" s="88" t="s">
        <v>347</v>
      </c>
      <c r="E74" s="69" t="s">
        <v>3</v>
      </c>
      <c r="G74" s="10"/>
      <c r="H74" s="10"/>
      <c r="K74" s="10">
        <v>6</v>
      </c>
      <c r="L74" s="10" t="s">
        <v>13</v>
      </c>
      <c r="M74" s="3"/>
      <c r="N74" s="11" t="s">
        <v>83</v>
      </c>
      <c r="T74" s="11" t="s">
        <v>65</v>
      </c>
      <c r="U74" s="10" t="str">
        <f t="shared" si="69"/>
        <v/>
      </c>
      <c r="V74" s="10" t="str">
        <f t="shared" si="70"/>
        <v/>
      </c>
      <c r="W74" s="10" t="str">
        <f t="shared" si="64"/>
        <v/>
      </c>
      <c r="X74" s="10">
        <f t="shared" si="71"/>
        <v>1</v>
      </c>
      <c r="Y74" s="10" t="str">
        <f t="shared" si="72"/>
        <v/>
      </c>
      <c r="Z74" s="10">
        <f t="shared" si="73"/>
        <v>2</v>
      </c>
      <c r="AA74" s="10" t="str">
        <f t="shared" si="65"/>
        <v/>
      </c>
      <c r="AB74" s="10" t="str">
        <f t="shared" si="74"/>
        <v/>
      </c>
      <c r="AC74" s="10" t="str">
        <f t="shared" si="75"/>
        <v/>
      </c>
      <c r="AD74" s="10">
        <f t="shared" si="76"/>
        <v>1</v>
      </c>
      <c r="AE74" s="10">
        <f t="shared" si="77"/>
        <v>1</v>
      </c>
      <c r="AF74" s="10" t="str">
        <f t="shared" si="78"/>
        <v/>
      </c>
      <c r="AG74" s="10" t="str">
        <f t="shared" si="79"/>
        <v/>
      </c>
      <c r="AH74" s="10" t="str">
        <f t="shared" si="80"/>
        <v/>
      </c>
      <c r="AI74" s="10" t="str">
        <f t="shared" si="66"/>
        <v/>
      </c>
      <c r="AJ74" s="10" t="str">
        <f t="shared" si="81"/>
        <v/>
      </c>
      <c r="AK74" s="10" t="str">
        <f t="shared" si="82"/>
        <v/>
      </c>
      <c r="AL74" s="10" t="str">
        <f t="shared" si="83"/>
        <v/>
      </c>
      <c r="AM74" s="10" t="str">
        <f t="shared" si="84"/>
        <v/>
      </c>
      <c r="AN74" s="10" t="str">
        <f t="shared" si="67"/>
        <v/>
      </c>
      <c r="AO74" s="10" t="str">
        <f t="shared" si="68"/>
        <v/>
      </c>
      <c r="AP74" s="10" t="str">
        <f t="shared" si="85"/>
        <v/>
      </c>
      <c r="AQ74" s="10" t="str">
        <f t="shared" si="86"/>
        <v/>
      </c>
      <c r="AR74" s="10" t="str">
        <f t="shared" si="87"/>
        <v/>
      </c>
      <c r="AS74" s="10" t="str">
        <f t="shared" si="88"/>
        <v/>
      </c>
      <c r="AT74" s="10" t="str">
        <f t="shared" si="89"/>
        <v/>
      </c>
      <c r="AU74" s="10">
        <f t="shared" si="90"/>
        <v>5</v>
      </c>
      <c r="AV74" s="10">
        <f t="shared" si="91"/>
        <v>5</v>
      </c>
      <c r="AW74" s="10"/>
      <c r="AX74" s="10" t="str">
        <f t="shared" si="93"/>
        <v/>
      </c>
      <c r="AY74" s="10" t="str">
        <f t="shared" si="94"/>
        <v/>
      </c>
      <c r="AZ74" s="10" t="str">
        <f t="shared" si="95"/>
        <v/>
      </c>
      <c r="BA74" s="10" t="str">
        <f t="shared" si="96"/>
        <v/>
      </c>
      <c r="BB74" s="10" t="str">
        <f t="shared" si="97"/>
        <v/>
      </c>
      <c r="BC74" s="10"/>
      <c r="BD74" s="10" t="str">
        <f t="shared" si="98"/>
        <v/>
      </c>
      <c r="BE74" s="10" t="str">
        <f t="shared" si="99"/>
        <v>Y</v>
      </c>
      <c r="BF74" s="10" t="str">
        <f t="shared" si="92"/>
        <v/>
      </c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</row>
    <row r="75" spans="1:256" s="23" customFormat="1" x14ac:dyDescent="0.2">
      <c r="A75" s="9" t="s">
        <v>195</v>
      </c>
      <c r="B75" s="10" t="s">
        <v>51</v>
      </c>
      <c r="C75" s="10">
        <v>1</v>
      </c>
      <c r="D75" s="86" t="s">
        <v>346</v>
      </c>
      <c r="E75" s="69" t="s">
        <v>16</v>
      </c>
      <c r="F75" s="11"/>
      <c r="G75" s="10"/>
      <c r="H75" s="10"/>
      <c r="I75" s="11"/>
      <c r="J75" s="11"/>
      <c r="K75" s="10">
        <v>5</v>
      </c>
      <c r="L75" s="10">
        <v>3</v>
      </c>
      <c r="M75" s="3"/>
      <c r="N75" s="11"/>
      <c r="O75" s="11"/>
      <c r="P75" s="11"/>
      <c r="Q75" s="11"/>
      <c r="R75" s="11" t="s">
        <v>117</v>
      </c>
      <c r="S75" s="11"/>
      <c r="T75" s="11"/>
      <c r="U75" s="10" t="str">
        <f t="shared" si="69"/>
        <v/>
      </c>
      <c r="V75" s="10" t="str">
        <f t="shared" si="70"/>
        <v/>
      </c>
      <c r="W75" s="10" t="str">
        <f t="shared" ref="W75:W90" si="100">IF(AND(J75="Novelty",I75="Production"),2,IF(J75="Novelty",1,IF(OR(A75="Consumer Markets",A75="Expanding Colony"),2,"")))</f>
        <v/>
      </c>
      <c r="X75" s="10" t="str">
        <f t="shared" si="71"/>
        <v/>
      </c>
      <c r="Y75" s="10" t="str">
        <f t="shared" si="72"/>
        <v/>
      </c>
      <c r="Z75" s="10" t="str">
        <f t="shared" si="73"/>
        <v/>
      </c>
      <c r="AA75" s="10" t="str">
        <f t="shared" ref="AA75:AA106" si="101">IF(J75="Genes",2,IF(A75="Genetics Lab",3,""))</f>
        <v/>
      </c>
      <c r="AB75" s="10" t="str">
        <f t="shared" si="74"/>
        <v/>
      </c>
      <c r="AC75" s="10">
        <f t="shared" si="75"/>
        <v>3</v>
      </c>
      <c r="AD75" s="10">
        <f t="shared" si="76"/>
        <v>1</v>
      </c>
      <c r="AE75" s="10" t="str">
        <f t="shared" si="77"/>
        <v/>
      </c>
      <c r="AF75" s="10" t="str">
        <f t="shared" si="78"/>
        <v/>
      </c>
      <c r="AG75" s="10" t="str">
        <f t="shared" si="79"/>
        <v/>
      </c>
      <c r="AH75" s="10" t="str">
        <f t="shared" si="80"/>
        <v/>
      </c>
      <c r="AI75" s="10" t="str">
        <f t="shared" ref="AI75:AI106" si="102">IF(AND(J75="Rare",I75="Production"),2,IF(J75="Rare",1,IF(OR(A75="Mining Robots",A75="Mining Conglomerate"),2,"")))</f>
        <v/>
      </c>
      <c r="AJ75" s="10">
        <f t="shared" si="81"/>
        <v>1</v>
      </c>
      <c r="AK75" s="10" t="str">
        <f t="shared" si="82"/>
        <v/>
      </c>
      <c r="AL75" s="10" t="str">
        <f t="shared" si="83"/>
        <v/>
      </c>
      <c r="AM75" s="10">
        <f t="shared" si="84"/>
        <v>1</v>
      </c>
      <c r="AN75" s="10" t="str">
        <f t="shared" ref="AN75:AN98" si="103">IF(J75="Genes",2,IF(E75="Military World",1,IF(A75="Contact Specialist",3,"")))</f>
        <v/>
      </c>
      <c r="AO75" s="10">
        <f t="shared" ref="AO75:AO98" si="104">IF(J75="Rare",2,IF(F75="Terraforming",1,IF(NOT(E75="Development"),1,"")))</f>
        <v>1</v>
      </c>
      <c r="AP75" s="10" t="str">
        <f t="shared" si="85"/>
        <v/>
      </c>
      <c r="AQ75" s="10" t="str">
        <f t="shared" si="86"/>
        <v/>
      </c>
      <c r="AR75" s="10" t="str">
        <f t="shared" si="87"/>
        <v/>
      </c>
      <c r="AS75" s="10" t="str">
        <f t="shared" si="88"/>
        <v/>
      </c>
      <c r="AT75" s="10" t="str">
        <f t="shared" si="89"/>
        <v/>
      </c>
      <c r="AU75" s="10">
        <f t="shared" si="90"/>
        <v>7</v>
      </c>
      <c r="AV75" s="10">
        <f t="shared" si="91"/>
        <v>10</v>
      </c>
      <c r="AW75" s="10"/>
      <c r="AX75" s="10" t="str">
        <f t="shared" si="93"/>
        <v/>
      </c>
      <c r="AY75" s="10" t="str">
        <f t="shared" si="94"/>
        <v/>
      </c>
      <c r="AZ75" s="10" t="str">
        <f t="shared" si="95"/>
        <v/>
      </c>
      <c r="BA75" s="10" t="str">
        <f t="shared" si="96"/>
        <v/>
      </c>
      <c r="BB75" s="10" t="str">
        <f t="shared" si="97"/>
        <v/>
      </c>
      <c r="BC75" s="10"/>
      <c r="BD75" s="10" t="str">
        <f t="shared" si="98"/>
        <v/>
      </c>
      <c r="BE75" s="10" t="str">
        <f t="shared" si="99"/>
        <v/>
      </c>
      <c r="BF75" s="10" t="str">
        <f t="shared" si="92"/>
        <v/>
      </c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</row>
    <row r="76" spans="1:256" s="25" customFormat="1" ht="22.5" x14ac:dyDescent="0.2">
      <c r="A76" s="9" t="s">
        <v>197</v>
      </c>
      <c r="B76" s="10" t="s">
        <v>51</v>
      </c>
      <c r="C76" s="10">
        <v>1</v>
      </c>
      <c r="D76" s="86" t="s">
        <v>346</v>
      </c>
      <c r="E76" s="69" t="s">
        <v>16</v>
      </c>
      <c r="F76" s="11"/>
      <c r="G76" s="10"/>
      <c r="H76" s="10"/>
      <c r="I76" s="11"/>
      <c r="J76" s="11"/>
      <c r="K76" s="10">
        <v>1</v>
      </c>
      <c r="L76" s="10">
        <v>1</v>
      </c>
      <c r="M76" s="3"/>
      <c r="N76" s="11"/>
      <c r="O76" s="11"/>
      <c r="P76" s="11"/>
      <c r="Q76" s="11"/>
      <c r="R76" s="41" t="s">
        <v>156</v>
      </c>
      <c r="S76" s="11"/>
      <c r="T76" s="11"/>
      <c r="U76" s="10" t="str">
        <f t="shared" si="69"/>
        <v/>
      </c>
      <c r="V76" s="10" t="str">
        <f t="shared" si="70"/>
        <v/>
      </c>
      <c r="W76" s="10" t="str">
        <f t="shared" si="100"/>
        <v/>
      </c>
      <c r="X76" s="10">
        <f t="shared" si="71"/>
        <v>2</v>
      </c>
      <c r="Y76" s="10" t="str">
        <f t="shared" si="72"/>
        <v/>
      </c>
      <c r="Z76" s="10" t="str">
        <f t="shared" si="73"/>
        <v/>
      </c>
      <c r="AA76" s="10" t="str">
        <f t="shared" si="101"/>
        <v/>
      </c>
      <c r="AB76" s="10" t="str">
        <f t="shared" si="74"/>
        <v/>
      </c>
      <c r="AC76" s="10" t="str">
        <f t="shared" si="75"/>
        <v/>
      </c>
      <c r="AD76" s="10">
        <f t="shared" si="76"/>
        <v>1</v>
      </c>
      <c r="AE76" s="10" t="str">
        <f t="shared" si="77"/>
        <v/>
      </c>
      <c r="AF76" s="10" t="str">
        <f t="shared" si="78"/>
        <v/>
      </c>
      <c r="AG76" s="10" t="str">
        <f t="shared" si="79"/>
        <v/>
      </c>
      <c r="AH76" s="10" t="str">
        <f t="shared" si="80"/>
        <v/>
      </c>
      <c r="AI76" s="10" t="str">
        <f t="shared" si="102"/>
        <v/>
      </c>
      <c r="AJ76" s="10">
        <f t="shared" si="81"/>
        <v>1</v>
      </c>
      <c r="AK76" s="10" t="str">
        <f t="shared" si="82"/>
        <v/>
      </c>
      <c r="AL76" s="10" t="str">
        <f t="shared" si="83"/>
        <v/>
      </c>
      <c r="AM76" s="10">
        <f t="shared" si="84"/>
        <v>1</v>
      </c>
      <c r="AN76" s="10" t="str">
        <f t="shared" si="103"/>
        <v/>
      </c>
      <c r="AO76" s="10">
        <f t="shared" si="104"/>
        <v>1</v>
      </c>
      <c r="AP76" s="10" t="str">
        <f t="shared" si="85"/>
        <v/>
      </c>
      <c r="AQ76" s="10" t="str">
        <f t="shared" si="86"/>
        <v/>
      </c>
      <c r="AR76" s="10" t="str">
        <f t="shared" si="87"/>
        <v/>
      </c>
      <c r="AS76" s="10" t="str">
        <f t="shared" si="88"/>
        <v/>
      </c>
      <c r="AT76" s="10" t="str">
        <f t="shared" si="89"/>
        <v/>
      </c>
      <c r="AU76" s="10">
        <f t="shared" si="90"/>
        <v>6</v>
      </c>
      <c r="AV76" s="10">
        <f t="shared" si="91"/>
        <v>7</v>
      </c>
      <c r="AW76" s="10"/>
      <c r="AX76" s="10" t="str">
        <f t="shared" si="93"/>
        <v/>
      </c>
      <c r="AY76" s="10" t="str">
        <f t="shared" si="94"/>
        <v/>
      </c>
      <c r="AZ76" s="10" t="str">
        <f t="shared" si="95"/>
        <v/>
      </c>
      <c r="BA76" s="10" t="str">
        <f t="shared" si="96"/>
        <v/>
      </c>
      <c r="BB76" s="10" t="str">
        <f t="shared" si="97"/>
        <v/>
      </c>
      <c r="BC76" s="10"/>
      <c r="BD76" s="10" t="str">
        <f t="shared" si="98"/>
        <v/>
      </c>
      <c r="BE76" s="10" t="str">
        <f t="shared" si="99"/>
        <v/>
      </c>
      <c r="BF76" s="10" t="str">
        <f t="shared" si="92"/>
        <v/>
      </c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 s="25" customFormat="1" x14ac:dyDescent="0.2">
      <c r="A77" s="27" t="s">
        <v>261</v>
      </c>
      <c r="B77" s="28" t="s">
        <v>126</v>
      </c>
      <c r="C77" s="28">
        <v>1</v>
      </c>
      <c r="D77" s="89" t="s">
        <v>346</v>
      </c>
      <c r="E77" s="72" t="s">
        <v>16</v>
      </c>
      <c r="F77" s="23"/>
      <c r="G77" s="28"/>
      <c r="H77" s="28"/>
      <c r="I77" s="23" t="s">
        <v>4</v>
      </c>
      <c r="J77" s="23" t="s">
        <v>7</v>
      </c>
      <c r="K77" s="28">
        <v>3</v>
      </c>
      <c r="L77" s="28">
        <v>1</v>
      </c>
      <c r="M77" s="61"/>
      <c r="N77" s="23" t="s">
        <v>142</v>
      </c>
      <c r="O77" s="23"/>
      <c r="P77" s="23" t="s">
        <v>52</v>
      </c>
      <c r="Q77" s="23"/>
      <c r="R77" s="23"/>
      <c r="S77" s="23"/>
      <c r="T77" s="23"/>
      <c r="U77" s="28" t="str">
        <f t="shared" si="69"/>
        <v/>
      </c>
      <c r="V77" s="28" t="str">
        <f t="shared" si="70"/>
        <v/>
      </c>
      <c r="W77" s="28" t="str">
        <f t="shared" si="100"/>
        <v/>
      </c>
      <c r="X77" s="28" t="str">
        <f t="shared" si="71"/>
        <v/>
      </c>
      <c r="Y77" s="28">
        <f t="shared" si="72"/>
        <v>1</v>
      </c>
      <c r="Z77" s="28" t="str">
        <f t="shared" si="73"/>
        <v/>
      </c>
      <c r="AA77" s="28" t="str">
        <f t="shared" si="101"/>
        <v/>
      </c>
      <c r="AB77" s="28" t="str">
        <f t="shared" si="74"/>
        <v/>
      </c>
      <c r="AC77" s="28" t="str">
        <f t="shared" si="75"/>
        <v/>
      </c>
      <c r="AD77" s="28">
        <f t="shared" si="76"/>
        <v>2</v>
      </c>
      <c r="AE77" s="28" t="str">
        <f t="shared" si="77"/>
        <v/>
      </c>
      <c r="AF77" s="28" t="str">
        <f t="shared" si="78"/>
        <v/>
      </c>
      <c r="AG77" s="28" t="str">
        <f t="shared" si="79"/>
        <v/>
      </c>
      <c r="AH77" s="28" t="str">
        <f t="shared" si="80"/>
        <v/>
      </c>
      <c r="AI77" s="28">
        <f t="shared" si="102"/>
        <v>1</v>
      </c>
      <c r="AJ77" s="28" t="str">
        <f t="shared" si="81"/>
        <v/>
      </c>
      <c r="AK77" s="28" t="str">
        <f t="shared" si="82"/>
        <v/>
      </c>
      <c r="AL77" s="28" t="str">
        <f t="shared" si="83"/>
        <v/>
      </c>
      <c r="AM77" s="28">
        <f t="shared" si="84"/>
        <v>1</v>
      </c>
      <c r="AN77" s="28" t="str">
        <f t="shared" si="103"/>
        <v/>
      </c>
      <c r="AO77" s="28">
        <f t="shared" si="104"/>
        <v>2</v>
      </c>
      <c r="AP77" s="28" t="str">
        <f t="shared" si="85"/>
        <v/>
      </c>
      <c r="AQ77" s="28">
        <f t="shared" si="86"/>
        <v>2</v>
      </c>
      <c r="AR77" s="28" t="str">
        <f t="shared" si="87"/>
        <v/>
      </c>
      <c r="AS77" s="28" t="str">
        <f t="shared" si="88"/>
        <v/>
      </c>
      <c r="AT77" s="28" t="str">
        <f t="shared" si="89"/>
        <v/>
      </c>
      <c r="AU77" s="28">
        <f t="shared" si="90"/>
        <v>9</v>
      </c>
      <c r="AV77" s="28">
        <f t="shared" si="91"/>
        <v>10</v>
      </c>
      <c r="AW77" s="28"/>
      <c r="AX77" s="28" t="str">
        <f t="shared" si="93"/>
        <v/>
      </c>
      <c r="AY77" s="28" t="str">
        <f t="shared" si="94"/>
        <v/>
      </c>
      <c r="AZ77" s="28" t="str">
        <f t="shared" si="95"/>
        <v/>
      </c>
      <c r="BA77" s="28" t="str">
        <f t="shared" si="96"/>
        <v/>
      </c>
      <c r="BB77" s="28" t="str">
        <f t="shared" si="97"/>
        <v/>
      </c>
      <c r="BC77" s="28"/>
      <c r="BD77" s="28" t="str">
        <f t="shared" si="98"/>
        <v/>
      </c>
      <c r="BE77" s="28" t="str">
        <f t="shared" si="99"/>
        <v/>
      </c>
      <c r="BF77" s="28" t="str">
        <f t="shared" si="92"/>
        <v/>
      </c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  <c r="IN77" s="28"/>
      <c r="IO77" s="28"/>
      <c r="IP77" s="28"/>
      <c r="IQ77" s="28"/>
      <c r="IR77" s="28"/>
      <c r="IS77" s="28"/>
      <c r="IT77" s="28"/>
      <c r="IU77" s="28"/>
      <c r="IV77" s="28"/>
    </row>
    <row r="78" spans="1:256" s="25" customFormat="1" x14ac:dyDescent="0.2">
      <c r="A78" s="34" t="s">
        <v>336</v>
      </c>
      <c r="B78" s="35" t="s">
        <v>51</v>
      </c>
      <c r="C78" s="35">
        <v>1</v>
      </c>
      <c r="D78" s="91" t="s">
        <v>346</v>
      </c>
      <c r="E78" s="74" t="s">
        <v>16</v>
      </c>
      <c r="F78" s="26"/>
      <c r="G78" s="35"/>
      <c r="H78" s="35">
        <v>1</v>
      </c>
      <c r="I78" s="26" t="s">
        <v>8</v>
      </c>
      <c r="J78" s="26" t="s">
        <v>9</v>
      </c>
      <c r="K78" s="35">
        <v>2</v>
      </c>
      <c r="L78" s="35">
        <v>1</v>
      </c>
      <c r="M78" s="63"/>
      <c r="N78" s="26"/>
      <c r="O78" s="26"/>
      <c r="P78" s="26"/>
      <c r="Q78" s="26"/>
      <c r="R78" s="26"/>
      <c r="S78" s="26" t="s">
        <v>62</v>
      </c>
      <c r="T78" s="26"/>
      <c r="U78" s="35">
        <f t="shared" si="69"/>
        <v>1</v>
      </c>
      <c r="V78" s="35" t="str">
        <f t="shared" si="70"/>
        <v/>
      </c>
      <c r="W78" s="35">
        <f t="shared" si="100"/>
        <v>2</v>
      </c>
      <c r="X78" s="35" t="str">
        <f t="shared" si="71"/>
        <v/>
      </c>
      <c r="Y78" s="35">
        <f t="shared" si="72"/>
        <v>1</v>
      </c>
      <c r="Z78" s="35" t="str">
        <f t="shared" si="73"/>
        <v/>
      </c>
      <c r="AA78" s="35" t="str">
        <f t="shared" si="101"/>
        <v/>
      </c>
      <c r="AB78" s="35" t="str">
        <f t="shared" si="74"/>
        <v/>
      </c>
      <c r="AC78" s="35" t="str">
        <f t="shared" si="75"/>
        <v/>
      </c>
      <c r="AD78" s="35">
        <f t="shared" si="76"/>
        <v>1</v>
      </c>
      <c r="AE78" s="35">
        <f t="shared" si="77"/>
        <v>1</v>
      </c>
      <c r="AF78" s="35" t="str">
        <f t="shared" si="78"/>
        <v/>
      </c>
      <c r="AG78" s="35" t="str">
        <f t="shared" si="79"/>
        <v/>
      </c>
      <c r="AH78" s="35">
        <f t="shared" si="80"/>
        <v>2</v>
      </c>
      <c r="AI78" s="35" t="str">
        <f t="shared" si="102"/>
        <v/>
      </c>
      <c r="AJ78" s="35" t="str">
        <f t="shared" si="81"/>
        <v/>
      </c>
      <c r="AK78" s="35" t="str">
        <f t="shared" si="82"/>
        <v/>
      </c>
      <c r="AL78" s="35" t="str">
        <f t="shared" si="83"/>
        <v/>
      </c>
      <c r="AM78" s="35">
        <f t="shared" si="84"/>
        <v>2</v>
      </c>
      <c r="AN78" s="35" t="str">
        <f t="shared" si="103"/>
        <v/>
      </c>
      <c r="AO78" s="35">
        <f t="shared" si="104"/>
        <v>1</v>
      </c>
      <c r="AP78" s="35" t="str">
        <f t="shared" si="85"/>
        <v/>
      </c>
      <c r="AQ78" s="35" t="str">
        <f t="shared" si="86"/>
        <v/>
      </c>
      <c r="AR78" s="35" t="str">
        <f t="shared" si="87"/>
        <v/>
      </c>
      <c r="AS78" s="35" t="str">
        <f t="shared" si="88"/>
        <v/>
      </c>
      <c r="AT78" s="35" t="str">
        <f t="shared" si="89"/>
        <v/>
      </c>
      <c r="AU78" s="35">
        <f t="shared" si="90"/>
        <v>10</v>
      </c>
      <c r="AV78" s="35">
        <f t="shared" si="91"/>
        <v>11</v>
      </c>
      <c r="AW78" s="35"/>
      <c r="AX78" s="35" t="str">
        <f t="shared" si="93"/>
        <v/>
      </c>
      <c r="AY78" s="35" t="str">
        <f t="shared" si="94"/>
        <v/>
      </c>
      <c r="AZ78" s="35" t="str">
        <f t="shared" si="95"/>
        <v/>
      </c>
      <c r="BA78" s="35" t="str">
        <f t="shared" si="96"/>
        <v/>
      </c>
      <c r="BB78" s="35" t="str">
        <f t="shared" si="97"/>
        <v/>
      </c>
      <c r="BC78" s="35"/>
      <c r="BD78" s="35" t="str">
        <f t="shared" si="98"/>
        <v/>
      </c>
      <c r="BE78" s="35" t="str">
        <f t="shared" si="99"/>
        <v/>
      </c>
      <c r="BF78" s="35" t="str">
        <f t="shared" si="92"/>
        <v/>
      </c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</row>
    <row r="79" spans="1:256" s="36" customFormat="1" x14ac:dyDescent="0.2">
      <c r="A79" s="43" t="s">
        <v>304</v>
      </c>
      <c r="B79" s="36" t="s">
        <v>126</v>
      </c>
      <c r="C79" s="36">
        <v>1</v>
      </c>
      <c r="D79" s="93" t="s">
        <v>346</v>
      </c>
      <c r="E79" s="76" t="s">
        <v>16</v>
      </c>
      <c r="F79" s="25"/>
      <c r="I79" s="25" t="s">
        <v>8</v>
      </c>
      <c r="J79" s="25" t="s">
        <v>45</v>
      </c>
      <c r="K79" s="36">
        <v>6</v>
      </c>
      <c r="L79" s="36">
        <v>3</v>
      </c>
      <c r="M79" s="64"/>
      <c r="N79" s="25"/>
      <c r="O79" s="25"/>
      <c r="P79" s="25"/>
      <c r="Q79" s="25"/>
      <c r="R79" s="25" t="s">
        <v>131</v>
      </c>
      <c r="S79" s="25" t="s">
        <v>60</v>
      </c>
      <c r="T79" s="25"/>
      <c r="U79" s="36">
        <f t="shared" si="69"/>
        <v>1</v>
      </c>
      <c r="V79" s="36" t="str">
        <f t="shared" si="70"/>
        <v/>
      </c>
      <c r="W79" s="36" t="str">
        <f t="shared" si="100"/>
        <v/>
      </c>
      <c r="X79" s="36" t="str">
        <f t="shared" si="71"/>
        <v/>
      </c>
      <c r="Y79" s="36">
        <f t="shared" si="72"/>
        <v>1</v>
      </c>
      <c r="Z79" s="36" t="str">
        <f t="shared" si="73"/>
        <v/>
      </c>
      <c r="AA79" s="36">
        <f t="shared" si="101"/>
        <v>2</v>
      </c>
      <c r="AB79" s="36" t="str">
        <f t="shared" si="74"/>
        <v/>
      </c>
      <c r="AC79" s="36" t="str">
        <f t="shared" si="75"/>
        <v/>
      </c>
      <c r="AD79" s="36">
        <f t="shared" si="76"/>
        <v>1</v>
      </c>
      <c r="AE79" s="36">
        <f t="shared" si="77"/>
        <v>1</v>
      </c>
      <c r="AF79" s="36" t="str">
        <f t="shared" si="78"/>
        <v/>
      </c>
      <c r="AG79" s="36" t="str">
        <f t="shared" si="79"/>
        <v/>
      </c>
      <c r="AH79" s="36">
        <f t="shared" si="80"/>
        <v>2</v>
      </c>
      <c r="AI79" s="36" t="str">
        <f t="shared" si="102"/>
        <v/>
      </c>
      <c r="AJ79" s="36">
        <f t="shared" si="81"/>
        <v>1</v>
      </c>
      <c r="AK79" s="36" t="str">
        <f t="shared" si="82"/>
        <v/>
      </c>
      <c r="AL79" s="36" t="str">
        <f t="shared" si="83"/>
        <v/>
      </c>
      <c r="AM79" s="36">
        <f t="shared" si="84"/>
        <v>1</v>
      </c>
      <c r="AN79" s="36">
        <f t="shared" si="103"/>
        <v>2</v>
      </c>
      <c r="AO79" s="36">
        <f t="shared" si="104"/>
        <v>1</v>
      </c>
      <c r="AP79" s="36" t="str">
        <f t="shared" si="85"/>
        <v/>
      </c>
      <c r="AQ79" s="36" t="str">
        <f t="shared" si="86"/>
        <v/>
      </c>
      <c r="AR79" s="36" t="str">
        <f t="shared" si="87"/>
        <v/>
      </c>
      <c r="AS79" s="36" t="str">
        <f t="shared" si="88"/>
        <v/>
      </c>
      <c r="AT79" s="36" t="str">
        <f t="shared" si="89"/>
        <v/>
      </c>
      <c r="AU79" s="36">
        <f t="shared" si="90"/>
        <v>12</v>
      </c>
      <c r="AV79" s="36">
        <f t="shared" si="91"/>
        <v>15</v>
      </c>
      <c r="AX79" s="36" t="str">
        <f t="shared" si="93"/>
        <v/>
      </c>
      <c r="AY79" s="36" t="str">
        <f t="shared" si="94"/>
        <v/>
      </c>
      <c r="AZ79" s="36" t="str">
        <f t="shared" si="95"/>
        <v/>
      </c>
      <c r="BA79" s="36" t="str">
        <f t="shared" si="96"/>
        <v/>
      </c>
      <c r="BB79" s="36" t="str">
        <f t="shared" si="97"/>
        <v/>
      </c>
      <c r="BC79" s="36" t="s">
        <v>470</v>
      </c>
      <c r="BD79" s="36" t="str">
        <f t="shared" si="98"/>
        <v/>
      </c>
      <c r="BE79" s="36" t="str">
        <f t="shared" si="99"/>
        <v/>
      </c>
      <c r="BF79" s="36" t="str">
        <f t="shared" si="92"/>
        <v/>
      </c>
    </row>
    <row r="80" spans="1:256" s="13" customFormat="1" x14ac:dyDescent="0.2">
      <c r="A80" s="9" t="s">
        <v>224</v>
      </c>
      <c r="B80" s="10" t="s">
        <v>51</v>
      </c>
      <c r="C80" s="10">
        <v>2</v>
      </c>
      <c r="D80" s="88" t="s">
        <v>347</v>
      </c>
      <c r="E80" s="69" t="s">
        <v>3</v>
      </c>
      <c r="F80" s="11"/>
      <c r="G80" s="10"/>
      <c r="H80" s="10"/>
      <c r="I80" s="11"/>
      <c r="J80" s="11"/>
      <c r="K80" s="10">
        <v>2</v>
      </c>
      <c r="L80" s="10">
        <v>1</v>
      </c>
      <c r="M80" s="3"/>
      <c r="N80" s="11"/>
      <c r="O80" s="11"/>
      <c r="P80" s="11"/>
      <c r="Q80" s="11" t="s">
        <v>47</v>
      </c>
      <c r="R80" s="11"/>
      <c r="S80" s="11" t="s">
        <v>48</v>
      </c>
      <c r="T80" s="11"/>
      <c r="U80" s="10" t="str">
        <f t="shared" si="69"/>
        <v/>
      </c>
      <c r="V80" s="10" t="str">
        <f t="shared" si="70"/>
        <v/>
      </c>
      <c r="W80" s="10" t="str">
        <f t="shared" si="100"/>
        <v/>
      </c>
      <c r="X80" s="10">
        <f t="shared" si="71"/>
        <v>1</v>
      </c>
      <c r="Y80" s="10" t="str">
        <f t="shared" si="72"/>
        <v/>
      </c>
      <c r="Z80" s="10">
        <f t="shared" si="73"/>
        <v>1</v>
      </c>
      <c r="AA80" s="10">
        <f t="shared" si="101"/>
        <v>3</v>
      </c>
      <c r="AB80" s="10" t="str">
        <f t="shared" si="74"/>
        <v/>
      </c>
      <c r="AC80" s="10" t="str">
        <f t="shared" si="75"/>
        <v/>
      </c>
      <c r="AD80" s="10" t="str">
        <f t="shared" si="76"/>
        <v/>
      </c>
      <c r="AE80" s="10" t="str">
        <f t="shared" si="77"/>
        <v/>
      </c>
      <c r="AF80" s="10" t="str">
        <f t="shared" si="78"/>
        <v/>
      </c>
      <c r="AG80" s="10" t="str">
        <f t="shared" si="79"/>
        <v/>
      </c>
      <c r="AH80" s="10" t="str">
        <f t="shared" si="80"/>
        <v/>
      </c>
      <c r="AI80" s="10" t="str">
        <f t="shared" si="102"/>
        <v/>
      </c>
      <c r="AJ80" s="10" t="str">
        <f t="shared" si="81"/>
        <v/>
      </c>
      <c r="AK80" s="10" t="str">
        <f t="shared" si="82"/>
        <v/>
      </c>
      <c r="AL80" s="10" t="str">
        <f t="shared" si="83"/>
        <v/>
      </c>
      <c r="AM80" s="10" t="str">
        <f t="shared" si="84"/>
        <v/>
      </c>
      <c r="AN80" s="10" t="str">
        <f t="shared" si="103"/>
        <v/>
      </c>
      <c r="AO80" s="10" t="str">
        <f t="shared" si="104"/>
        <v/>
      </c>
      <c r="AP80" s="10" t="str">
        <f t="shared" si="85"/>
        <v/>
      </c>
      <c r="AQ80" s="10" t="str">
        <f t="shared" si="86"/>
        <v/>
      </c>
      <c r="AR80" s="10">
        <f t="shared" si="87"/>
        <v>2</v>
      </c>
      <c r="AS80" s="10" t="str">
        <f t="shared" si="88"/>
        <v/>
      </c>
      <c r="AT80" s="10" t="str">
        <f t="shared" si="89"/>
        <v/>
      </c>
      <c r="AU80" s="10">
        <f t="shared" si="90"/>
        <v>7</v>
      </c>
      <c r="AV80" s="10">
        <f t="shared" si="91"/>
        <v>8</v>
      </c>
      <c r="AW80" s="10"/>
      <c r="AX80" s="10" t="str">
        <f t="shared" si="93"/>
        <v/>
      </c>
      <c r="AY80" s="10" t="str">
        <f t="shared" si="94"/>
        <v/>
      </c>
      <c r="AZ80" s="10" t="str">
        <f t="shared" si="95"/>
        <v/>
      </c>
      <c r="BA80" s="10" t="str">
        <f t="shared" si="96"/>
        <v/>
      </c>
      <c r="BB80" s="10" t="str">
        <f t="shared" si="97"/>
        <v/>
      </c>
      <c r="BC80" s="10"/>
      <c r="BD80" s="10" t="str">
        <f t="shared" si="98"/>
        <v/>
      </c>
      <c r="BE80" s="10" t="str">
        <f t="shared" si="99"/>
        <v/>
      </c>
      <c r="BF80" s="10" t="str">
        <f t="shared" si="92"/>
        <v/>
      </c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1:256" s="13" customFormat="1" ht="22.5" x14ac:dyDescent="0.2">
      <c r="A81" s="9" t="s">
        <v>361</v>
      </c>
      <c r="B81" s="10" t="s">
        <v>312</v>
      </c>
      <c r="C81" s="10">
        <v>1</v>
      </c>
      <c r="D81" s="88" t="s">
        <v>347</v>
      </c>
      <c r="E81" s="69" t="s">
        <v>3</v>
      </c>
      <c r="F81" s="57" t="s">
        <v>11</v>
      </c>
      <c r="G81" s="10"/>
      <c r="H81" s="10"/>
      <c r="I81" s="11"/>
      <c r="J81" s="11"/>
      <c r="K81" s="10">
        <v>6</v>
      </c>
      <c r="L81" s="10" t="s">
        <v>13</v>
      </c>
      <c r="M81" s="6" t="s">
        <v>168</v>
      </c>
      <c r="N81" s="11"/>
      <c r="O81" s="11" t="s">
        <v>354</v>
      </c>
      <c r="P81" s="41" t="s">
        <v>355</v>
      </c>
      <c r="Q81" s="11"/>
      <c r="R81" s="11"/>
      <c r="S81" s="11"/>
      <c r="T81" s="11" t="s">
        <v>353</v>
      </c>
      <c r="U81" s="10" t="str">
        <f t="shared" si="69"/>
        <v/>
      </c>
      <c r="V81" s="10" t="str">
        <f t="shared" si="70"/>
        <v/>
      </c>
      <c r="W81" s="10" t="str">
        <f t="shared" si="100"/>
        <v/>
      </c>
      <c r="X81" s="10">
        <f t="shared" si="71"/>
        <v>1</v>
      </c>
      <c r="Y81" s="10" t="str">
        <f t="shared" si="72"/>
        <v/>
      </c>
      <c r="Z81" s="10">
        <f t="shared" si="73"/>
        <v>2</v>
      </c>
      <c r="AA81" s="10" t="str">
        <f t="shared" si="101"/>
        <v/>
      </c>
      <c r="AB81" s="10" t="str">
        <f t="shared" si="74"/>
        <v/>
      </c>
      <c r="AC81" s="10" t="str">
        <f t="shared" si="75"/>
        <v/>
      </c>
      <c r="AD81" s="10" t="str">
        <f t="shared" si="76"/>
        <v/>
      </c>
      <c r="AE81" s="10">
        <f t="shared" si="77"/>
        <v>2</v>
      </c>
      <c r="AF81" s="10" t="str">
        <f t="shared" si="78"/>
        <v/>
      </c>
      <c r="AG81" s="10" t="str">
        <f t="shared" si="79"/>
        <v/>
      </c>
      <c r="AH81" s="10" t="str">
        <f t="shared" si="80"/>
        <v/>
      </c>
      <c r="AI81" s="10" t="str">
        <f t="shared" si="102"/>
        <v/>
      </c>
      <c r="AJ81" s="10" t="str">
        <f t="shared" si="81"/>
        <v/>
      </c>
      <c r="AK81" s="10" t="str">
        <f t="shared" si="82"/>
        <v/>
      </c>
      <c r="AL81" s="10" t="str">
        <f t="shared" si="83"/>
        <v/>
      </c>
      <c r="AM81" s="10" t="str">
        <f t="shared" si="84"/>
        <v/>
      </c>
      <c r="AN81" s="10" t="str">
        <f t="shared" si="103"/>
        <v/>
      </c>
      <c r="AO81" s="10">
        <f t="shared" si="104"/>
        <v>1</v>
      </c>
      <c r="AP81" s="10" t="str">
        <f t="shared" si="85"/>
        <v/>
      </c>
      <c r="AQ81" s="10">
        <f t="shared" si="86"/>
        <v>2</v>
      </c>
      <c r="AR81" s="10" t="str">
        <f t="shared" si="87"/>
        <v/>
      </c>
      <c r="AS81" s="10" t="str">
        <f t="shared" si="88"/>
        <v/>
      </c>
      <c r="AT81" s="10" t="str">
        <f t="shared" si="89"/>
        <v/>
      </c>
      <c r="AU81" s="10">
        <f t="shared" si="90"/>
        <v>8</v>
      </c>
      <c r="AV81" s="10">
        <f t="shared" si="91"/>
        <v>8</v>
      </c>
      <c r="AW81" s="10"/>
      <c r="AX81" s="10" t="str">
        <f t="shared" si="93"/>
        <v/>
      </c>
      <c r="AY81" s="10" t="str">
        <f t="shared" si="94"/>
        <v/>
      </c>
      <c r="AZ81" s="10" t="str">
        <f t="shared" si="95"/>
        <v/>
      </c>
      <c r="BA81" s="10" t="str">
        <f t="shared" si="96"/>
        <v/>
      </c>
      <c r="BB81" s="10" t="str">
        <f t="shared" si="97"/>
        <v/>
      </c>
      <c r="BC81" s="10"/>
      <c r="BD81" s="10" t="str">
        <f t="shared" si="98"/>
        <v/>
      </c>
      <c r="BE81" s="10" t="str">
        <f t="shared" si="99"/>
        <v>Y</v>
      </c>
      <c r="BF81" s="10" t="str">
        <f t="shared" si="92"/>
        <v/>
      </c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1:256" s="11" customFormat="1" x14ac:dyDescent="0.2">
      <c r="A82" s="9" t="s">
        <v>225</v>
      </c>
      <c r="B82" s="10" t="s">
        <v>126</v>
      </c>
      <c r="C82" s="10">
        <v>1</v>
      </c>
      <c r="D82" s="83" t="s">
        <v>346</v>
      </c>
      <c r="E82" s="69" t="s">
        <v>15</v>
      </c>
      <c r="G82" s="10"/>
      <c r="H82" s="10"/>
      <c r="K82" s="10">
        <v>5</v>
      </c>
      <c r="L82" s="10">
        <v>3</v>
      </c>
      <c r="M82" s="3"/>
      <c r="P82" s="11" t="s">
        <v>137</v>
      </c>
      <c r="T82" s="11" t="s">
        <v>138</v>
      </c>
      <c r="U82" s="10" t="str">
        <f t="shared" si="69"/>
        <v/>
      </c>
      <c r="V82" s="10" t="str">
        <f t="shared" si="70"/>
        <v/>
      </c>
      <c r="W82" s="10" t="str">
        <f t="shared" si="100"/>
        <v/>
      </c>
      <c r="X82" s="10" t="str">
        <f t="shared" si="71"/>
        <v/>
      </c>
      <c r="Y82" s="10" t="str">
        <f t="shared" si="72"/>
        <v/>
      </c>
      <c r="Z82" s="10" t="str">
        <f t="shared" si="73"/>
        <v/>
      </c>
      <c r="AA82" s="10" t="str">
        <f t="shared" si="101"/>
        <v/>
      </c>
      <c r="AB82" s="10">
        <f t="shared" si="74"/>
        <v>1</v>
      </c>
      <c r="AC82" s="10" t="str">
        <f t="shared" si="75"/>
        <v/>
      </c>
      <c r="AD82" s="10">
        <f t="shared" si="76"/>
        <v>1</v>
      </c>
      <c r="AE82" s="10" t="str">
        <f t="shared" si="77"/>
        <v/>
      </c>
      <c r="AF82" s="10">
        <f t="shared" si="78"/>
        <v>1</v>
      </c>
      <c r="AG82" s="10" t="str">
        <f t="shared" si="79"/>
        <v/>
      </c>
      <c r="AH82" s="10" t="str">
        <f t="shared" si="80"/>
        <v/>
      </c>
      <c r="AI82" s="10" t="str">
        <f t="shared" si="102"/>
        <v/>
      </c>
      <c r="AJ82" s="10" t="str">
        <f t="shared" si="81"/>
        <v/>
      </c>
      <c r="AK82" s="10">
        <f t="shared" si="82"/>
        <v>1</v>
      </c>
      <c r="AL82" s="10" t="str">
        <f t="shared" si="83"/>
        <v/>
      </c>
      <c r="AM82" s="10">
        <f t="shared" si="84"/>
        <v>1</v>
      </c>
      <c r="AN82" s="10">
        <f t="shared" si="103"/>
        <v>1</v>
      </c>
      <c r="AO82" s="10">
        <f t="shared" si="104"/>
        <v>1</v>
      </c>
      <c r="AP82" s="10">
        <f t="shared" si="85"/>
        <v>1</v>
      </c>
      <c r="AQ82" s="10" t="str">
        <f t="shared" si="86"/>
        <v/>
      </c>
      <c r="AR82" s="10" t="str">
        <f t="shared" si="87"/>
        <v/>
      </c>
      <c r="AS82" s="10" t="str">
        <f t="shared" si="88"/>
        <v/>
      </c>
      <c r="AT82" s="10" t="str">
        <f t="shared" si="89"/>
        <v/>
      </c>
      <c r="AU82" s="10">
        <f t="shared" si="90"/>
        <v>8</v>
      </c>
      <c r="AV82" s="10">
        <f t="shared" si="91"/>
        <v>11</v>
      </c>
      <c r="AW82" s="10"/>
      <c r="AX82" s="10" t="str">
        <f t="shared" si="93"/>
        <v/>
      </c>
      <c r="AY82" s="10" t="str">
        <f t="shared" si="94"/>
        <v/>
      </c>
      <c r="AZ82" s="10" t="str">
        <f t="shared" si="95"/>
        <v/>
      </c>
      <c r="BA82" s="10" t="str">
        <f t="shared" si="96"/>
        <v/>
      </c>
      <c r="BB82" s="10" t="str">
        <f t="shared" si="97"/>
        <v/>
      </c>
      <c r="BC82" s="10"/>
      <c r="BD82" s="10" t="str">
        <f t="shared" si="98"/>
        <v>Y</v>
      </c>
      <c r="BE82" s="10" t="str">
        <f t="shared" si="99"/>
        <v/>
      </c>
      <c r="BF82" s="10" t="str">
        <f t="shared" si="92"/>
        <v/>
      </c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1:256" s="11" customFormat="1" x14ac:dyDescent="0.2">
      <c r="A83" s="43" t="s">
        <v>295</v>
      </c>
      <c r="B83" s="36" t="s">
        <v>99</v>
      </c>
      <c r="C83" s="36">
        <v>1</v>
      </c>
      <c r="D83" s="100" t="s">
        <v>346</v>
      </c>
      <c r="E83" s="76" t="s">
        <v>15</v>
      </c>
      <c r="F83" s="25"/>
      <c r="G83" s="36"/>
      <c r="H83" s="36">
        <v>5</v>
      </c>
      <c r="I83" s="25" t="s">
        <v>8</v>
      </c>
      <c r="J83" s="25" t="s">
        <v>45</v>
      </c>
      <c r="K83" s="36">
        <v>3</v>
      </c>
      <c r="L83" s="36">
        <v>2</v>
      </c>
      <c r="M83" s="64"/>
      <c r="N83" s="25"/>
      <c r="O83" s="25"/>
      <c r="P83" s="25"/>
      <c r="Q83" s="25"/>
      <c r="R83" s="25"/>
      <c r="S83" s="25" t="s">
        <v>60</v>
      </c>
      <c r="T83" s="25"/>
      <c r="U83" s="36">
        <f t="shared" si="69"/>
        <v>1</v>
      </c>
      <c r="V83" s="36" t="str">
        <f t="shared" si="70"/>
        <v/>
      </c>
      <c r="W83" s="36" t="str">
        <f t="shared" si="100"/>
        <v/>
      </c>
      <c r="X83" s="36" t="str">
        <f t="shared" si="71"/>
        <v/>
      </c>
      <c r="Y83" s="36">
        <f t="shared" si="72"/>
        <v>1</v>
      </c>
      <c r="Z83" s="36" t="str">
        <f t="shared" si="73"/>
        <v/>
      </c>
      <c r="AA83" s="36">
        <f t="shared" si="101"/>
        <v>2</v>
      </c>
      <c r="AB83" s="36">
        <f t="shared" si="74"/>
        <v>1</v>
      </c>
      <c r="AC83" s="36" t="str">
        <f t="shared" si="75"/>
        <v/>
      </c>
      <c r="AD83" s="36">
        <f t="shared" si="76"/>
        <v>1</v>
      </c>
      <c r="AE83" s="36">
        <f t="shared" si="77"/>
        <v>1</v>
      </c>
      <c r="AF83" s="36">
        <f t="shared" si="78"/>
        <v>1</v>
      </c>
      <c r="AG83" s="36" t="str">
        <f t="shared" si="79"/>
        <v/>
      </c>
      <c r="AH83" s="36">
        <f t="shared" si="80"/>
        <v>2</v>
      </c>
      <c r="AI83" s="36" t="str">
        <f t="shared" si="102"/>
        <v/>
      </c>
      <c r="AJ83" s="36" t="str">
        <f t="shared" si="81"/>
        <v/>
      </c>
      <c r="AK83" s="36" t="str">
        <f t="shared" si="82"/>
        <v/>
      </c>
      <c r="AL83" s="36" t="str">
        <f t="shared" si="83"/>
        <v/>
      </c>
      <c r="AM83" s="36">
        <f t="shared" si="84"/>
        <v>1</v>
      </c>
      <c r="AN83" s="36">
        <f t="shared" si="103"/>
        <v>2</v>
      </c>
      <c r="AO83" s="36">
        <f t="shared" si="104"/>
        <v>1</v>
      </c>
      <c r="AP83" s="36">
        <f t="shared" si="85"/>
        <v>1</v>
      </c>
      <c r="AQ83" s="36" t="str">
        <f t="shared" si="86"/>
        <v/>
      </c>
      <c r="AR83" s="36" t="str">
        <f t="shared" si="87"/>
        <v/>
      </c>
      <c r="AS83" s="36">
        <f t="shared" si="88"/>
        <v>1</v>
      </c>
      <c r="AT83" s="36" t="str">
        <f t="shared" si="89"/>
        <v/>
      </c>
      <c r="AU83" s="36">
        <f t="shared" si="90"/>
        <v>15</v>
      </c>
      <c r="AV83" s="36">
        <f t="shared" si="91"/>
        <v>17</v>
      </c>
      <c r="AW83" s="36"/>
      <c r="AX83" s="36" t="str">
        <f t="shared" si="93"/>
        <v/>
      </c>
      <c r="AY83" s="36" t="str">
        <f t="shared" si="94"/>
        <v/>
      </c>
      <c r="AZ83" s="36" t="str">
        <f t="shared" si="95"/>
        <v/>
      </c>
      <c r="BA83" s="36" t="str">
        <f t="shared" si="96"/>
        <v/>
      </c>
      <c r="BB83" s="36" t="str">
        <f t="shared" si="97"/>
        <v/>
      </c>
      <c r="BC83" s="36"/>
      <c r="BD83" s="36" t="str">
        <f t="shared" si="98"/>
        <v/>
      </c>
      <c r="BE83" s="36" t="str">
        <f t="shared" si="99"/>
        <v/>
      </c>
      <c r="BF83" s="36" t="str">
        <f t="shared" si="92"/>
        <v/>
      </c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</row>
    <row r="84" spans="1:256" s="30" customFormat="1" x14ac:dyDescent="0.2">
      <c r="A84" s="38" t="s">
        <v>337</v>
      </c>
      <c r="B84" s="39" t="s">
        <v>51</v>
      </c>
      <c r="C84" s="39">
        <v>1</v>
      </c>
      <c r="D84" s="92" t="s">
        <v>346</v>
      </c>
      <c r="E84" s="75" t="s">
        <v>16</v>
      </c>
      <c r="F84" s="47" t="s">
        <v>107</v>
      </c>
      <c r="G84" s="39"/>
      <c r="H84" s="39"/>
      <c r="I84" s="30" t="s">
        <v>8</v>
      </c>
      <c r="J84" s="30" t="s">
        <v>7</v>
      </c>
      <c r="K84" s="39">
        <v>4</v>
      </c>
      <c r="L84" s="39">
        <v>2</v>
      </c>
      <c r="M84" s="2"/>
      <c r="P84" s="30" t="s">
        <v>2</v>
      </c>
      <c r="S84" s="30" t="s">
        <v>58</v>
      </c>
      <c r="U84" s="39">
        <f t="shared" si="69"/>
        <v>1</v>
      </c>
      <c r="V84" s="39" t="str">
        <f t="shared" si="70"/>
        <v/>
      </c>
      <c r="W84" s="39" t="str">
        <f t="shared" si="100"/>
        <v/>
      </c>
      <c r="X84" s="39" t="str">
        <f t="shared" si="71"/>
        <v/>
      </c>
      <c r="Y84" s="39">
        <f t="shared" si="72"/>
        <v>1</v>
      </c>
      <c r="Z84" s="39" t="str">
        <f t="shared" si="73"/>
        <v/>
      </c>
      <c r="AA84" s="39" t="str">
        <f t="shared" si="101"/>
        <v/>
      </c>
      <c r="AB84" s="39" t="str">
        <f t="shared" si="74"/>
        <v/>
      </c>
      <c r="AC84" s="39" t="str">
        <f t="shared" si="75"/>
        <v/>
      </c>
      <c r="AD84" s="39">
        <f t="shared" si="76"/>
        <v>1</v>
      </c>
      <c r="AE84" s="39">
        <f t="shared" si="77"/>
        <v>1</v>
      </c>
      <c r="AF84" s="39">
        <f t="shared" si="78"/>
        <v>2</v>
      </c>
      <c r="AG84" s="39">
        <f t="shared" si="79"/>
        <v>2</v>
      </c>
      <c r="AH84" s="39">
        <f t="shared" si="80"/>
        <v>2</v>
      </c>
      <c r="AI84" s="39">
        <f t="shared" si="102"/>
        <v>2</v>
      </c>
      <c r="AJ84" s="39" t="str">
        <f t="shared" si="81"/>
        <v/>
      </c>
      <c r="AK84" s="39">
        <f t="shared" si="82"/>
        <v>1</v>
      </c>
      <c r="AL84" s="39" t="str">
        <f t="shared" si="83"/>
        <v/>
      </c>
      <c r="AM84" s="39">
        <f t="shared" si="84"/>
        <v>1</v>
      </c>
      <c r="AN84" s="39" t="str">
        <f t="shared" si="103"/>
        <v/>
      </c>
      <c r="AO84" s="39">
        <f t="shared" si="104"/>
        <v>2</v>
      </c>
      <c r="AP84" s="39" t="str">
        <f t="shared" si="85"/>
        <v/>
      </c>
      <c r="AQ84" s="39" t="str">
        <f t="shared" si="86"/>
        <v/>
      </c>
      <c r="AR84" s="39" t="str">
        <f t="shared" si="87"/>
        <v/>
      </c>
      <c r="AS84" s="39">
        <f t="shared" si="88"/>
        <v>-1</v>
      </c>
      <c r="AT84" s="39" t="str">
        <f t="shared" si="89"/>
        <v/>
      </c>
      <c r="AU84" s="39">
        <f t="shared" si="90"/>
        <v>14</v>
      </c>
      <c r="AV84" s="39">
        <f t="shared" si="91"/>
        <v>16</v>
      </c>
      <c r="AW84" s="39"/>
      <c r="AX84" s="39" t="str">
        <f t="shared" si="93"/>
        <v/>
      </c>
      <c r="AY84" s="39" t="str">
        <f t="shared" si="94"/>
        <v/>
      </c>
      <c r="AZ84" s="39" t="str">
        <f t="shared" si="95"/>
        <v/>
      </c>
      <c r="BA84" s="39" t="str">
        <f t="shared" si="96"/>
        <v/>
      </c>
      <c r="BB84" s="39" t="str">
        <f t="shared" si="97"/>
        <v/>
      </c>
      <c r="BC84" s="39"/>
      <c r="BD84" s="39" t="str">
        <f t="shared" si="98"/>
        <v/>
      </c>
      <c r="BE84" s="39" t="str">
        <f t="shared" si="99"/>
        <v/>
      </c>
      <c r="BF84" s="39" t="str">
        <f t="shared" si="92"/>
        <v/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</row>
    <row r="85" spans="1:256" s="30" customFormat="1" x14ac:dyDescent="0.2">
      <c r="A85" s="38" t="s">
        <v>303</v>
      </c>
      <c r="B85" s="39" t="s">
        <v>126</v>
      </c>
      <c r="C85" s="39">
        <v>1</v>
      </c>
      <c r="D85" s="92" t="s">
        <v>346</v>
      </c>
      <c r="E85" s="75" t="s">
        <v>16</v>
      </c>
      <c r="F85" s="47" t="s">
        <v>167</v>
      </c>
      <c r="G85" s="39"/>
      <c r="H85" s="39"/>
      <c r="I85" s="30" t="s">
        <v>8</v>
      </c>
      <c r="J85" s="30" t="s">
        <v>7</v>
      </c>
      <c r="K85" s="39">
        <v>6</v>
      </c>
      <c r="L85" s="39">
        <v>4</v>
      </c>
      <c r="M85" s="5" t="s">
        <v>168</v>
      </c>
      <c r="P85" s="30" t="s">
        <v>2</v>
      </c>
      <c r="R85" s="30" t="s">
        <v>148</v>
      </c>
      <c r="S85" s="48" t="s">
        <v>58</v>
      </c>
      <c r="U85" s="39">
        <f t="shared" si="69"/>
        <v>1</v>
      </c>
      <c r="V85" s="39" t="str">
        <f t="shared" si="70"/>
        <v/>
      </c>
      <c r="W85" s="39" t="str">
        <f t="shared" si="100"/>
        <v/>
      </c>
      <c r="X85" s="39" t="str">
        <f t="shared" si="71"/>
        <v/>
      </c>
      <c r="Y85" s="39">
        <f t="shared" si="72"/>
        <v>1</v>
      </c>
      <c r="Z85" s="39" t="str">
        <f t="shared" si="73"/>
        <v/>
      </c>
      <c r="AA85" s="39" t="str">
        <f t="shared" si="101"/>
        <v/>
      </c>
      <c r="AB85" s="39" t="str">
        <f t="shared" si="74"/>
        <v/>
      </c>
      <c r="AC85" s="39" t="str">
        <f t="shared" si="75"/>
        <v/>
      </c>
      <c r="AD85" s="39">
        <f t="shared" si="76"/>
        <v>1</v>
      </c>
      <c r="AE85" s="39">
        <f t="shared" si="77"/>
        <v>1</v>
      </c>
      <c r="AF85" s="39" t="str">
        <f t="shared" si="78"/>
        <v/>
      </c>
      <c r="AG85" s="39" t="str">
        <f t="shared" si="79"/>
        <v/>
      </c>
      <c r="AH85" s="39">
        <f t="shared" si="80"/>
        <v>2</v>
      </c>
      <c r="AI85" s="39">
        <f t="shared" si="102"/>
        <v>2</v>
      </c>
      <c r="AJ85" s="39">
        <f t="shared" si="81"/>
        <v>1</v>
      </c>
      <c r="AK85" s="39">
        <f t="shared" si="82"/>
        <v>1</v>
      </c>
      <c r="AL85" s="39" t="str">
        <f t="shared" si="83"/>
        <v/>
      </c>
      <c r="AM85" s="39">
        <f t="shared" si="84"/>
        <v>1</v>
      </c>
      <c r="AN85" s="39" t="str">
        <f t="shared" si="103"/>
        <v/>
      </c>
      <c r="AO85" s="39">
        <f t="shared" si="104"/>
        <v>2</v>
      </c>
      <c r="AP85" s="39" t="str">
        <f t="shared" si="85"/>
        <v/>
      </c>
      <c r="AQ85" s="39" t="str">
        <f t="shared" si="86"/>
        <v/>
      </c>
      <c r="AR85" s="39" t="str">
        <f t="shared" si="87"/>
        <v/>
      </c>
      <c r="AS85" s="39">
        <f t="shared" si="88"/>
        <v>-1</v>
      </c>
      <c r="AT85" s="39" t="str">
        <f t="shared" si="89"/>
        <v/>
      </c>
      <c r="AU85" s="39">
        <f t="shared" si="90"/>
        <v>11</v>
      </c>
      <c r="AV85" s="39">
        <f t="shared" si="91"/>
        <v>15</v>
      </c>
      <c r="AW85" s="39"/>
      <c r="AX85" s="39" t="str">
        <f t="shared" si="93"/>
        <v/>
      </c>
      <c r="AY85" s="39" t="str">
        <f t="shared" si="94"/>
        <v/>
      </c>
      <c r="AZ85" s="39" t="str">
        <f t="shared" si="95"/>
        <v/>
      </c>
      <c r="BA85" s="39" t="str">
        <f t="shared" si="96"/>
        <v/>
      </c>
      <c r="BB85" s="39" t="str">
        <f t="shared" si="97"/>
        <v/>
      </c>
      <c r="BC85" s="39"/>
      <c r="BD85" s="39" t="str">
        <f t="shared" si="98"/>
        <v/>
      </c>
      <c r="BE85" s="39" t="str">
        <f t="shared" si="99"/>
        <v/>
      </c>
      <c r="BF85" s="39" t="str">
        <f t="shared" si="92"/>
        <v/>
      </c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</row>
    <row r="86" spans="1:256" s="30" customFormat="1" x14ac:dyDescent="0.2">
      <c r="A86" s="9" t="s">
        <v>313</v>
      </c>
      <c r="B86" s="10" t="s">
        <v>312</v>
      </c>
      <c r="C86" s="10">
        <v>1</v>
      </c>
      <c r="D86" s="86" t="s">
        <v>346</v>
      </c>
      <c r="E86" s="69" t="s">
        <v>16</v>
      </c>
      <c r="F86" s="46" t="s">
        <v>107</v>
      </c>
      <c r="G86" s="10"/>
      <c r="H86" s="10"/>
      <c r="I86" s="10"/>
      <c r="J86" s="10"/>
      <c r="K86" s="10">
        <v>6</v>
      </c>
      <c r="L86" s="10">
        <v>6</v>
      </c>
      <c r="M86" s="6" t="s">
        <v>168</v>
      </c>
      <c r="N86" s="11"/>
      <c r="O86" s="10"/>
      <c r="P86" s="11" t="s">
        <v>344</v>
      </c>
      <c r="Q86" s="10"/>
      <c r="R86" s="80" t="s">
        <v>345</v>
      </c>
      <c r="S86" s="10"/>
      <c r="T86" s="10"/>
      <c r="U86" s="10" t="str">
        <f t="shared" si="69"/>
        <v/>
      </c>
      <c r="V86" s="10" t="str">
        <f t="shared" si="70"/>
        <v/>
      </c>
      <c r="W86" s="10" t="str">
        <f t="shared" si="100"/>
        <v/>
      </c>
      <c r="X86" s="10" t="str">
        <f t="shared" si="71"/>
        <v/>
      </c>
      <c r="Y86" s="10" t="str">
        <f t="shared" si="72"/>
        <v/>
      </c>
      <c r="Z86" s="10" t="str">
        <f t="shared" si="73"/>
        <v/>
      </c>
      <c r="AA86" s="10" t="str">
        <f t="shared" si="101"/>
        <v/>
      </c>
      <c r="AB86" s="10" t="str">
        <f t="shared" si="74"/>
        <v/>
      </c>
      <c r="AC86" s="10" t="str">
        <f t="shared" si="75"/>
        <v/>
      </c>
      <c r="AD86" s="10">
        <f t="shared" si="76"/>
        <v>1</v>
      </c>
      <c r="AE86" s="10" t="str">
        <f t="shared" si="77"/>
        <v/>
      </c>
      <c r="AF86" s="10">
        <f t="shared" si="78"/>
        <v>2</v>
      </c>
      <c r="AG86" s="10">
        <f t="shared" si="79"/>
        <v>2</v>
      </c>
      <c r="AH86" s="10" t="str">
        <f t="shared" si="80"/>
        <v/>
      </c>
      <c r="AI86" s="10" t="str">
        <f t="shared" si="102"/>
        <v/>
      </c>
      <c r="AJ86" s="10">
        <f t="shared" si="81"/>
        <v>1</v>
      </c>
      <c r="AK86" s="10" t="str">
        <f t="shared" si="82"/>
        <v/>
      </c>
      <c r="AL86" s="10" t="str">
        <f t="shared" si="83"/>
        <v/>
      </c>
      <c r="AM86" s="10">
        <f t="shared" si="84"/>
        <v>1</v>
      </c>
      <c r="AN86" s="10" t="str">
        <f t="shared" si="103"/>
        <v/>
      </c>
      <c r="AO86" s="10">
        <f t="shared" si="104"/>
        <v>1</v>
      </c>
      <c r="AP86" s="10" t="str">
        <f t="shared" si="85"/>
        <v/>
      </c>
      <c r="AQ86" s="10" t="str">
        <f t="shared" si="86"/>
        <v/>
      </c>
      <c r="AR86" s="10" t="str">
        <f t="shared" si="87"/>
        <v/>
      </c>
      <c r="AS86" s="10" t="str">
        <f t="shared" si="88"/>
        <v/>
      </c>
      <c r="AT86" s="10" t="str">
        <f t="shared" si="89"/>
        <v/>
      </c>
      <c r="AU86" s="10">
        <f t="shared" si="90"/>
        <v>8</v>
      </c>
      <c r="AV86" s="10">
        <f t="shared" si="91"/>
        <v>14</v>
      </c>
      <c r="AW86" s="10"/>
      <c r="AX86" s="10" t="str">
        <f t="shared" si="93"/>
        <v/>
      </c>
      <c r="AY86" s="10" t="str">
        <f t="shared" si="94"/>
        <v/>
      </c>
      <c r="AZ86" s="10" t="str">
        <f t="shared" si="95"/>
        <v/>
      </c>
      <c r="BA86" s="10" t="str">
        <f t="shared" si="96"/>
        <v/>
      </c>
      <c r="BB86" s="10" t="str">
        <f t="shared" si="97"/>
        <v/>
      </c>
      <c r="BC86" s="10" t="s">
        <v>470</v>
      </c>
      <c r="BD86" s="10" t="str">
        <f t="shared" si="98"/>
        <v/>
      </c>
      <c r="BE86" s="10" t="str">
        <f t="shared" si="99"/>
        <v/>
      </c>
      <c r="BF86" s="10" t="str">
        <f t="shared" si="92"/>
        <v/>
      </c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1:256" s="11" customFormat="1" ht="22.5" x14ac:dyDescent="0.2">
      <c r="A87" s="9" t="s">
        <v>271</v>
      </c>
      <c r="B87" s="10" t="s">
        <v>126</v>
      </c>
      <c r="C87" s="10">
        <v>2</v>
      </c>
      <c r="D87" s="88" t="s">
        <v>347</v>
      </c>
      <c r="E87" s="69" t="s">
        <v>3</v>
      </c>
      <c r="F87" s="46" t="s">
        <v>107</v>
      </c>
      <c r="G87" s="10"/>
      <c r="H87" s="10"/>
      <c r="K87" s="10">
        <v>1</v>
      </c>
      <c r="L87" s="10">
        <v>1</v>
      </c>
      <c r="M87" s="3"/>
      <c r="P87" s="41" t="s">
        <v>300</v>
      </c>
      <c r="U87" s="10" t="str">
        <f t="shared" si="69"/>
        <v/>
      </c>
      <c r="V87" s="10" t="str">
        <f t="shared" si="70"/>
        <v/>
      </c>
      <c r="W87" s="10" t="str">
        <f t="shared" si="100"/>
        <v/>
      </c>
      <c r="X87" s="10">
        <f t="shared" si="71"/>
        <v>1</v>
      </c>
      <c r="Y87" s="10" t="str">
        <f t="shared" si="72"/>
        <v/>
      </c>
      <c r="Z87" s="10">
        <f t="shared" si="73"/>
        <v>1</v>
      </c>
      <c r="AA87" s="10" t="str">
        <f t="shared" si="101"/>
        <v/>
      </c>
      <c r="AB87" s="10" t="str">
        <f t="shared" si="74"/>
        <v/>
      </c>
      <c r="AC87" s="10" t="str">
        <f t="shared" si="75"/>
        <v/>
      </c>
      <c r="AD87" s="10" t="str">
        <f t="shared" si="76"/>
        <v/>
      </c>
      <c r="AE87" s="10" t="str">
        <f t="shared" si="77"/>
        <v/>
      </c>
      <c r="AF87" s="10">
        <f t="shared" si="78"/>
        <v>2</v>
      </c>
      <c r="AG87" s="10">
        <f t="shared" si="79"/>
        <v>2</v>
      </c>
      <c r="AH87" s="10" t="str">
        <f t="shared" si="80"/>
        <v/>
      </c>
      <c r="AI87" s="10" t="str">
        <f t="shared" si="102"/>
        <v/>
      </c>
      <c r="AJ87" s="10" t="str">
        <f t="shared" si="81"/>
        <v/>
      </c>
      <c r="AK87" s="10" t="str">
        <f t="shared" si="82"/>
        <v/>
      </c>
      <c r="AL87" s="10" t="str">
        <f t="shared" si="83"/>
        <v/>
      </c>
      <c r="AM87" s="10" t="str">
        <f t="shared" si="84"/>
        <v/>
      </c>
      <c r="AN87" s="10" t="str">
        <f t="shared" si="103"/>
        <v/>
      </c>
      <c r="AO87" s="10" t="str">
        <f t="shared" si="104"/>
        <v/>
      </c>
      <c r="AP87" s="10" t="str">
        <f t="shared" si="85"/>
        <v/>
      </c>
      <c r="AQ87" s="10" t="str">
        <f t="shared" si="86"/>
        <v/>
      </c>
      <c r="AR87" s="10" t="str">
        <f t="shared" si="87"/>
        <v/>
      </c>
      <c r="AS87" s="10" t="str">
        <f t="shared" si="88"/>
        <v/>
      </c>
      <c r="AT87" s="10" t="str">
        <f t="shared" si="89"/>
        <v/>
      </c>
      <c r="AU87" s="10">
        <f t="shared" si="90"/>
        <v>6</v>
      </c>
      <c r="AV87" s="10">
        <f t="shared" si="91"/>
        <v>7</v>
      </c>
      <c r="AW87" s="10"/>
      <c r="AX87" s="10" t="str">
        <f t="shared" si="93"/>
        <v/>
      </c>
      <c r="AY87" s="10" t="str">
        <f t="shared" si="94"/>
        <v/>
      </c>
      <c r="AZ87" s="10" t="str">
        <f t="shared" si="95"/>
        <v/>
      </c>
      <c r="BA87" s="10" t="str">
        <f t="shared" si="96"/>
        <v/>
      </c>
      <c r="BB87" s="10" t="str">
        <f t="shared" si="97"/>
        <v/>
      </c>
      <c r="BC87" s="10"/>
      <c r="BD87" s="10" t="str">
        <f t="shared" si="98"/>
        <v/>
      </c>
      <c r="BE87" s="10" t="str">
        <f t="shared" si="99"/>
        <v/>
      </c>
      <c r="BF87" s="10" t="str">
        <f t="shared" si="92"/>
        <v>Y</v>
      </c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1:256" s="30" customFormat="1" x14ac:dyDescent="0.2">
      <c r="A88" s="38" t="s">
        <v>322</v>
      </c>
      <c r="B88" s="39" t="s">
        <v>312</v>
      </c>
      <c r="C88" s="39">
        <v>1</v>
      </c>
      <c r="D88" s="102" t="s">
        <v>346</v>
      </c>
      <c r="E88" s="75" t="s">
        <v>15</v>
      </c>
      <c r="F88" s="47" t="s">
        <v>107</v>
      </c>
      <c r="G88" s="39"/>
      <c r="H88" s="39"/>
      <c r="I88" s="30" t="s">
        <v>8</v>
      </c>
      <c r="J88" s="30" t="s">
        <v>7</v>
      </c>
      <c r="K88" s="39">
        <v>3</v>
      </c>
      <c r="L88" s="39">
        <v>1</v>
      </c>
      <c r="M88" s="2"/>
      <c r="P88" s="48" t="s">
        <v>370</v>
      </c>
      <c r="S88" s="30" t="s">
        <v>58</v>
      </c>
      <c r="U88" s="39">
        <f t="shared" si="69"/>
        <v>1</v>
      </c>
      <c r="V88" s="39" t="str">
        <f t="shared" si="70"/>
        <v/>
      </c>
      <c r="W88" s="39" t="str">
        <f t="shared" si="100"/>
        <v/>
      </c>
      <c r="X88" s="39" t="str">
        <f t="shared" si="71"/>
        <v/>
      </c>
      <c r="Y88" s="39">
        <f t="shared" si="72"/>
        <v>1</v>
      </c>
      <c r="Z88" s="39" t="str">
        <f t="shared" si="73"/>
        <v/>
      </c>
      <c r="AA88" s="39" t="str">
        <f t="shared" si="101"/>
        <v/>
      </c>
      <c r="AB88" s="39">
        <f t="shared" si="74"/>
        <v>1</v>
      </c>
      <c r="AC88" s="39" t="str">
        <f t="shared" si="75"/>
        <v/>
      </c>
      <c r="AD88" s="39">
        <f t="shared" si="76"/>
        <v>1</v>
      </c>
      <c r="AE88" s="39">
        <f t="shared" si="77"/>
        <v>1</v>
      </c>
      <c r="AF88" s="39">
        <f t="shared" si="78"/>
        <v>2</v>
      </c>
      <c r="AG88" s="39">
        <f t="shared" si="79"/>
        <v>2</v>
      </c>
      <c r="AH88" s="39">
        <f t="shared" si="80"/>
        <v>2</v>
      </c>
      <c r="AI88" s="39">
        <f t="shared" si="102"/>
        <v>2</v>
      </c>
      <c r="AJ88" s="39" t="str">
        <f t="shared" si="81"/>
        <v/>
      </c>
      <c r="AK88" s="39" t="str">
        <f t="shared" si="82"/>
        <v/>
      </c>
      <c r="AL88" s="39" t="str">
        <f t="shared" si="83"/>
        <v/>
      </c>
      <c r="AM88" s="39">
        <f t="shared" si="84"/>
        <v>1</v>
      </c>
      <c r="AN88" s="39">
        <f t="shared" si="103"/>
        <v>1</v>
      </c>
      <c r="AO88" s="39">
        <f t="shared" si="104"/>
        <v>2</v>
      </c>
      <c r="AP88" s="39">
        <f t="shared" si="85"/>
        <v>1</v>
      </c>
      <c r="AQ88" s="39" t="str">
        <f t="shared" si="86"/>
        <v/>
      </c>
      <c r="AR88" s="39" t="str">
        <f t="shared" si="87"/>
        <v/>
      </c>
      <c r="AS88" s="39">
        <f t="shared" si="88"/>
        <v>1</v>
      </c>
      <c r="AT88" s="39" t="str">
        <f t="shared" si="89"/>
        <v/>
      </c>
      <c r="AU88" s="39">
        <f t="shared" si="90"/>
        <v>18</v>
      </c>
      <c r="AV88" s="39">
        <f t="shared" si="91"/>
        <v>19</v>
      </c>
      <c r="AW88" s="39"/>
      <c r="AX88" s="39" t="str">
        <f t="shared" si="93"/>
        <v/>
      </c>
      <c r="AY88" s="39" t="str">
        <f t="shared" si="94"/>
        <v/>
      </c>
      <c r="AZ88" s="39" t="str">
        <f t="shared" si="95"/>
        <v/>
      </c>
      <c r="BA88" s="39" t="str">
        <f t="shared" si="96"/>
        <v/>
      </c>
      <c r="BB88" s="39" t="str">
        <f t="shared" si="97"/>
        <v/>
      </c>
      <c r="BC88" s="39"/>
      <c r="BD88" s="39" t="str">
        <f t="shared" si="98"/>
        <v/>
      </c>
      <c r="BE88" s="39" t="str">
        <f t="shared" si="99"/>
        <v/>
      </c>
      <c r="BF88" s="39" t="str">
        <f t="shared" si="92"/>
        <v/>
      </c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</row>
    <row r="89" spans="1:256" s="11" customFormat="1" ht="22.5" x14ac:dyDescent="0.2">
      <c r="A89" s="9" t="s">
        <v>323</v>
      </c>
      <c r="B89" s="10" t="s">
        <v>312</v>
      </c>
      <c r="C89" s="10">
        <v>2</v>
      </c>
      <c r="D89" s="88" t="s">
        <v>347</v>
      </c>
      <c r="E89" s="69" t="s">
        <v>3</v>
      </c>
      <c r="F89" s="46" t="s">
        <v>107</v>
      </c>
      <c r="G89" s="10"/>
      <c r="H89" s="10"/>
      <c r="K89" s="10">
        <v>5</v>
      </c>
      <c r="L89" s="10">
        <v>3</v>
      </c>
      <c r="M89" s="6" t="s">
        <v>168</v>
      </c>
      <c r="P89" s="41" t="s">
        <v>369</v>
      </c>
      <c r="U89" s="10" t="str">
        <f t="shared" si="69"/>
        <v/>
      </c>
      <c r="V89" s="10" t="str">
        <f t="shared" si="70"/>
        <v/>
      </c>
      <c r="W89" s="10" t="str">
        <f t="shared" si="100"/>
        <v/>
      </c>
      <c r="X89" s="10">
        <f t="shared" si="71"/>
        <v>1</v>
      </c>
      <c r="Y89" s="10" t="str">
        <f t="shared" si="72"/>
        <v/>
      </c>
      <c r="Z89" s="10">
        <f t="shared" si="73"/>
        <v>1</v>
      </c>
      <c r="AA89" s="10" t="str">
        <f t="shared" si="101"/>
        <v/>
      </c>
      <c r="AB89" s="10" t="str">
        <f t="shared" si="74"/>
        <v/>
      </c>
      <c r="AC89" s="10" t="str">
        <f t="shared" si="75"/>
        <v/>
      </c>
      <c r="AD89" s="10" t="str">
        <f t="shared" si="76"/>
        <v/>
      </c>
      <c r="AE89" s="10" t="str">
        <f t="shared" si="77"/>
        <v/>
      </c>
      <c r="AF89" s="10">
        <f t="shared" si="78"/>
        <v>2</v>
      </c>
      <c r="AG89" s="10">
        <f t="shared" si="79"/>
        <v>2</v>
      </c>
      <c r="AH89" s="10" t="str">
        <f t="shared" si="80"/>
        <v/>
      </c>
      <c r="AI89" s="10" t="str">
        <f t="shared" si="102"/>
        <v/>
      </c>
      <c r="AJ89" s="10" t="str">
        <f t="shared" si="81"/>
        <v/>
      </c>
      <c r="AK89" s="10">
        <f t="shared" si="82"/>
        <v>3</v>
      </c>
      <c r="AL89" s="10" t="str">
        <f t="shared" si="83"/>
        <v/>
      </c>
      <c r="AM89" s="10" t="str">
        <f t="shared" si="84"/>
        <v/>
      </c>
      <c r="AN89" s="10" t="str">
        <f t="shared" si="103"/>
        <v/>
      </c>
      <c r="AO89" s="10" t="str">
        <f t="shared" si="104"/>
        <v/>
      </c>
      <c r="AP89" s="10" t="str">
        <f t="shared" si="85"/>
        <v/>
      </c>
      <c r="AQ89" s="10" t="str">
        <f t="shared" si="86"/>
        <v/>
      </c>
      <c r="AR89" s="10" t="str">
        <f t="shared" si="87"/>
        <v/>
      </c>
      <c r="AS89" s="10">
        <f t="shared" si="88"/>
        <v>-3</v>
      </c>
      <c r="AT89" s="10" t="str">
        <f t="shared" si="89"/>
        <v/>
      </c>
      <c r="AU89" s="10">
        <f t="shared" si="90"/>
        <v>6</v>
      </c>
      <c r="AV89" s="10">
        <f t="shared" si="91"/>
        <v>9</v>
      </c>
      <c r="AW89" s="10"/>
      <c r="AX89" s="10" t="str">
        <f t="shared" si="93"/>
        <v/>
      </c>
      <c r="AY89" s="10" t="str">
        <f t="shared" si="94"/>
        <v/>
      </c>
      <c r="AZ89" s="10" t="str">
        <f t="shared" si="95"/>
        <v/>
      </c>
      <c r="BA89" s="10" t="str">
        <f t="shared" si="96"/>
        <v/>
      </c>
      <c r="BB89" s="10" t="str">
        <f t="shared" si="97"/>
        <v/>
      </c>
      <c r="BC89" s="10"/>
      <c r="BD89" s="10" t="str">
        <f t="shared" si="98"/>
        <v/>
      </c>
      <c r="BE89" s="10" t="str">
        <f t="shared" si="99"/>
        <v/>
      </c>
      <c r="BF89" s="10" t="str">
        <f t="shared" si="92"/>
        <v/>
      </c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1:256" s="11" customFormat="1" x14ac:dyDescent="0.2">
      <c r="A90" s="9" t="s">
        <v>252</v>
      </c>
      <c r="B90" s="10" t="s">
        <v>99</v>
      </c>
      <c r="C90" s="10">
        <v>1</v>
      </c>
      <c r="D90" s="88" t="s">
        <v>347</v>
      </c>
      <c r="E90" s="69" t="s">
        <v>3</v>
      </c>
      <c r="F90" s="46" t="s">
        <v>107</v>
      </c>
      <c r="G90" s="10"/>
      <c r="H90" s="10"/>
      <c r="K90" s="10">
        <v>6</v>
      </c>
      <c r="L90" s="10" t="s">
        <v>13</v>
      </c>
      <c r="M90" s="3"/>
      <c r="S90" s="11" t="s">
        <v>105</v>
      </c>
      <c r="T90" s="11" t="s">
        <v>179</v>
      </c>
      <c r="U90" s="10" t="str">
        <f t="shared" si="69"/>
        <v/>
      </c>
      <c r="V90" s="10" t="str">
        <f t="shared" si="70"/>
        <v/>
      </c>
      <c r="W90" s="10" t="str">
        <f t="shared" si="100"/>
        <v/>
      </c>
      <c r="X90" s="10">
        <f t="shared" si="71"/>
        <v>1</v>
      </c>
      <c r="Y90" s="10" t="str">
        <f t="shared" si="72"/>
        <v/>
      </c>
      <c r="Z90" s="10">
        <f t="shared" si="73"/>
        <v>2</v>
      </c>
      <c r="AA90" s="10" t="str">
        <f t="shared" si="101"/>
        <v/>
      </c>
      <c r="AB90" s="10" t="str">
        <f t="shared" si="74"/>
        <v/>
      </c>
      <c r="AC90" s="10" t="str">
        <f t="shared" si="75"/>
        <v/>
      </c>
      <c r="AD90" s="10" t="str">
        <f t="shared" si="76"/>
        <v/>
      </c>
      <c r="AE90" s="10">
        <f t="shared" si="77"/>
        <v>1</v>
      </c>
      <c r="AF90" s="10">
        <f t="shared" si="78"/>
        <v>2</v>
      </c>
      <c r="AG90" s="10">
        <f t="shared" si="79"/>
        <v>2</v>
      </c>
      <c r="AH90" s="10" t="str">
        <f t="shared" si="80"/>
        <v/>
      </c>
      <c r="AI90" s="10" t="str">
        <f t="shared" si="102"/>
        <v/>
      </c>
      <c r="AJ90" s="10" t="str">
        <f t="shared" si="81"/>
        <v/>
      </c>
      <c r="AK90" s="10" t="str">
        <f t="shared" si="82"/>
        <v/>
      </c>
      <c r="AL90" s="10" t="str">
        <f t="shared" si="83"/>
        <v/>
      </c>
      <c r="AM90" s="10" t="str">
        <f t="shared" si="84"/>
        <v/>
      </c>
      <c r="AN90" s="10" t="str">
        <f t="shared" si="103"/>
        <v/>
      </c>
      <c r="AO90" s="10" t="str">
        <f t="shared" si="104"/>
        <v/>
      </c>
      <c r="AP90" s="10" t="str">
        <f t="shared" si="85"/>
        <v/>
      </c>
      <c r="AQ90" s="10" t="str">
        <f t="shared" si="86"/>
        <v/>
      </c>
      <c r="AR90" s="10" t="str">
        <f t="shared" si="87"/>
        <v/>
      </c>
      <c r="AS90" s="10" t="str">
        <f t="shared" si="88"/>
        <v/>
      </c>
      <c r="AT90" s="10" t="str">
        <f t="shared" si="89"/>
        <v/>
      </c>
      <c r="AU90" s="10">
        <f t="shared" si="90"/>
        <v>8</v>
      </c>
      <c r="AV90" s="10">
        <f t="shared" si="91"/>
        <v>8</v>
      </c>
      <c r="AW90" s="10"/>
      <c r="AX90" s="10" t="str">
        <f t="shared" si="93"/>
        <v/>
      </c>
      <c r="AY90" s="10" t="str">
        <f t="shared" si="94"/>
        <v/>
      </c>
      <c r="AZ90" s="10" t="str">
        <f t="shared" si="95"/>
        <v/>
      </c>
      <c r="BA90" s="10" t="str">
        <f t="shared" si="96"/>
        <v/>
      </c>
      <c r="BB90" s="10" t="str">
        <f t="shared" si="97"/>
        <v/>
      </c>
      <c r="BC90" s="10"/>
      <c r="BD90" s="10" t="str">
        <f t="shared" si="98"/>
        <v/>
      </c>
      <c r="BE90" s="10" t="str">
        <f t="shared" si="99"/>
        <v>Y</v>
      </c>
      <c r="BF90" s="10" t="str">
        <f t="shared" si="92"/>
        <v/>
      </c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11" customFormat="1" ht="33.75" x14ac:dyDescent="0.2">
      <c r="A91" s="9" t="s">
        <v>383</v>
      </c>
      <c r="B91" s="10" t="s">
        <v>312</v>
      </c>
      <c r="C91" s="10">
        <v>1</v>
      </c>
      <c r="D91" s="88" t="s">
        <v>347</v>
      </c>
      <c r="E91" s="69" t="s">
        <v>3</v>
      </c>
      <c r="F91" s="46" t="s">
        <v>107</v>
      </c>
      <c r="G91" s="10"/>
      <c r="H91" s="10"/>
      <c r="K91" s="10">
        <v>9</v>
      </c>
      <c r="L91" s="10">
        <v>9</v>
      </c>
      <c r="M91" s="6" t="s">
        <v>168</v>
      </c>
      <c r="P91" s="41" t="s">
        <v>446</v>
      </c>
      <c r="U91" s="10" t="str">
        <f t="shared" si="69"/>
        <v/>
      </c>
      <c r="V91" s="10"/>
      <c r="W91" s="10"/>
      <c r="X91" s="10">
        <f t="shared" si="71"/>
        <v>1</v>
      </c>
      <c r="Y91" s="10" t="str">
        <f t="shared" si="72"/>
        <v/>
      </c>
      <c r="Z91" s="10">
        <f t="shared" si="73"/>
        <v>1</v>
      </c>
      <c r="AA91" s="10" t="str">
        <f t="shared" si="101"/>
        <v/>
      </c>
      <c r="AB91" s="10" t="str">
        <f t="shared" si="74"/>
        <v/>
      </c>
      <c r="AC91" s="10" t="str">
        <f t="shared" si="75"/>
        <v/>
      </c>
      <c r="AD91" s="10" t="str">
        <f t="shared" si="76"/>
        <v/>
      </c>
      <c r="AE91" s="10" t="str">
        <f t="shared" si="77"/>
        <v/>
      </c>
      <c r="AF91" s="10">
        <f t="shared" si="78"/>
        <v>2</v>
      </c>
      <c r="AG91" s="10">
        <f t="shared" si="79"/>
        <v>2</v>
      </c>
      <c r="AH91" s="10" t="str">
        <f t="shared" si="80"/>
        <v/>
      </c>
      <c r="AI91" s="10" t="str">
        <f t="shared" si="102"/>
        <v/>
      </c>
      <c r="AJ91" s="10" t="str">
        <f t="shared" si="81"/>
        <v/>
      </c>
      <c r="AK91" s="10">
        <f t="shared" si="82"/>
        <v>3</v>
      </c>
      <c r="AL91" s="10" t="str">
        <f t="shared" si="83"/>
        <v/>
      </c>
      <c r="AM91" s="10" t="str">
        <f t="shared" si="84"/>
        <v/>
      </c>
      <c r="AN91" s="10" t="str">
        <f t="shared" si="103"/>
        <v/>
      </c>
      <c r="AO91" s="10" t="str">
        <f t="shared" si="104"/>
        <v/>
      </c>
      <c r="AP91" s="10" t="str">
        <f t="shared" si="85"/>
        <v/>
      </c>
      <c r="AQ91" s="10" t="str">
        <f t="shared" si="86"/>
        <v/>
      </c>
      <c r="AR91" s="10" t="str">
        <f t="shared" si="87"/>
        <v/>
      </c>
      <c r="AS91" s="10">
        <f t="shared" si="88"/>
        <v>-3</v>
      </c>
      <c r="AT91" s="10" t="str">
        <f t="shared" si="89"/>
        <v/>
      </c>
      <c r="AU91" s="10">
        <f t="shared" si="90"/>
        <v>6</v>
      </c>
      <c r="AV91" s="10">
        <f t="shared" si="91"/>
        <v>15</v>
      </c>
      <c r="AW91" s="10"/>
      <c r="AX91" s="10" t="str">
        <f t="shared" si="93"/>
        <v/>
      </c>
      <c r="AY91" s="10" t="str">
        <f t="shared" si="94"/>
        <v/>
      </c>
      <c r="AZ91" s="10" t="str">
        <f t="shared" si="95"/>
        <v/>
      </c>
      <c r="BA91" s="10" t="str">
        <f t="shared" si="96"/>
        <v/>
      </c>
      <c r="BB91" s="10" t="str">
        <f t="shared" si="97"/>
        <v/>
      </c>
      <c r="BC91" s="10"/>
      <c r="BD91" s="10" t="str">
        <f t="shared" si="98"/>
        <v/>
      </c>
      <c r="BE91" s="10" t="str">
        <f t="shared" si="99"/>
        <v/>
      </c>
      <c r="BF91" s="10" t="str">
        <f t="shared" si="92"/>
        <v>Y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1:256" s="13" customFormat="1" ht="22.5" x14ac:dyDescent="0.2">
      <c r="A92" s="9" t="s">
        <v>251</v>
      </c>
      <c r="B92" s="10" t="s">
        <v>126</v>
      </c>
      <c r="C92" s="10">
        <v>1</v>
      </c>
      <c r="D92" s="88" t="s">
        <v>347</v>
      </c>
      <c r="E92" s="69" t="s">
        <v>3</v>
      </c>
      <c r="F92" s="46" t="s">
        <v>107</v>
      </c>
      <c r="G92" s="10"/>
      <c r="H92" s="10"/>
      <c r="I92" s="11"/>
      <c r="J92" s="11"/>
      <c r="K92" s="10">
        <v>6</v>
      </c>
      <c r="L92" s="10" t="s">
        <v>13</v>
      </c>
      <c r="M92" s="3"/>
      <c r="N92" s="11"/>
      <c r="O92" s="11"/>
      <c r="P92" s="41" t="s">
        <v>301</v>
      </c>
      <c r="Q92" s="11"/>
      <c r="R92" s="11"/>
      <c r="S92" s="11"/>
      <c r="T92" s="11" t="s">
        <v>178</v>
      </c>
      <c r="U92" s="10" t="str">
        <f t="shared" si="69"/>
        <v/>
      </c>
      <c r="V92" s="10" t="str">
        <f t="shared" ref="V92:V98" si="105">IF(AND(LEFT(F92,5)="Alien",I92="Production"),3,IF(LEFT(F92,5)="Alien",2,""))</f>
        <v/>
      </c>
      <c r="W92" s="10" t="str">
        <f t="shared" ref="W92:W123" si="106">IF(AND(J92="Novelty",I92="Production"),2,IF(J92="Novelty",1,IF(OR(A92="Consumer Markets",A92="Expanding Colony"),2,"")))</f>
        <v/>
      </c>
      <c r="X92" s="10">
        <f t="shared" si="71"/>
        <v>1</v>
      </c>
      <c r="Y92" s="10" t="str">
        <f t="shared" si="72"/>
        <v/>
      </c>
      <c r="Z92" s="10">
        <f t="shared" si="73"/>
        <v>2</v>
      </c>
      <c r="AA92" s="10" t="str">
        <f t="shared" si="101"/>
        <v/>
      </c>
      <c r="AB92" s="10" t="str">
        <f t="shared" si="74"/>
        <v/>
      </c>
      <c r="AC92" s="10" t="str">
        <f t="shared" si="75"/>
        <v/>
      </c>
      <c r="AD92" s="10" t="str">
        <f t="shared" si="76"/>
        <v/>
      </c>
      <c r="AE92" s="10">
        <f t="shared" si="77"/>
        <v>1</v>
      </c>
      <c r="AF92" s="10">
        <f t="shared" si="78"/>
        <v>2</v>
      </c>
      <c r="AG92" s="10">
        <f t="shared" si="79"/>
        <v>2</v>
      </c>
      <c r="AH92" s="10" t="str">
        <f t="shared" si="80"/>
        <v/>
      </c>
      <c r="AI92" s="10" t="str">
        <f t="shared" si="102"/>
        <v/>
      </c>
      <c r="AJ92" s="10" t="str">
        <f t="shared" si="81"/>
        <v/>
      </c>
      <c r="AK92" s="10" t="str">
        <f t="shared" si="82"/>
        <v/>
      </c>
      <c r="AL92" s="10" t="str">
        <f t="shared" si="83"/>
        <v/>
      </c>
      <c r="AM92" s="10" t="str">
        <f t="shared" si="84"/>
        <v/>
      </c>
      <c r="AN92" s="10" t="str">
        <f t="shared" si="103"/>
        <v/>
      </c>
      <c r="AO92" s="10" t="str">
        <f t="shared" si="104"/>
        <v/>
      </c>
      <c r="AP92" s="10" t="str">
        <f t="shared" si="85"/>
        <v/>
      </c>
      <c r="AQ92" s="10" t="str">
        <f t="shared" si="86"/>
        <v/>
      </c>
      <c r="AR92" s="10" t="str">
        <f t="shared" si="87"/>
        <v/>
      </c>
      <c r="AS92" s="10" t="str">
        <f t="shared" si="88"/>
        <v/>
      </c>
      <c r="AT92" s="10" t="str">
        <f t="shared" si="89"/>
        <v/>
      </c>
      <c r="AU92" s="10">
        <f t="shared" si="90"/>
        <v>8</v>
      </c>
      <c r="AV92" s="10">
        <f t="shared" si="91"/>
        <v>8</v>
      </c>
      <c r="AW92" s="10"/>
      <c r="AX92" s="10" t="str">
        <f t="shared" si="93"/>
        <v/>
      </c>
      <c r="AY92" s="10" t="str">
        <f t="shared" si="94"/>
        <v/>
      </c>
      <c r="AZ92" s="10" t="str">
        <f t="shared" si="95"/>
        <v/>
      </c>
      <c r="BA92" s="10" t="str">
        <f t="shared" si="96"/>
        <v/>
      </c>
      <c r="BB92" s="10" t="str">
        <f t="shared" si="97"/>
        <v/>
      </c>
      <c r="BC92" s="10"/>
      <c r="BD92" s="10" t="str">
        <f t="shared" si="98"/>
        <v/>
      </c>
      <c r="BE92" s="10" t="str">
        <f t="shared" si="99"/>
        <v>Y</v>
      </c>
      <c r="BF92" s="10" t="str">
        <f t="shared" si="92"/>
        <v>Y</v>
      </c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11" customFormat="1" x14ac:dyDescent="0.2">
      <c r="A93" s="9" t="s">
        <v>272</v>
      </c>
      <c r="B93" s="10" t="s">
        <v>126</v>
      </c>
      <c r="C93" s="10">
        <v>2</v>
      </c>
      <c r="D93" s="88" t="s">
        <v>347</v>
      </c>
      <c r="E93" s="69" t="s">
        <v>3</v>
      </c>
      <c r="F93" s="46" t="s">
        <v>107</v>
      </c>
      <c r="G93" s="10"/>
      <c r="H93" s="10"/>
      <c r="K93" s="10">
        <v>1</v>
      </c>
      <c r="L93" s="10">
        <v>1</v>
      </c>
      <c r="M93" s="3"/>
      <c r="P93" s="11" t="s">
        <v>127</v>
      </c>
      <c r="U93" s="10" t="str">
        <f t="shared" si="69"/>
        <v/>
      </c>
      <c r="V93" s="10" t="str">
        <f t="shared" si="105"/>
        <v/>
      </c>
      <c r="W93" s="10" t="str">
        <f t="shared" si="106"/>
        <v/>
      </c>
      <c r="X93" s="10">
        <f t="shared" si="71"/>
        <v>1</v>
      </c>
      <c r="Y93" s="10" t="str">
        <f t="shared" si="72"/>
        <v/>
      </c>
      <c r="Z93" s="10">
        <f t="shared" si="73"/>
        <v>1</v>
      </c>
      <c r="AA93" s="10" t="str">
        <f t="shared" si="101"/>
        <v/>
      </c>
      <c r="AB93" s="10" t="str">
        <f t="shared" si="74"/>
        <v/>
      </c>
      <c r="AC93" s="10" t="str">
        <f t="shared" si="75"/>
        <v/>
      </c>
      <c r="AD93" s="10" t="str">
        <f t="shared" si="76"/>
        <v/>
      </c>
      <c r="AE93" s="10" t="str">
        <f t="shared" si="77"/>
        <v/>
      </c>
      <c r="AF93" s="10">
        <f t="shared" si="78"/>
        <v>2</v>
      </c>
      <c r="AG93" s="10">
        <f t="shared" si="79"/>
        <v>2</v>
      </c>
      <c r="AH93" s="10" t="str">
        <f t="shared" si="80"/>
        <v/>
      </c>
      <c r="AI93" s="10" t="str">
        <f t="shared" si="102"/>
        <v/>
      </c>
      <c r="AJ93" s="10" t="str">
        <f t="shared" si="81"/>
        <v/>
      </c>
      <c r="AK93" s="10">
        <f t="shared" si="82"/>
        <v>1</v>
      </c>
      <c r="AL93" s="10" t="str">
        <f t="shared" si="83"/>
        <v/>
      </c>
      <c r="AM93" s="10" t="str">
        <f t="shared" si="84"/>
        <v/>
      </c>
      <c r="AN93" s="10" t="str">
        <f t="shared" si="103"/>
        <v/>
      </c>
      <c r="AO93" s="10" t="str">
        <f t="shared" si="104"/>
        <v/>
      </c>
      <c r="AP93" s="10" t="str">
        <f t="shared" si="85"/>
        <v/>
      </c>
      <c r="AQ93" s="10" t="str">
        <f t="shared" si="86"/>
        <v/>
      </c>
      <c r="AR93" s="10" t="str">
        <f t="shared" si="87"/>
        <v/>
      </c>
      <c r="AS93" s="10">
        <f t="shared" si="88"/>
        <v>-1</v>
      </c>
      <c r="AT93" s="10" t="str">
        <f t="shared" si="89"/>
        <v/>
      </c>
      <c r="AU93" s="10">
        <f t="shared" si="90"/>
        <v>6</v>
      </c>
      <c r="AV93" s="10">
        <f t="shared" si="91"/>
        <v>7</v>
      </c>
      <c r="AW93" s="10"/>
      <c r="AX93" s="10" t="str">
        <f t="shared" si="93"/>
        <v>Y</v>
      </c>
      <c r="AY93" s="10" t="str">
        <f t="shared" si="94"/>
        <v/>
      </c>
      <c r="AZ93" s="10" t="str">
        <f t="shared" si="95"/>
        <v/>
      </c>
      <c r="BA93" s="10" t="str">
        <f t="shared" si="96"/>
        <v/>
      </c>
      <c r="BB93" s="10" t="str">
        <f t="shared" si="97"/>
        <v/>
      </c>
      <c r="BC93" s="10"/>
      <c r="BD93" s="10" t="str">
        <f t="shared" si="98"/>
        <v/>
      </c>
      <c r="BE93" s="10" t="str">
        <f t="shared" si="99"/>
        <v/>
      </c>
      <c r="BF93" s="10" t="str">
        <f t="shared" si="92"/>
        <v/>
      </c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1:256" s="30" customFormat="1" x14ac:dyDescent="0.2">
      <c r="A94" s="9" t="s">
        <v>262</v>
      </c>
      <c r="B94" s="10" t="s">
        <v>126</v>
      </c>
      <c r="C94" s="10">
        <v>1</v>
      </c>
      <c r="D94" s="86" t="s">
        <v>346</v>
      </c>
      <c r="E94" s="69" t="s">
        <v>16</v>
      </c>
      <c r="F94" s="46" t="s">
        <v>107</v>
      </c>
      <c r="G94" s="10">
        <v>11</v>
      </c>
      <c r="H94" s="10"/>
      <c r="I94" s="10"/>
      <c r="J94" s="10"/>
      <c r="K94" s="10">
        <v>2</v>
      </c>
      <c r="L94" s="10">
        <v>2</v>
      </c>
      <c r="M94" s="3"/>
      <c r="N94" s="11" t="s">
        <v>30</v>
      </c>
      <c r="O94" s="10"/>
      <c r="P94" s="11" t="s">
        <v>127</v>
      </c>
      <c r="Q94" s="10"/>
      <c r="R94" s="10"/>
      <c r="S94" s="10"/>
      <c r="T94" s="10"/>
      <c r="U94" s="10" t="str">
        <f t="shared" si="69"/>
        <v/>
      </c>
      <c r="V94" s="10" t="str">
        <f t="shared" si="105"/>
        <v/>
      </c>
      <c r="W94" s="10" t="str">
        <f t="shared" si="106"/>
        <v/>
      </c>
      <c r="X94" s="10" t="str">
        <f t="shared" si="71"/>
        <v/>
      </c>
      <c r="Y94" s="10" t="str">
        <f t="shared" si="72"/>
        <v/>
      </c>
      <c r="Z94" s="10" t="str">
        <f t="shared" si="73"/>
        <v/>
      </c>
      <c r="AA94" s="10" t="str">
        <f t="shared" si="101"/>
        <v/>
      </c>
      <c r="AB94" s="10" t="str">
        <f t="shared" si="74"/>
        <v/>
      </c>
      <c r="AC94" s="10" t="str">
        <f t="shared" si="75"/>
        <v/>
      </c>
      <c r="AD94" s="10">
        <f t="shared" si="76"/>
        <v>2</v>
      </c>
      <c r="AE94" s="10" t="str">
        <f t="shared" si="77"/>
        <v/>
      </c>
      <c r="AF94" s="10">
        <f t="shared" si="78"/>
        <v>2</v>
      </c>
      <c r="AG94" s="10">
        <f t="shared" si="79"/>
        <v>2</v>
      </c>
      <c r="AH94" s="10" t="str">
        <f t="shared" si="80"/>
        <v/>
      </c>
      <c r="AI94" s="10" t="str">
        <f t="shared" si="102"/>
        <v/>
      </c>
      <c r="AJ94" s="10" t="str">
        <f t="shared" si="81"/>
        <v/>
      </c>
      <c r="AK94" s="10">
        <f t="shared" si="82"/>
        <v>1</v>
      </c>
      <c r="AL94" s="10" t="str">
        <f t="shared" si="83"/>
        <v/>
      </c>
      <c r="AM94" s="10">
        <f t="shared" si="84"/>
        <v>1</v>
      </c>
      <c r="AN94" s="10" t="str">
        <f t="shared" si="103"/>
        <v/>
      </c>
      <c r="AO94" s="10">
        <f t="shared" si="104"/>
        <v>1</v>
      </c>
      <c r="AP94" s="10" t="str">
        <f t="shared" si="85"/>
        <v/>
      </c>
      <c r="AQ94" s="10" t="str">
        <f t="shared" si="86"/>
        <v/>
      </c>
      <c r="AR94" s="10" t="str">
        <f t="shared" si="87"/>
        <v/>
      </c>
      <c r="AS94" s="10">
        <f t="shared" si="88"/>
        <v>-1</v>
      </c>
      <c r="AT94" s="10" t="str">
        <f t="shared" si="89"/>
        <v/>
      </c>
      <c r="AU94" s="10">
        <f t="shared" ref="AU94:AU125" si="107">SUM(U94:AT94)</f>
        <v>8</v>
      </c>
      <c r="AV94" s="10">
        <f t="shared" si="91"/>
        <v>10</v>
      </c>
      <c r="AW94" s="10"/>
      <c r="AX94" s="10" t="str">
        <f t="shared" si="93"/>
        <v/>
      </c>
      <c r="AY94" s="10" t="str">
        <f t="shared" si="94"/>
        <v/>
      </c>
      <c r="AZ94" s="10" t="str">
        <f t="shared" si="95"/>
        <v/>
      </c>
      <c r="BA94" s="10" t="str">
        <f t="shared" si="96"/>
        <v/>
      </c>
      <c r="BB94" s="10" t="str">
        <f t="shared" si="97"/>
        <v/>
      </c>
      <c r="BC94" s="10"/>
      <c r="BD94" s="10" t="str">
        <f t="shared" si="98"/>
        <v/>
      </c>
      <c r="BE94" s="10" t="str">
        <f t="shared" si="99"/>
        <v/>
      </c>
      <c r="BF94" s="10" t="str">
        <f t="shared" si="92"/>
        <v/>
      </c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1:256" s="30" customFormat="1" x14ac:dyDescent="0.2">
      <c r="A95" s="9" t="s">
        <v>227</v>
      </c>
      <c r="B95" s="10" t="s">
        <v>99</v>
      </c>
      <c r="C95" s="10">
        <v>2</v>
      </c>
      <c r="D95" s="88" t="s">
        <v>347</v>
      </c>
      <c r="E95" s="69" t="s">
        <v>3</v>
      </c>
      <c r="F95" s="11"/>
      <c r="G95" s="10"/>
      <c r="H95" s="10"/>
      <c r="I95" s="11"/>
      <c r="J95" s="11"/>
      <c r="K95" s="10">
        <v>3</v>
      </c>
      <c r="L95" s="10">
        <v>2</v>
      </c>
      <c r="M95" s="3"/>
      <c r="N95" s="11"/>
      <c r="O95" s="11"/>
      <c r="P95" s="11" t="s">
        <v>104</v>
      </c>
      <c r="Q95" s="11"/>
      <c r="R95" s="11"/>
      <c r="S95" s="11"/>
      <c r="T95" s="11"/>
      <c r="U95" s="10" t="str">
        <f t="shared" si="69"/>
        <v/>
      </c>
      <c r="V95" s="10" t="str">
        <f t="shared" si="105"/>
        <v/>
      </c>
      <c r="W95" s="10" t="str">
        <f t="shared" si="106"/>
        <v/>
      </c>
      <c r="X95" s="10">
        <f t="shared" si="71"/>
        <v>1</v>
      </c>
      <c r="Y95" s="10" t="str">
        <f t="shared" si="72"/>
        <v/>
      </c>
      <c r="Z95" s="10">
        <f t="shared" si="73"/>
        <v>1</v>
      </c>
      <c r="AA95" s="10" t="str">
        <f t="shared" si="101"/>
        <v/>
      </c>
      <c r="AB95" s="10" t="str">
        <f t="shared" si="74"/>
        <v/>
      </c>
      <c r="AC95" s="10" t="str">
        <f t="shared" si="75"/>
        <v/>
      </c>
      <c r="AD95" s="10" t="str">
        <f t="shared" si="76"/>
        <v/>
      </c>
      <c r="AE95" s="10" t="str">
        <f t="shared" si="77"/>
        <v/>
      </c>
      <c r="AF95" s="10" t="str">
        <f t="shared" si="78"/>
        <v/>
      </c>
      <c r="AG95" s="10" t="str">
        <f t="shared" si="79"/>
        <v/>
      </c>
      <c r="AH95" s="10" t="str">
        <f t="shared" si="80"/>
        <v/>
      </c>
      <c r="AI95" s="10" t="str">
        <f t="shared" si="102"/>
        <v/>
      </c>
      <c r="AJ95" s="10" t="str">
        <f t="shared" si="81"/>
        <v/>
      </c>
      <c r="AK95" s="10" t="str">
        <f t="shared" si="82"/>
        <v/>
      </c>
      <c r="AL95" s="10" t="str">
        <f t="shared" si="83"/>
        <v/>
      </c>
      <c r="AM95" s="10" t="str">
        <f t="shared" si="84"/>
        <v/>
      </c>
      <c r="AN95" s="10" t="str">
        <f t="shared" si="103"/>
        <v/>
      </c>
      <c r="AO95" s="10" t="str">
        <f t="shared" si="104"/>
        <v/>
      </c>
      <c r="AP95" s="10" t="str">
        <f t="shared" si="85"/>
        <v/>
      </c>
      <c r="AQ95" s="10" t="str">
        <f t="shared" si="86"/>
        <v/>
      </c>
      <c r="AR95" s="10" t="str">
        <f t="shared" si="87"/>
        <v/>
      </c>
      <c r="AS95" s="10" t="str">
        <f t="shared" si="88"/>
        <v/>
      </c>
      <c r="AT95" s="10" t="str">
        <f t="shared" si="89"/>
        <v/>
      </c>
      <c r="AU95" s="10">
        <f t="shared" si="107"/>
        <v>2</v>
      </c>
      <c r="AV95" s="10">
        <f t="shared" si="91"/>
        <v>4</v>
      </c>
      <c r="AW95" s="10"/>
      <c r="AX95" s="10" t="str">
        <f t="shared" si="93"/>
        <v/>
      </c>
      <c r="AY95" s="10" t="str">
        <f t="shared" si="94"/>
        <v/>
      </c>
      <c r="AZ95" s="10" t="str">
        <f t="shared" si="95"/>
        <v/>
      </c>
      <c r="BA95" s="10" t="str">
        <f t="shared" si="96"/>
        <v/>
      </c>
      <c r="BB95" s="10" t="str">
        <f t="shared" si="97"/>
        <v/>
      </c>
      <c r="BC95" s="10"/>
      <c r="BD95" s="10" t="str">
        <f t="shared" si="98"/>
        <v/>
      </c>
      <c r="BE95" s="10" t="str">
        <f t="shared" si="99"/>
        <v/>
      </c>
      <c r="BF95" s="10" t="str">
        <f t="shared" si="92"/>
        <v/>
      </c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1:256" s="37" customFormat="1" x14ac:dyDescent="0.2">
      <c r="A96" s="34" t="s">
        <v>434</v>
      </c>
      <c r="B96" s="35" t="s">
        <v>312</v>
      </c>
      <c r="C96" s="35">
        <v>1</v>
      </c>
      <c r="D96" s="98" t="s">
        <v>346</v>
      </c>
      <c r="E96" s="74" t="s">
        <v>15</v>
      </c>
      <c r="F96" s="26"/>
      <c r="G96" s="35"/>
      <c r="H96" s="35"/>
      <c r="I96" s="26" t="s">
        <v>8</v>
      </c>
      <c r="J96" s="26" t="s">
        <v>9</v>
      </c>
      <c r="K96" s="35">
        <v>3</v>
      </c>
      <c r="L96" s="35">
        <v>2</v>
      </c>
      <c r="M96" s="63"/>
      <c r="N96" s="26" t="s">
        <v>142</v>
      </c>
      <c r="O96" s="26" t="s">
        <v>435</v>
      </c>
      <c r="P96" s="26"/>
      <c r="Q96" s="26"/>
      <c r="R96" s="26"/>
      <c r="S96" s="26" t="s">
        <v>61</v>
      </c>
      <c r="T96" s="26"/>
      <c r="U96" s="35">
        <f t="shared" si="69"/>
        <v>1</v>
      </c>
      <c r="V96" s="35" t="str">
        <f t="shared" si="105"/>
        <v/>
      </c>
      <c r="W96" s="35">
        <f t="shared" si="106"/>
        <v>2</v>
      </c>
      <c r="X96" s="35" t="str">
        <f t="shared" si="71"/>
        <v/>
      </c>
      <c r="Y96" s="35">
        <f t="shared" si="72"/>
        <v>1</v>
      </c>
      <c r="Z96" s="35" t="str">
        <f t="shared" si="73"/>
        <v/>
      </c>
      <c r="AA96" s="35" t="str">
        <f t="shared" si="101"/>
        <v/>
      </c>
      <c r="AB96" s="35">
        <f t="shared" si="74"/>
        <v>1</v>
      </c>
      <c r="AC96" s="35" t="str">
        <f t="shared" si="75"/>
        <v/>
      </c>
      <c r="AD96" s="35">
        <f t="shared" si="76"/>
        <v>2</v>
      </c>
      <c r="AE96" s="35">
        <f t="shared" si="77"/>
        <v>1</v>
      </c>
      <c r="AF96" s="35">
        <f t="shared" si="78"/>
        <v>1</v>
      </c>
      <c r="AG96" s="35" t="str">
        <f t="shared" si="79"/>
        <v/>
      </c>
      <c r="AH96" s="35">
        <f t="shared" si="80"/>
        <v>2</v>
      </c>
      <c r="AI96" s="35" t="str">
        <f t="shared" si="102"/>
        <v/>
      </c>
      <c r="AJ96" s="35" t="str">
        <f t="shared" si="81"/>
        <v/>
      </c>
      <c r="AK96" s="35" t="str">
        <f t="shared" si="82"/>
        <v/>
      </c>
      <c r="AL96" s="35" t="str">
        <f t="shared" si="83"/>
        <v/>
      </c>
      <c r="AM96" s="35">
        <f t="shared" si="84"/>
        <v>2</v>
      </c>
      <c r="AN96" s="35">
        <f t="shared" si="103"/>
        <v>1</v>
      </c>
      <c r="AO96" s="35">
        <f t="shared" si="104"/>
        <v>1</v>
      </c>
      <c r="AP96" s="35">
        <f t="shared" si="85"/>
        <v>1</v>
      </c>
      <c r="AQ96" s="35" t="str">
        <f t="shared" si="86"/>
        <v/>
      </c>
      <c r="AR96" s="35" t="str">
        <f t="shared" si="87"/>
        <v/>
      </c>
      <c r="AS96" s="35">
        <f t="shared" si="88"/>
        <v>1</v>
      </c>
      <c r="AT96" s="35" t="str">
        <f t="shared" si="89"/>
        <v/>
      </c>
      <c r="AU96" s="35">
        <f t="shared" si="107"/>
        <v>17</v>
      </c>
      <c r="AV96" s="35">
        <f t="shared" si="91"/>
        <v>19</v>
      </c>
      <c r="AW96" s="35"/>
      <c r="AX96" s="35" t="str">
        <f t="shared" si="93"/>
        <v/>
      </c>
      <c r="AY96" s="35" t="str">
        <f t="shared" si="94"/>
        <v/>
      </c>
      <c r="AZ96" s="35" t="str">
        <f t="shared" si="95"/>
        <v/>
      </c>
      <c r="BA96" s="35" t="str">
        <f t="shared" si="96"/>
        <v/>
      </c>
      <c r="BB96" s="35" t="str">
        <f t="shared" si="97"/>
        <v/>
      </c>
      <c r="BC96" s="35"/>
      <c r="BD96" s="35" t="str">
        <f t="shared" si="98"/>
        <v/>
      </c>
      <c r="BE96" s="35" t="str">
        <f t="shared" si="99"/>
        <v/>
      </c>
      <c r="BF96" s="35" t="str">
        <f t="shared" si="92"/>
        <v/>
      </c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  <c r="IJ96" s="35"/>
      <c r="IK96" s="35"/>
      <c r="IL96" s="35"/>
      <c r="IM96" s="35"/>
      <c r="IN96" s="35"/>
      <c r="IO96" s="35"/>
      <c r="IP96" s="35"/>
      <c r="IQ96" s="35"/>
      <c r="IR96" s="35"/>
      <c r="IS96" s="35"/>
      <c r="IT96" s="35"/>
      <c r="IU96" s="35"/>
      <c r="IV96" s="35"/>
    </row>
    <row r="97" spans="1:256" s="24" customFormat="1" x14ac:dyDescent="0.2">
      <c r="A97" s="31" t="s">
        <v>288</v>
      </c>
      <c r="B97" s="32" t="s">
        <v>126</v>
      </c>
      <c r="C97" s="32">
        <v>1</v>
      </c>
      <c r="D97" s="96" t="s">
        <v>346</v>
      </c>
      <c r="E97" s="73" t="s">
        <v>15</v>
      </c>
      <c r="F97" s="33" t="s">
        <v>153</v>
      </c>
      <c r="G97" s="32"/>
      <c r="H97" s="32"/>
      <c r="I97" s="24" t="s">
        <v>4</v>
      </c>
      <c r="J97" s="24" t="s">
        <v>45</v>
      </c>
      <c r="K97" s="32">
        <v>2</v>
      </c>
      <c r="L97" s="32">
        <v>2</v>
      </c>
      <c r="M97" s="62"/>
      <c r="U97" s="32" t="str">
        <f t="shared" si="69"/>
        <v/>
      </c>
      <c r="V97" s="32" t="str">
        <f t="shared" si="105"/>
        <v/>
      </c>
      <c r="W97" s="32" t="str">
        <f t="shared" si="106"/>
        <v/>
      </c>
      <c r="X97" s="32" t="str">
        <f t="shared" si="71"/>
        <v/>
      </c>
      <c r="Y97" s="32">
        <f t="shared" si="72"/>
        <v>1</v>
      </c>
      <c r="Z97" s="32" t="str">
        <f t="shared" si="73"/>
        <v/>
      </c>
      <c r="AA97" s="32">
        <f t="shared" si="101"/>
        <v>2</v>
      </c>
      <c r="AB97" s="32">
        <f t="shared" si="74"/>
        <v>1</v>
      </c>
      <c r="AC97" s="32" t="str">
        <f t="shared" si="75"/>
        <v/>
      </c>
      <c r="AD97" s="32">
        <f t="shared" si="76"/>
        <v>1</v>
      </c>
      <c r="AE97" s="32" t="str">
        <f t="shared" si="77"/>
        <v/>
      </c>
      <c r="AF97" s="32">
        <f t="shared" si="78"/>
        <v>1</v>
      </c>
      <c r="AG97" s="32" t="str">
        <f t="shared" si="79"/>
        <v/>
      </c>
      <c r="AH97" s="32" t="str">
        <f t="shared" si="80"/>
        <v/>
      </c>
      <c r="AI97" s="32" t="str">
        <f t="shared" si="102"/>
        <v/>
      </c>
      <c r="AJ97" s="32" t="str">
        <f t="shared" si="81"/>
        <v/>
      </c>
      <c r="AK97" s="32" t="str">
        <f t="shared" si="82"/>
        <v/>
      </c>
      <c r="AL97" s="32" t="str">
        <f t="shared" si="83"/>
        <v/>
      </c>
      <c r="AM97" s="32">
        <f t="shared" si="84"/>
        <v>1</v>
      </c>
      <c r="AN97" s="32">
        <f t="shared" si="103"/>
        <v>2</v>
      </c>
      <c r="AO97" s="32">
        <f t="shared" si="104"/>
        <v>1</v>
      </c>
      <c r="AP97" s="32">
        <f t="shared" si="85"/>
        <v>1</v>
      </c>
      <c r="AQ97" s="32">
        <f t="shared" si="86"/>
        <v>2</v>
      </c>
      <c r="AR97" s="32" t="str">
        <f t="shared" si="87"/>
        <v/>
      </c>
      <c r="AS97" s="32">
        <f t="shared" si="88"/>
        <v>1</v>
      </c>
      <c r="AT97" s="32">
        <f t="shared" si="89"/>
        <v>3</v>
      </c>
      <c r="AU97" s="32">
        <f t="shared" si="107"/>
        <v>17</v>
      </c>
      <c r="AV97" s="32">
        <f t="shared" si="91"/>
        <v>19</v>
      </c>
      <c r="AW97" s="32"/>
      <c r="AX97" s="32" t="str">
        <f t="shared" si="93"/>
        <v/>
      </c>
      <c r="AY97" s="32" t="str">
        <f t="shared" si="94"/>
        <v>Y</v>
      </c>
      <c r="AZ97" s="32" t="str">
        <f t="shared" si="95"/>
        <v/>
      </c>
      <c r="BA97" s="32" t="str">
        <f t="shared" si="96"/>
        <v>Y</v>
      </c>
      <c r="BB97" s="32" t="str">
        <f t="shared" si="97"/>
        <v/>
      </c>
      <c r="BC97" s="32"/>
      <c r="BD97" s="32" t="str">
        <f t="shared" si="98"/>
        <v/>
      </c>
      <c r="BE97" s="32" t="str">
        <f t="shared" si="99"/>
        <v/>
      </c>
      <c r="BF97" s="32" t="str">
        <f t="shared" si="92"/>
        <v/>
      </c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</row>
    <row r="98" spans="1:256" s="11" customFormat="1" x14ac:dyDescent="0.2">
      <c r="A98" s="9" t="s">
        <v>235</v>
      </c>
      <c r="B98" s="10" t="s">
        <v>51</v>
      </c>
      <c r="C98" s="10">
        <v>2</v>
      </c>
      <c r="D98" s="88" t="s">
        <v>347</v>
      </c>
      <c r="E98" s="69" t="s">
        <v>3</v>
      </c>
      <c r="G98" s="10"/>
      <c r="H98" s="10"/>
      <c r="K98" s="10">
        <v>2</v>
      </c>
      <c r="L98" s="10">
        <v>1</v>
      </c>
      <c r="M98" s="3"/>
      <c r="O98" s="11" t="s">
        <v>72</v>
      </c>
      <c r="U98" s="10" t="str">
        <f t="shared" ref="U98:U129" si="108">IF(LEFT(F98,5)="Alien",2,IF(I98="Production",1,""))</f>
        <v/>
      </c>
      <c r="V98" s="10" t="str">
        <f t="shared" si="105"/>
        <v/>
      </c>
      <c r="W98" s="10" t="str">
        <f t="shared" si="106"/>
        <v/>
      </c>
      <c r="X98" s="10">
        <f t="shared" si="71"/>
        <v>2</v>
      </c>
      <c r="Y98" s="10" t="str">
        <f t="shared" ref="Y98:Y129" si="109">IF(NOT(ISBLANK(J98)),1,IF(A98="Diversified Economy",3,""))</f>
        <v/>
      </c>
      <c r="Z98" s="10">
        <f t="shared" ref="Z98:Z129" si="110">IF(AND(E98="Development",K98=6),2,IF(E98="Development",1,""))</f>
        <v>1</v>
      </c>
      <c r="AA98" s="10" t="str">
        <f t="shared" si="101"/>
        <v/>
      </c>
      <c r="AB98" s="10" t="str">
        <f t="shared" si="74"/>
        <v/>
      </c>
      <c r="AC98" s="10" t="str">
        <f t="shared" ref="AC98:AC129" si="111">IF(OR(A98="Research Labs",A98="Galactic Trendsetters",A98="Artist Colony"),3,"")</f>
        <v/>
      </c>
      <c r="AD98" s="10" t="str">
        <f t="shared" si="76"/>
        <v/>
      </c>
      <c r="AE98" s="10" t="str">
        <f t="shared" ref="AE98:AE129" si="112">IF(F98="Terraforming",2,IF(AND(E98="Development",K98=6),1,IF(I98="Production",1,"")))</f>
        <v/>
      </c>
      <c r="AF98" s="10" t="str">
        <f t="shared" si="78"/>
        <v/>
      </c>
      <c r="AG98" s="10" t="str">
        <f t="shared" si="79"/>
        <v/>
      </c>
      <c r="AH98" s="10" t="str">
        <f t="shared" si="80"/>
        <v/>
      </c>
      <c r="AI98" s="10" t="str">
        <f t="shared" si="102"/>
        <v/>
      </c>
      <c r="AJ98" s="10" t="str">
        <f t="shared" si="81"/>
        <v/>
      </c>
      <c r="AK98" s="10" t="str">
        <f t="shared" si="82"/>
        <v/>
      </c>
      <c r="AL98" s="10" t="str">
        <f t="shared" ref="AL98:AL129" si="113">IF(OR(A98="Export Duties",A98="Galactic Renaissance",A98="Terraformed World"),2,"")</f>
        <v/>
      </c>
      <c r="AM98" s="10" t="str">
        <f t="shared" ref="AM98:AM129" si="114">IF(J98="Novelty",2,IF(A98="Expanding Colony",2,IF(NOT(E98="Development"),1,"")))</f>
        <v/>
      </c>
      <c r="AN98" s="10" t="str">
        <f t="shared" si="103"/>
        <v/>
      </c>
      <c r="AO98" s="10" t="str">
        <f t="shared" si="104"/>
        <v/>
      </c>
      <c r="AP98" s="10" t="str">
        <f t="shared" si="85"/>
        <v/>
      </c>
      <c r="AQ98" s="10" t="str">
        <f t="shared" si="86"/>
        <v/>
      </c>
      <c r="AR98" s="10" t="str">
        <f t="shared" si="87"/>
        <v/>
      </c>
      <c r="AS98" s="10" t="str">
        <f t="shared" si="88"/>
        <v/>
      </c>
      <c r="AT98" s="10" t="str">
        <f t="shared" si="89"/>
        <v/>
      </c>
      <c r="AU98" s="10">
        <f t="shared" si="107"/>
        <v>3</v>
      </c>
      <c r="AV98" s="10">
        <f t="shared" ref="AV98:AV129" si="115">AU98+(IF(L98&lt;&gt;"*",L98,0))</f>
        <v>4</v>
      </c>
      <c r="AW98" s="10"/>
      <c r="AX98" s="10" t="str">
        <f t="shared" si="93"/>
        <v/>
      </c>
      <c r="AY98" s="10" t="str">
        <f t="shared" si="94"/>
        <v/>
      </c>
      <c r="AZ98" s="10" t="str">
        <f t="shared" si="95"/>
        <v/>
      </c>
      <c r="BA98" s="10" t="str">
        <f t="shared" si="96"/>
        <v/>
      </c>
      <c r="BB98" s="10" t="str">
        <f t="shared" si="97"/>
        <v/>
      </c>
      <c r="BC98" s="10"/>
      <c r="BD98" s="10" t="str">
        <f t="shared" si="98"/>
        <v/>
      </c>
      <c r="BE98" s="10" t="str">
        <f t="shared" si="99"/>
        <v/>
      </c>
      <c r="BF98" s="10" t="str">
        <f t="shared" si="92"/>
        <v/>
      </c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11" customFormat="1" x14ac:dyDescent="0.2">
      <c r="A99" s="9" t="s">
        <v>362</v>
      </c>
      <c r="B99" s="10" t="s">
        <v>312</v>
      </c>
      <c r="C99" s="10">
        <v>2</v>
      </c>
      <c r="D99" s="88" t="s">
        <v>347</v>
      </c>
      <c r="E99" s="69" t="s">
        <v>3</v>
      </c>
      <c r="G99" s="10"/>
      <c r="H99" s="10"/>
      <c r="K99" s="10">
        <v>4</v>
      </c>
      <c r="L99" s="10">
        <v>0</v>
      </c>
      <c r="M99" s="3"/>
      <c r="P99" s="113" t="s">
        <v>396</v>
      </c>
      <c r="R99" s="11" t="s">
        <v>363</v>
      </c>
      <c r="U99" s="10" t="str">
        <f t="shared" si="108"/>
        <v/>
      </c>
      <c r="V99" s="10"/>
      <c r="W99" s="10" t="str">
        <f t="shared" si="106"/>
        <v/>
      </c>
      <c r="X99" s="10"/>
      <c r="Y99" s="10" t="str">
        <f t="shared" si="109"/>
        <v/>
      </c>
      <c r="Z99" s="10">
        <f t="shared" si="110"/>
        <v>1</v>
      </c>
      <c r="AA99" s="10" t="str">
        <f t="shared" si="101"/>
        <v/>
      </c>
      <c r="AB99" s="10"/>
      <c r="AC99" s="10" t="str">
        <f t="shared" si="111"/>
        <v/>
      </c>
      <c r="AD99" s="10"/>
      <c r="AE99" s="10" t="str">
        <f t="shared" si="112"/>
        <v/>
      </c>
      <c r="AF99" s="10"/>
      <c r="AG99" s="10"/>
      <c r="AH99" s="10"/>
      <c r="AI99" s="10" t="str">
        <f t="shared" si="102"/>
        <v/>
      </c>
      <c r="AJ99" s="10"/>
      <c r="AK99" s="10"/>
      <c r="AL99" s="10" t="str">
        <f t="shared" si="113"/>
        <v/>
      </c>
      <c r="AM99" s="10" t="str">
        <f t="shared" si="114"/>
        <v/>
      </c>
      <c r="AN99" s="10"/>
      <c r="AO99" s="10"/>
      <c r="AP99" s="10"/>
      <c r="AQ99" s="10"/>
      <c r="AR99" s="10"/>
      <c r="AS99" s="10"/>
      <c r="AT99" s="10"/>
      <c r="AU99" s="10">
        <f t="shared" si="107"/>
        <v>1</v>
      </c>
      <c r="AV99" s="10">
        <f t="shared" si="115"/>
        <v>1</v>
      </c>
      <c r="AW99" s="10"/>
      <c r="AX99" s="10" t="str">
        <f t="shared" si="93"/>
        <v/>
      </c>
      <c r="AY99" s="10" t="str">
        <f t="shared" si="94"/>
        <v/>
      </c>
      <c r="AZ99" s="10" t="str">
        <f t="shared" si="95"/>
        <v/>
      </c>
      <c r="BA99" s="10" t="str">
        <f t="shared" si="96"/>
        <v/>
      </c>
      <c r="BB99" s="10" t="str">
        <f t="shared" si="97"/>
        <v/>
      </c>
      <c r="BC99" s="10"/>
      <c r="BD99" s="10" t="str">
        <f t="shared" si="98"/>
        <v/>
      </c>
      <c r="BE99" s="10" t="str">
        <f t="shared" si="99"/>
        <v/>
      </c>
      <c r="BF99" s="10" t="str">
        <f t="shared" si="92"/>
        <v>Y</v>
      </c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21" customFormat="1" ht="22.5" x14ac:dyDescent="0.2">
      <c r="A100" s="38" t="s">
        <v>305</v>
      </c>
      <c r="B100" s="39" t="s">
        <v>126</v>
      </c>
      <c r="C100" s="39">
        <v>1</v>
      </c>
      <c r="D100" s="92" t="s">
        <v>346</v>
      </c>
      <c r="E100" s="75" t="s">
        <v>16</v>
      </c>
      <c r="F100" s="30"/>
      <c r="G100" s="39"/>
      <c r="H100" s="39"/>
      <c r="I100" s="30" t="s">
        <v>8</v>
      </c>
      <c r="J100" s="30" t="s">
        <v>7</v>
      </c>
      <c r="K100" s="39">
        <v>3</v>
      </c>
      <c r="L100" s="39">
        <v>2</v>
      </c>
      <c r="M100" s="2"/>
      <c r="N100" s="30" t="s">
        <v>30</v>
      </c>
      <c r="O100" s="30"/>
      <c r="P100" s="30"/>
      <c r="Q100" s="30"/>
      <c r="R100" s="30"/>
      <c r="S100" s="48" t="s">
        <v>136</v>
      </c>
      <c r="T100" s="30"/>
      <c r="U100" s="39">
        <f t="shared" si="108"/>
        <v>1</v>
      </c>
      <c r="V100" s="39" t="str">
        <f t="shared" ref="V100:V131" si="116">IF(AND(LEFT(F100,5)="Alien",I100="Production"),3,IF(LEFT(F100,5)="Alien",2,""))</f>
        <v/>
      </c>
      <c r="W100" s="39" t="str">
        <f t="shared" si="106"/>
        <v/>
      </c>
      <c r="X100" s="39" t="str">
        <f t="shared" ref="X100:X131" si="117">IF(OR(A100="Investment Credits", A100="Interstellar Bank", A100="Gambling World"),2,IF(E100="Development",1,""))</f>
        <v/>
      </c>
      <c r="Y100" s="39">
        <f t="shared" si="109"/>
        <v>1</v>
      </c>
      <c r="Z100" s="39" t="str">
        <f t="shared" si="110"/>
        <v/>
      </c>
      <c r="AA100" s="39" t="str">
        <f t="shared" si="101"/>
        <v/>
      </c>
      <c r="AB100" s="39" t="str">
        <f t="shared" ref="AB100:AB131" si="118">IF(AND(F100="Rebel",E100="Military World"),2,IF(E100="Military World",1,""))</f>
        <v/>
      </c>
      <c r="AC100" s="39" t="str">
        <f t="shared" si="111"/>
        <v/>
      </c>
      <c r="AD100" s="39">
        <f t="shared" ref="AD100:AD131" si="119">IF(NOT(ISBLANK(N100)),IF(E100="Development",1,2),IF(NOT(E100="Development"),1,""))</f>
        <v>2</v>
      </c>
      <c r="AE100" s="39">
        <f t="shared" si="112"/>
        <v>1</v>
      </c>
      <c r="AF100" s="39" t="str">
        <f t="shared" ref="AF100:AF131" si="120">IF(F100="Imperium",2,IF(E100="Military World",1,""))</f>
        <v/>
      </c>
      <c r="AG100" s="39" t="str">
        <f t="shared" ref="AG100:AG131" si="121">IF(F100="Imperium",2,IF(AND(F100="Rebel",E100="Military World"),2,""))</f>
        <v/>
      </c>
      <c r="AH100" s="39">
        <f t="shared" ref="AH100:AH131" si="122">IF(I100="Production",2,"")</f>
        <v>2</v>
      </c>
      <c r="AI100" s="39">
        <f t="shared" si="102"/>
        <v>2</v>
      </c>
      <c r="AJ100" s="39" t="str">
        <f t="shared" ref="AJ100:AJ131" si="123">IF(NOT(ISBLANK(R100)),IF(E100="Development",2,1),"")</f>
        <v/>
      </c>
      <c r="AK100" s="39" t="str">
        <f t="shared" ref="AK100:AK131" si="124">IF(LEFT(P100,8)="Military",VALUE(MID(P100,10,2)),"")</f>
        <v/>
      </c>
      <c r="AL100" s="39" t="str">
        <f t="shared" si="113"/>
        <v/>
      </c>
      <c r="AM100" s="39">
        <f t="shared" si="114"/>
        <v>1</v>
      </c>
      <c r="AN100" s="39" t="str">
        <f t="shared" ref="AN100:AN131" si="125">IF(J100="Genes",2,IF(E100="Military World",1,IF(A100="Contact Specialist",3,"")))</f>
        <v/>
      </c>
      <c r="AO100" s="39">
        <f t="shared" ref="AO100:AO131" si="126">IF(J100="Rare",2,IF(F100="Terraforming",1,IF(NOT(E100="Development"),1,"")))</f>
        <v>2</v>
      </c>
      <c r="AP100" s="39" t="str">
        <f t="shared" ref="AP100:AP131" si="127">IF(F100="Rebel",2,IF(E100="Military World",1,""))</f>
        <v/>
      </c>
      <c r="AQ100" s="39" t="str">
        <f t="shared" ref="AQ100:AQ131" si="128">IF(F100="Terraforming",2,IF(I100="Windfall",2,""))</f>
        <v/>
      </c>
      <c r="AR100" s="39" t="str">
        <f t="shared" ref="AR100:AR131" si="129">IF(NOT(ISBLANK(Q100)),IF(E100="Development",2,1),"")</f>
        <v/>
      </c>
      <c r="AS100" s="39" t="str">
        <f t="shared" ref="AS100:AS131" si="130">IF(SUM(IF(LEFT(P100,8)="Military",-1*VALUE(MID(P100,10,2)),0),IF(E100="Military World",1,IF(A100="Pan-Galactic Mediator",2,0))),SUM(IF(LEFT(P100,8)="Military",-1*VALUE(MID(P100,10,2)),0),IF(E100="Military World",1,IF(A100="Pan-Galactic Mediator",2,0))),"")</f>
        <v/>
      </c>
      <c r="AT100" s="39" t="str">
        <f t="shared" ref="AT100:AT131" si="131">IF(NOT(ISERR(FIND("χ",F100))),3,IF(NOT(ISERR(FIND("Uplift",F100))),2,""))</f>
        <v/>
      </c>
      <c r="AU100" s="39">
        <f t="shared" si="107"/>
        <v>12</v>
      </c>
      <c r="AV100" s="39">
        <f t="shared" si="115"/>
        <v>14</v>
      </c>
      <c r="AW100" s="39"/>
      <c r="AX100" s="39" t="str">
        <f t="shared" si="93"/>
        <v/>
      </c>
      <c r="AY100" s="39" t="str">
        <f t="shared" si="94"/>
        <v/>
      </c>
      <c r="AZ100" s="39" t="str">
        <f t="shared" si="95"/>
        <v/>
      </c>
      <c r="BA100" s="39" t="str">
        <f t="shared" si="96"/>
        <v/>
      </c>
      <c r="BB100" s="39" t="str">
        <f t="shared" si="97"/>
        <v/>
      </c>
      <c r="BC100" s="39"/>
      <c r="BD100" s="39" t="str">
        <f t="shared" si="98"/>
        <v/>
      </c>
      <c r="BE100" s="39" t="str">
        <f t="shared" si="99"/>
        <v/>
      </c>
      <c r="BF100" s="39" t="str">
        <f t="shared" si="92"/>
        <v/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</row>
    <row r="101" spans="1:256" s="21" customFormat="1" x14ac:dyDescent="0.2">
      <c r="A101" s="9" t="s">
        <v>236</v>
      </c>
      <c r="B101" s="10" t="s">
        <v>51</v>
      </c>
      <c r="C101" s="10">
        <v>2</v>
      </c>
      <c r="D101" s="88" t="s">
        <v>347</v>
      </c>
      <c r="E101" s="69" t="s">
        <v>3</v>
      </c>
      <c r="F101" s="11"/>
      <c r="G101" s="10"/>
      <c r="H101" s="10"/>
      <c r="I101" s="11"/>
      <c r="J101" s="11"/>
      <c r="K101" s="10">
        <v>1</v>
      </c>
      <c r="L101" s="10">
        <v>1</v>
      </c>
      <c r="M101" s="3"/>
      <c r="N101" s="11"/>
      <c r="O101" s="11" t="s">
        <v>38</v>
      </c>
      <c r="P101" s="11"/>
      <c r="Q101" s="11"/>
      <c r="R101" s="11"/>
      <c r="S101" s="11"/>
      <c r="T101" s="11"/>
      <c r="U101" s="10" t="str">
        <f t="shared" si="108"/>
        <v/>
      </c>
      <c r="V101" s="10" t="str">
        <f t="shared" si="116"/>
        <v/>
      </c>
      <c r="W101" s="10" t="str">
        <f t="shared" si="106"/>
        <v/>
      </c>
      <c r="X101" s="10">
        <f t="shared" si="117"/>
        <v>2</v>
      </c>
      <c r="Y101" s="10" t="str">
        <f t="shared" si="109"/>
        <v/>
      </c>
      <c r="Z101" s="10">
        <f t="shared" si="110"/>
        <v>1</v>
      </c>
      <c r="AA101" s="10" t="str">
        <f t="shared" si="101"/>
        <v/>
      </c>
      <c r="AB101" s="10" t="str">
        <f t="shared" si="118"/>
        <v/>
      </c>
      <c r="AC101" s="10" t="str">
        <f t="shared" si="111"/>
        <v/>
      </c>
      <c r="AD101" s="10" t="str">
        <f t="shared" si="119"/>
        <v/>
      </c>
      <c r="AE101" s="10" t="str">
        <f t="shared" si="112"/>
        <v/>
      </c>
      <c r="AF101" s="10" t="str">
        <f t="shared" si="120"/>
        <v/>
      </c>
      <c r="AG101" s="10" t="str">
        <f t="shared" si="121"/>
        <v/>
      </c>
      <c r="AH101" s="10" t="str">
        <f t="shared" si="122"/>
        <v/>
      </c>
      <c r="AI101" s="10" t="str">
        <f t="shared" si="102"/>
        <v/>
      </c>
      <c r="AJ101" s="10" t="str">
        <f t="shared" si="123"/>
        <v/>
      </c>
      <c r="AK101" s="10" t="str">
        <f t="shared" si="124"/>
        <v/>
      </c>
      <c r="AL101" s="10" t="str">
        <f t="shared" si="113"/>
        <v/>
      </c>
      <c r="AM101" s="10" t="str">
        <f t="shared" si="114"/>
        <v/>
      </c>
      <c r="AN101" s="10" t="str">
        <f t="shared" si="125"/>
        <v/>
      </c>
      <c r="AO101" s="10" t="str">
        <f t="shared" si="126"/>
        <v/>
      </c>
      <c r="AP101" s="10" t="str">
        <f t="shared" si="127"/>
        <v/>
      </c>
      <c r="AQ101" s="10" t="str">
        <f t="shared" si="128"/>
        <v/>
      </c>
      <c r="AR101" s="10" t="str">
        <f t="shared" si="129"/>
        <v/>
      </c>
      <c r="AS101" s="10" t="str">
        <f t="shared" si="130"/>
        <v/>
      </c>
      <c r="AT101" s="10" t="str">
        <f t="shared" si="131"/>
        <v/>
      </c>
      <c r="AU101" s="10">
        <f t="shared" si="107"/>
        <v>3</v>
      </c>
      <c r="AV101" s="10">
        <f t="shared" si="115"/>
        <v>4</v>
      </c>
      <c r="AW101" s="10"/>
      <c r="AX101" s="10" t="str">
        <f t="shared" si="93"/>
        <v/>
      </c>
      <c r="AY101" s="10" t="str">
        <f t="shared" si="94"/>
        <v/>
      </c>
      <c r="AZ101" s="10" t="str">
        <f t="shared" si="95"/>
        <v/>
      </c>
      <c r="BA101" s="10" t="str">
        <f t="shared" si="96"/>
        <v/>
      </c>
      <c r="BB101" s="10" t="str">
        <f t="shared" si="97"/>
        <v/>
      </c>
      <c r="BC101" s="10"/>
      <c r="BD101" s="10" t="str">
        <f t="shared" si="98"/>
        <v/>
      </c>
      <c r="BE101" s="10" t="str">
        <f t="shared" si="99"/>
        <v/>
      </c>
      <c r="BF101" s="10" t="str">
        <f t="shared" si="92"/>
        <v/>
      </c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1:256" ht="22.5" x14ac:dyDescent="0.2">
      <c r="A102" s="43" t="s">
        <v>419</v>
      </c>
      <c r="B102" s="36" t="s">
        <v>312</v>
      </c>
      <c r="C102" s="36">
        <v>1</v>
      </c>
      <c r="D102" s="93" t="s">
        <v>346</v>
      </c>
      <c r="E102" s="76" t="s">
        <v>16</v>
      </c>
      <c r="F102" s="25"/>
      <c r="G102" s="36"/>
      <c r="H102" s="36"/>
      <c r="I102" s="25" t="s">
        <v>8</v>
      </c>
      <c r="J102" s="25" t="s">
        <v>45</v>
      </c>
      <c r="K102" s="36">
        <v>3</v>
      </c>
      <c r="L102" s="36">
        <v>1</v>
      </c>
      <c r="M102" s="64"/>
      <c r="N102" s="25"/>
      <c r="O102" s="25"/>
      <c r="P102" s="25" t="s">
        <v>420</v>
      </c>
      <c r="Q102" s="25"/>
      <c r="R102" s="25"/>
      <c r="S102" s="119" t="s">
        <v>421</v>
      </c>
      <c r="T102" s="25"/>
      <c r="U102" s="36">
        <f t="shared" si="108"/>
        <v>1</v>
      </c>
      <c r="V102" s="36" t="str">
        <f t="shared" si="116"/>
        <v/>
      </c>
      <c r="W102" s="36" t="str">
        <f t="shared" si="106"/>
        <v/>
      </c>
      <c r="X102" s="36" t="str">
        <f t="shared" si="117"/>
        <v/>
      </c>
      <c r="Y102" s="36">
        <f t="shared" si="109"/>
        <v>1</v>
      </c>
      <c r="Z102" s="36" t="str">
        <f t="shared" si="110"/>
        <v/>
      </c>
      <c r="AA102" s="36">
        <f t="shared" si="101"/>
        <v>2</v>
      </c>
      <c r="AB102" s="36" t="str">
        <f t="shared" si="118"/>
        <v/>
      </c>
      <c r="AC102" s="36" t="str">
        <f t="shared" si="111"/>
        <v/>
      </c>
      <c r="AD102" s="36">
        <f t="shared" si="119"/>
        <v>1</v>
      </c>
      <c r="AE102" s="36">
        <f t="shared" si="112"/>
        <v>1</v>
      </c>
      <c r="AF102" s="36" t="str">
        <f t="shared" si="120"/>
        <v/>
      </c>
      <c r="AG102" s="36" t="str">
        <f t="shared" si="121"/>
        <v/>
      </c>
      <c r="AH102" s="36">
        <f t="shared" si="122"/>
        <v>2</v>
      </c>
      <c r="AI102" s="36" t="str">
        <f t="shared" si="102"/>
        <v/>
      </c>
      <c r="AJ102" s="36" t="str">
        <f t="shared" si="123"/>
        <v/>
      </c>
      <c r="AK102" s="36" t="str">
        <f t="shared" si="124"/>
        <v/>
      </c>
      <c r="AL102" s="36" t="str">
        <f t="shared" si="113"/>
        <v/>
      </c>
      <c r="AM102" s="36">
        <f t="shared" si="114"/>
        <v>1</v>
      </c>
      <c r="AN102" s="36">
        <f t="shared" si="125"/>
        <v>2</v>
      </c>
      <c r="AO102" s="36">
        <f t="shared" si="126"/>
        <v>1</v>
      </c>
      <c r="AP102" s="36" t="str">
        <f t="shared" si="127"/>
        <v/>
      </c>
      <c r="AQ102" s="36" t="str">
        <f t="shared" si="128"/>
        <v/>
      </c>
      <c r="AR102" s="36" t="str">
        <f t="shared" si="129"/>
        <v/>
      </c>
      <c r="AS102" s="36" t="str">
        <f t="shared" si="130"/>
        <v/>
      </c>
      <c r="AT102" s="36" t="str">
        <f t="shared" si="131"/>
        <v/>
      </c>
      <c r="AU102" s="36">
        <f t="shared" si="107"/>
        <v>12</v>
      </c>
      <c r="AV102" s="36">
        <f t="shared" si="115"/>
        <v>13</v>
      </c>
      <c r="AW102" s="36"/>
      <c r="AX102" s="36" t="str">
        <f t="shared" si="93"/>
        <v/>
      </c>
      <c r="AY102" s="36" t="str">
        <f t="shared" si="94"/>
        <v/>
      </c>
      <c r="AZ102" s="36" t="str">
        <f t="shared" si="95"/>
        <v/>
      </c>
      <c r="BA102" s="36" t="str">
        <f t="shared" si="96"/>
        <v/>
      </c>
      <c r="BB102" s="36" t="str">
        <f t="shared" si="97"/>
        <v/>
      </c>
      <c r="BC102" s="36"/>
      <c r="BD102" s="36" t="str">
        <f t="shared" si="98"/>
        <v/>
      </c>
      <c r="BE102" s="36" t="str">
        <f t="shared" si="99"/>
        <v/>
      </c>
      <c r="BF102" s="36" t="str">
        <f t="shared" si="92"/>
        <v/>
      </c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</row>
    <row r="103" spans="1:256" s="26" customFormat="1" x14ac:dyDescent="0.2">
      <c r="A103" s="14" t="s">
        <v>289</v>
      </c>
      <c r="B103" s="15" t="s">
        <v>51</v>
      </c>
      <c r="C103" s="15">
        <v>1</v>
      </c>
      <c r="D103" s="97" t="s">
        <v>346</v>
      </c>
      <c r="E103" s="70" t="s">
        <v>15</v>
      </c>
      <c r="F103" s="17" t="s">
        <v>5</v>
      </c>
      <c r="G103" s="15"/>
      <c r="H103" s="15"/>
      <c r="I103" s="16" t="s">
        <v>8</v>
      </c>
      <c r="J103" s="16" t="s">
        <v>5</v>
      </c>
      <c r="K103" s="15">
        <v>6</v>
      </c>
      <c r="L103" s="15">
        <v>4</v>
      </c>
      <c r="M103" s="60"/>
      <c r="N103" s="16"/>
      <c r="O103" s="16"/>
      <c r="P103" s="16" t="s">
        <v>17</v>
      </c>
      <c r="Q103" s="16"/>
      <c r="R103" s="16"/>
      <c r="S103" s="16" t="s">
        <v>57</v>
      </c>
      <c r="T103" s="16"/>
      <c r="U103" s="15">
        <f t="shared" si="108"/>
        <v>2</v>
      </c>
      <c r="V103" s="15">
        <f t="shared" si="116"/>
        <v>3</v>
      </c>
      <c r="W103" s="15" t="str">
        <f t="shared" si="106"/>
        <v/>
      </c>
      <c r="X103" s="15" t="str">
        <f t="shared" si="117"/>
        <v/>
      </c>
      <c r="Y103" s="15">
        <f t="shared" si="109"/>
        <v>1</v>
      </c>
      <c r="Z103" s="15" t="str">
        <f t="shared" si="110"/>
        <v/>
      </c>
      <c r="AA103" s="15" t="str">
        <f t="shared" si="101"/>
        <v/>
      </c>
      <c r="AB103" s="15">
        <f t="shared" si="118"/>
        <v>1</v>
      </c>
      <c r="AC103" s="15" t="str">
        <f t="shared" si="111"/>
        <v/>
      </c>
      <c r="AD103" s="15">
        <f t="shared" si="119"/>
        <v>1</v>
      </c>
      <c r="AE103" s="15">
        <f t="shared" si="112"/>
        <v>1</v>
      </c>
      <c r="AF103" s="15">
        <f t="shared" si="120"/>
        <v>1</v>
      </c>
      <c r="AG103" s="15" t="str">
        <f t="shared" si="121"/>
        <v/>
      </c>
      <c r="AH103" s="15">
        <f t="shared" si="122"/>
        <v>2</v>
      </c>
      <c r="AI103" s="15" t="str">
        <f t="shared" si="102"/>
        <v/>
      </c>
      <c r="AJ103" s="15" t="str">
        <f t="shared" si="123"/>
        <v/>
      </c>
      <c r="AK103" s="15">
        <f t="shared" si="124"/>
        <v>3</v>
      </c>
      <c r="AL103" s="15" t="str">
        <f t="shared" si="113"/>
        <v/>
      </c>
      <c r="AM103" s="15">
        <f t="shared" si="114"/>
        <v>1</v>
      </c>
      <c r="AN103" s="15">
        <f t="shared" si="125"/>
        <v>1</v>
      </c>
      <c r="AO103" s="15">
        <f t="shared" si="126"/>
        <v>1</v>
      </c>
      <c r="AP103" s="15">
        <f t="shared" si="127"/>
        <v>1</v>
      </c>
      <c r="AQ103" s="15" t="str">
        <f t="shared" si="128"/>
        <v/>
      </c>
      <c r="AR103" s="15" t="str">
        <f t="shared" si="129"/>
        <v/>
      </c>
      <c r="AS103" s="15">
        <f t="shared" si="130"/>
        <v>-2</v>
      </c>
      <c r="AT103" s="15" t="str">
        <f t="shared" si="131"/>
        <v/>
      </c>
      <c r="AU103" s="15">
        <f t="shared" si="107"/>
        <v>17</v>
      </c>
      <c r="AV103" s="15">
        <f t="shared" si="115"/>
        <v>21</v>
      </c>
      <c r="AW103" s="15"/>
      <c r="AX103" s="15" t="str">
        <f t="shared" si="93"/>
        <v/>
      </c>
      <c r="AY103" s="15" t="str">
        <f t="shared" si="94"/>
        <v/>
      </c>
      <c r="AZ103" s="15" t="str">
        <f t="shared" si="95"/>
        <v/>
      </c>
      <c r="BA103" s="15" t="str">
        <f t="shared" si="96"/>
        <v/>
      </c>
      <c r="BB103" s="15" t="str">
        <f t="shared" si="97"/>
        <v>Y</v>
      </c>
      <c r="BC103" s="15"/>
      <c r="BD103" s="15" t="str">
        <f t="shared" si="98"/>
        <v>Y</v>
      </c>
      <c r="BE103" s="15" t="str">
        <f t="shared" si="99"/>
        <v/>
      </c>
      <c r="BF103" s="15" t="str">
        <f t="shared" si="92"/>
        <v/>
      </c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 s="11" customFormat="1" x14ac:dyDescent="0.2">
      <c r="A104" s="18" t="s">
        <v>290</v>
      </c>
      <c r="B104" s="19" t="s">
        <v>51</v>
      </c>
      <c r="C104" s="19">
        <v>1</v>
      </c>
      <c r="D104" s="85" t="s">
        <v>346</v>
      </c>
      <c r="E104" s="71" t="s">
        <v>15</v>
      </c>
      <c r="F104" s="20" t="s">
        <v>5</v>
      </c>
      <c r="G104" s="19"/>
      <c r="H104" s="19"/>
      <c r="I104" s="21" t="s">
        <v>4</v>
      </c>
      <c r="J104" s="21" t="s">
        <v>5</v>
      </c>
      <c r="K104" s="19">
        <v>5</v>
      </c>
      <c r="L104" s="19">
        <v>3</v>
      </c>
      <c r="M104" s="1"/>
      <c r="N104" s="21"/>
      <c r="O104" s="21"/>
      <c r="P104" s="21" t="s">
        <v>18</v>
      </c>
      <c r="Q104" s="21"/>
      <c r="R104" s="21"/>
      <c r="S104" s="21"/>
      <c r="T104" s="21"/>
      <c r="U104" s="19">
        <f t="shared" si="108"/>
        <v>2</v>
      </c>
      <c r="V104" s="19">
        <f t="shared" si="116"/>
        <v>2</v>
      </c>
      <c r="W104" s="19" t="str">
        <f t="shared" si="106"/>
        <v/>
      </c>
      <c r="X104" s="19" t="str">
        <f t="shared" si="117"/>
        <v/>
      </c>
      <c r="Y104" s="19">
        <f t="shared" si="109"/>
        <v>1</v>
      </c>
      <c r="Z104" s="19" t="str">
        <f t="shared" si="110"/>
        <v/>
      </c>
      <c r="AA104" s="19" t="str">
        <f t="shared" si="101"/>
        <v/>
      </c>
      <c r="AB104" s="19">
        <f t="shared" si="118"/>
        <v>1</v>
      </c>
      <c r="AC104" s="19" t="str">
        <f t="shared" si="111"/>
        <v/>
      </c>
      <c r="AD104" s="19">
        <f t="shared" si="119"/>
        <v>1</v>
      </c>
      <c r="AE104" s="19" t="str">
        <f t="shared" si="112"/>
        <v/>
      </c>
      <c r="AF104" s="19">
        <f t="shared" si="120"/>
        <v>1</v>
      </c>
      <c r="AG104" s="19" t="str">
        <f t="shared" si="121"/>
        <v/>
      </c>
      <c r="AH104" s="19" t="str">
        <f t="shared" si="122"/>
        <v/>
      </c>
      <c r="AI104" s="19" t="str">
        <f t="shared" si="102"/>
        <v/>
      </c>
      <c r="AJ104" s="19" t="str">
        <f t="shared" si="123"/>
        <v/>
      </c>
      <c r="AK104" s="19">
        <f t="shared" si="124"/>
        <v>2</v>
      </c>
      <c r="AL104" s="19" t="str">
        <f t="shared" si="113"/>
        <v/>
      </c>
      <c r="AM104" s="19">
        <f t="shared" si="114"/>
        <v>1</v>
      </c>
      <c r="AN104" s="19">
        <f t="shared" si="125"/>
        <v>1</v>
      </c>
      <c r="AO104" s="19">
        <f t="shared" si="126"/>
        <v>1</v>
      </c>
      <c r="AP104" s="19">
        <f t="shared" si="127"/>
        <v>1</v>
      </c>
      <c r="AQ104" s="19">
        <f t="shared" si="128"/>
        <v>2</v>
      </c>
      <c r="AR104" s="19" t="str">
        <f t="shared" si="129"/>
        <v/>
      </c>
      <c r="AS104" s="19">
        <f t="shared" si="130"/>
        <v>-1</v>
      </c>
      <c r="AT104" s="19" t="str">
        <f t="shared" si="131"/>
        <v/>
      </c>
      <c r="AU104" s="19">
        <f t="shared" si="107"/>
        <v>15</v>
      </c>
      <c r="AV104" s="19">
        <f t="shared" si="115"/>
        <v>18</v>
      </c>
      <c r="AW104" s="19"/>
      <c r="AX104" s="19" t="str">
        <f t="shared" si="93"/>
        <v/>
      </c>
      <c r="AY104" s="19" t="str">
        <f t="shared" si="94"/>
        <v/>
      </c>
      <c r="AZ104" s="19" t="str">
        <f t="shared" si="95"/>
        <v/>
      </c>
      <c r="BA104" s="19" t="str">
        <f t="shared" si="96"/>
        <v/>
      </c>
      <c r="BB104" s="19" t="str">
        <f t="shared" si="97"/>
        <v>Y</v>
      </c>
      <c r="BC104" s="19"/>
      <c r="BD104" s="19" t="str">
        <f t="shared" si="98"/>
        <v>Y</v>
      </c>
      <c r="BE104" s="19" t="str">
        <f t="shared" si="99"/>
        <v/>
      </c>
      <c r="BF104" s="19" t="str">
        <f t="shared" si="92"/>
        <v/>
      </c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</row>
    <row r="105" spans="1:256" x14ac:dyDescent="0.2">
      <c r="A105" s="43" t="s">
        <v>321</v>
      </c>
      <c r="B105" s="36" t="s">
        <v>51</v>
      </c>
      <c r="C105" s="36">
        <v>1</v>
      </c>
      <c r="D105" s="93" t="s">
        <v>346</v>
      </c>
      <c r="E105" s="76" t="s">
        <v>16</v>
      </c>
      <c r="F105" s="25"/>
      <c r="G105" s="36"/>
      <c r="H105" s="36"/>
      <c r="I105" s="25" t="s">
        <v>8</v>
      </c>
      <c r="J105" s="25" t="s">
        <v>45</v>
      </c>
      <c r="K105" s="36">
        <v>5</v>
      </c>
      <c r="L105" s="36">
        <v>3</v>
      </c>
      <c r="M105" s="64"/>
      <c r="N105" s="25"/>
      <c r="O105" s="25"/>
      <c r="P105" s="25"/>
      <c r="Q105" s="25"/>
      <c r="R105" s="25"/>
      <c r="S105" s="25" t="s">
        <v>63</v>
      </c>
      <c r="T105" s="25"/>
      <c r="U105" s="36">
        <f t="shared" si="108"/>
        <v>1</v>
      </c>
      <c r="V105" s="36" t="str">
        <f t="shared" si="116"/>
        <v/>
      </c>
      <c r="W105" s="36" t="str">
        <f t="shared" si="106"/>
        <v/>
      </c>
      <c r="X105" s="36" t="str">
        <f t="shared" si="117"/>
        <v/>
      </c>
      <c r="Y105" s="36">
        <f t="shared" si="109"/>
        <v>1</v>
      </c>
      <c r="Z105" s="36" t="str">
        <f t="shared" si="110"/>
        <v/>
      </c>
      <c r="AA105" s="36">
        <f t="shared" si="101"/>
        <v>2</v>
      </c>
      <c r="AB105" s="36" t="str">
        <f t="shared" si="118"/>
        <v/>
      </c>
      <c r="AC105" s="36" t="str">
        <f t="shared" si="111"/>
        <v/>
      </c>
      <c r="AD105" s="36">
        <f t="shared" si="119"/>
        <v>1</v>
      </c>
      <c r="AE105" s="36">
        <f t="shared" si="112"/>
        <v>1</v>
      </c>
      <c r="AF105" s="36" t="str">
        <f t="shared" si="120"/>
        <v/>
      </c>
      <c r="AG105" s="36" t="str">
        <f t="shared" si="121"/>
        <v/>
      </c>
      <c r="AH105" s="36">
        <f t="shared" si="122"/>
        <v>2</v>
      </c>
      <c r="AI105" s="36" t="str">
        <f t="shared" si="102"/>
        <v/>
      </c>
      <c r="AJ105" s="36" t="str">
        <f t="shared" si="123"/>
        <v/>
      </c>
      <c r="AK105" s="36" t="str">
        <f t="shared" si="124"/>
        <v/>
      </c>
      <c r="AL105" s="36" t="str">
        <f t="shared" si="113"/>
        <v/>
      </c>
      <c r="AM105" s="36">
        <f t="shared" si="114"/>
        <v>1</v>
      </c>
      <c r="AN105" s="36">
        <f t="shared" si="125"/>
        <v>2</v>
      </c>
      <c r="AO105" s="36">
        <f t="shared" si="126"/>
        <v>1</v>
      </c>
      <c r="AP105" s="36" t="str">
        <f t="shared" si="127"/>
        <v/>
      </c>
      <c r="AQ105" s="36" t="str">
        <f t="shared" si="128"/>
        <v/>
      </c>
      <c r="AR105" s="36" t="str">
        <f t="shared" si="129"/>
        <v/>
      </c>
      <c r="AS105" s="36" t="str">
        <f t="shared" si="130"/>
        <v/>
      </c>
      <c r="AT105" s="36" t="str">
        <f t="shared" si="131"/>
        <v/>
      </c>
      <c r="AU105" s="36">
        <f t="shared" si="107"/>
        <v>12</v>
      </c>
      <c r="AV105" s="36">
        <f t="shared" si="115"/>
        <v>15</v>
      </c>
      <c r="AW105" s="36"/>
      <c r="AX105" s="36" t="str">
        <f t="shared" si="93"/>
        <v/>
      </c>
      <c r="AY105" s="36" t="str">
        <f t="shared" si="94"/>
        <v/>
      </c>
      <c r="AZ105" s="36" t="str">
        <f t="shared" si="95"/>
        <v/>
      </c>
      <c r="BA105" s="36" t="str">
        <f t="shared" si="96"/>
        <v/>
      </c>
      <c r="BB105" s="36" t="str">
        <f t="shared" si="97"/>
        <v/>
      </c>
      <c r="BC105" s="36"/>
      <c r="BD105" s="36" t="str">
        <f t="shared" si="98"/>
        <v/>
      </c>
      <c r="BE105" s="36" t="str">
        <f t="shared" si="99"/>
        <v/>
      </c>
      <c r="BF105" s="36" t="str">
        <f t="shared" si="92"/>
        <v/>
      </c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</row>
    <row r="106" spans="1:256" s="11" customFormat="1" x14ac:dyDescent="0.2">
      <c r="A106" s="43" t="s">
        <v>291</v>
      </c>
      <c r="B106" s="36" t="s">
        <v>51</v>
      </c>
      <c r="C106" s="36">
        <v>1</v>
      </c>
      <c r="D106" s="100" t="s">
        <v>346</v>
      </c>
      <c r="E106" s="76" t="s">
        <v>15</v>
      </c>
      <c r="F106" s="25"/>
      <c r="G106" s="36"/>
      <c r="H106" s="36">
        <v>3</v>
      </c>
      <c r="I106" s="25" t="s">
        <v>8</v>
      </c>
      <c r="J106" s="25" t="s">
        <v>45</v>
      </c>
      <c r="K106" s="36">
        <v>4</v>
      </c>
      <c r="L106" s="36">
        <v>2</v>
      </c>
      <c r="M106" s="64"/>
      <c r="N106" s="25" t="s">
        <v>30</v>
      </c>
      <c r="O106" s="25"/>
      <c r="P106" s="25"/>
      <c r="Q106" s="25"/>
      <c r="R106" s="25"/>
      <c r="S106" s="25" t="s">
        <v>60</v>
      </c>
      <c r="T106" s="25"/>
      <c r="U106" s="36">
        <f t="shared" si="108"/>
        <v>1</v>
      </c>
      <c r="V106" s="36" t="str">
        <f t="shared" si="116"/>
        <v/>
      </c>
      <c r="W106" s="36" t="str">
        <f t="shared" si="106"/>
        <v/>
      </c>
      <c r="X106" s="36" t="str">
        <f t="shared" si="117"/>
        <v/>
      </c>
      <c r="Y106" s="36">
        <f t="shared" si="109"/>
        <v>1</v>
      </c>
      <c r="Z106" s="36" t="str">
        <f t="shared" si="110"/>
        <v/>
      </c>
      <c r="AA106" s="36">
        <f t="shared" si="101"/>
        <v>2</v>
      </c>
      <c r="AB106" s="36">
        <f t="shared" si="118"/>
        <v>1</v>
      </c>
      <c r="AC106" s="36" t="str">
        <f t="shared" si="111"/>
        <v/>
      </c>
      <c r="AD106" s="36">
        <f t="shared" si="119"/>
        <v>2</v>
      </c>
      <c r="AE106" s="36">
        <f t="shared" si="112"/>
        <v>1</v>
      </c>
      <c r="AF106" s="36">
        <f t="shared" si="120"/>
        <v>1</v>
      </c>
      <c r="AG106" s="36" t="str">
        <f t="shared" si="121"/>
        <v/>
      </c>
      <c r="AH106" s="36">
        <f t="shared" si="122"/>
        <v>2</v>
      </c>
      <c r="AI106" s="36" t="str">
        <f t="shared" si="102"/>
        <v/>
      </c>
      <c r="AJ106" s="36" t="str">
        <f t="shared" si="123"/>
        <v/>
      </c>
      <c r="AK106" s="36" t="str">
        <f t="shared" si="124"/>
        <v/>
      </c>
      <c r="AL106" s="36" t="str">
        <f t="shared" si="113"/>
        <v/>
      </c>
      <c r="AM106" s="36">
        <f t="shared" si="114"/>
        <v>1</v>
      </c>
      <c r="AN106" s="36">
        <f t="shared" si="125"/>
        <v>2</v>
      </c>
      <c r="AO106" s="36">
        <f t="shared" si="126"/>
        <v>1</v>
      </c>
      <c r="AP106" s="36">
        <f t="shared" si="127"/>
        <v>1</v>
      </c>
      <c r="AQ106" s="36" t="str">
        <f t="shared" si="128"/>
        <v/>
      </c>
      <c r="AR106" s="36" t="str">
        <f t="shared" si="129"/>
        <v/>
      </c>
      <c r="AS106" s="36">
        <f t="shared" si="130"/>
        <v>1</v>
      </c>
      <c r="AT106" s="36" t="str">
        <f t="shared" si="131"/>
        <v/>
      </c>
      <c r="AU106" s="36">
        <f t="shared" si="107"/>
        <v>17</v>
      </c>
      <c r="AV106" s="36">
        <f t="shared" si="115"/>
        <v>19</v>
      </c>
      <c r="AW106" s="36"/>
      <c r="AX106" s="36" t="str">
        <f t="shared" si="93"/>
        <v/>
      </c>
      <c r="AY106" s="36" t="str">
        <f t="shared" si="94"/>
        <v/>
      </c>
      <c r="AZ106" s="36" t="str">
        <f t="shared" si="95"/>
        <v/>
      </c>
      <c r="BA106" s="36" t="str">
        <f t="shared" si="96"/>
        <v/>
      </c>
      <c r="BB106" s="36" t="str">
        <f t="shared" si="97"/>
        <v/>
      </c>
      <c r="BC106" s="36"/>
      <c r="BD106" s="36" t="str">
        <f t="shared" si="98"/>
        <v/>
      </c>
      <c r="BE106" s="36" t="str">
        <f t="shared" si="99"/>
        <v/>
      </c>
      <c r="BF106" s="36" t="str">
        <f t="shared" si="92"/>
        <v/>
      </c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</row>
    <row r="107" spans="1:256" s="11" customFormat="1" ht="22.5" x14ac:dyDescent="0.2">
      <c r="A107" s="9" t="s">
        <v>273</v>
      </c>
      <c r="B107" s="10" t="s">
        <v>126</v>
      </c>
      <c r="C107" s="10">
        <v>2</v>
      </c>
      <c r="D107" s="88" t="s">
        <v>347</v>
      </c>
      <c r="E107" s="69" t="s">
        <v>3</v>
      </c>
      <c r="G107" s="10"/>
      <c r="H107" s="10"/>
      <c r="K107" s="10">
        <v>3</v>
      </c>
      <c r="L107" s="10">
        <v>1</v>
      </c>
      <c r="M107" s="3"/>
      <c r="P107" s="41" t="s">
        <v>159</v>
      </c>
      <c r="U107" s="10" t="str">
        <f t="shared" si="108"/>
        <v/>
      </c>
      <c r="V107" s="10" t="str">
        <f t="shared" si="116"/>
        <v/>
      </c>
      <c r="W107" s="10" t="str">
        <f t="shared" si="106"/>
        <v/>
      </c>
      <c r="X107" s="10">
        <f t="shared" si="117"/>
        <v>1</v>
      </c>
      <c r="Y107" s="10" t="str">
        <f t="shared" si="109"/>
        <v/>
      </c>
      <c r="Z107" s="10">
        <f t="shared" si="110"/>
        <v>1</v>
      </c>
      <c r="AA107" s="10" t="str">
        <f t="shared" ref="AA107:AA138" si="132">IF(J107="Genes",2,IF(A107="Genetics Lab",3,""))</f>
        <v/>
      </c>
      <c r="AB107" s="10" t="str">
        <f t="shared" si="118"/>
        <v/>
      </c>
      <c r="AC107" s="10" t="str">
        <f t="shared" si="111"/>
        <v/>
      </c>
      <c r="AD107" s="10" t="str">
        <f t="shared" si="119"/>
        <v/>
      </c>
      <c r="AE107" s="10" t="str">
        <f t="shared" si="112"/>
        <v/>
      </c>
      <c r="AF107" s="10" t="str">
        <f t="shared" si="120"/>
        <v/>
      </c>
      <c r="AG107" s="10" t="str">
        <f t="shared" si="121"/>
        <v/>
      </c>
      <c r="AH107" s="10" t="str">
        <f t="shared" si="122"/>
        <v/>
      </c>
      <c r="AI107" s="10" t="str">
        <f t="shared" ref="AI107:AI138" si="133">IF(AND(J107="Rare",I107="Production"),2,IF(J107="Rare",1,IF(OR(A107="Mining Robots",A107="Mining Conglomerate"),2,"")))</f>
        <v/>
      </c>
      <c r="AJ107" s="10" t="str">
        <f t="shared" si="123"/>
        <v/>
      </c>
      <c r="AK107" s="10">
        <f t="shared" si="124"/>
        <v>2</v>
      </c>
      <c r="AL107" s="10" t="str">
        <f t="shared" si="113"/>
        <v/>
      </c>
      <c r="AM107" s="10" t="str">
        <f t="shared" si="114"/>
        <v/>
      </c>
      <c r="AN107" s="10" t="str">
        <f t="shared" si="125"/>
        <v/>
      </c>
      <c r="AO107" s="10" t="str">
        <f t="shared" si="126"/>
        <v/>
      </c>
      <c r="AP107" s="10" t="str">
        <f t="shared" si="127"/>
        <v/>
      </c>
      <c r="AQ107" s="10" t="str">
        <f t="shared" si="128"/>
        <v/>
      </c>
      <c r="AR107" s="10" t="str">
        <f t="shared" si="129"/>
        <v/>
      </c>
      <c r="AS107" s="10">
        <f t="shared" si="130"/>
        <v>-2</v>
      </c>
      <c r="AT107" s="10" t="str">
        <f t="shared" si="131"/>
        <v/>
      </c>
      <c r="AU107" s="10">
        <f t="shared" si="107"/>
        <v>2</v>
      </c>
      <c r="AV107" s="10">
        <f t="shared" si="115"/>
        <v>3</v>
      </c>
      <c r="AW107" s="10"/>
      <c r="AX107" s="10" t="str">
        <f t="shared" si="93"/>
        <v>Y</v>
      </c>
      <c r="AY107" s="10" t="str">
        <f t="shared" si="94"/>
        <v/>
      </c>
      <c r="AZ107" s="10" t="str">
        <f t="shared" si="95"/>
        <v/>
      </c>
      <c r="BA107" s="10" t="str">
        <f t="shared" si="96"/>
        <v/>
      </c>
      <c r="BB107" s="10" t="str">
        <f t="shared" si="97"/>
        <v/>
      </c>
      <c r="BC107" s="10"/>
      <c r="BD107" s="10" t="str">
        <f t="shared" si="98"/>
        <v/>
      </c>
      <c r="BE107" s="10" t="str">
        <f t="shared" si="99"/>
        <v/>
      </c>
      <c r="BF107" s="10" t="str">
        <f t="shared" si="92"/>
        <v/>
      </c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1:256" s="11" customFormat="1" x14ac:dyDescent="0.2">
      <c r="A108" s="9" t="s">
        <v>237</v>
      </c>
      <c r="B108" s="10" t="s">
        <v>51</v>
      </c>
      <c r="C108" s="10">
        <v>1</v>
      </c>
      <c r="D108" s="88" t="s">
        <v>347</v>
      </c>
      <c r="E108" s="69" t="s">
        <v>3</v>
      </c>
      <c r="G108" s="10"/>
      <c r="H108" s="10"/>
      <c r="K108" s="10">
        <v>6</v>
      </c>
      <c r="L108" s="10" t="s">
        <v>13</v>
      </c>
      <c r="M108" s="3"/>
      <c r="S108" s="11" t="s">
        <v>76</v>
      </c>
      <c r="T108" s="11" t="s">
        <v>80</v>
      </c>
      <c r="U108" s="10" t="str">
        <f t="shared" si="108"/>
        <v/>
      </c>
      <c r="V108" s="10" t="str">
        <f t="shared" si="116"/>
        <v/>
      </c>
      <c r="W108" s="10" t="str">
        <f t="shared" si="106"/>
        <v/>
      </c>
      <c r="X108" s="10">
        <f t="shared" si="117"/>
        <v>1</v>
      </c>
      <c r="Y108" s="10" t="str">
        <f t="shared" si="109"/>
        <v/>
      </c>
      <c r="Z108" s="10">
        <f t="shared" si="110"/>
        <v>2</v>
      </c>
      <c r="AA108" s="10" t="str">
        <f t="shared" si="132"/>
        <v/>
      </c>
      <c r="AB108" s="10" t="str">
        <f t="shared" si="118"/>
        <v/>
      </c>
      <c r="AC108" s="10" t="str">
        <f t="shared" si="111"/>
        <v/>
      </c>
      <c r="AD108" s="10" t="str">
        <f t="shared" si="119"/>
        <v/>
      </c>
      <c r="AE108" s="10">
        <f t="shared" si="112"/>
        <v>1</v>
      </c>
      <c r="AF108" s="10" t="str">
        <f t="shared" si="120"/>
        <v/>
      </c>
      <c r="AG108" s="10" t="str">
        <f t="shared" si="121"/>
        <v/>
      </c>
      <c r="AH108" s="10" t="str">
        <f t="shared" si="122"/>
        <v/>
      </c>
      <c r="AI108" s="10" t="str">
        <f t="shared" si="133"/>
        <v/>
      </c>
      <c r="AJ108" s="10" t="str">
        <f t="shared" si="123"/>
        <v/>
      </c>
      <c r="AK108" s="10" t="str">
        <f t="shared" si="124"/>
        <v/>
      </c>
      <c r="AL108" s="10" t="str">
        <f t="shared" si="113"/>
        <v/>
      </c>
      <c r="AM108" s="10" t="str">
        <f t="shared" si="114"/>
        <v/>
      </c>
      <c r="AN108" s="10" t="str">
        <f t="shared" si="125"/>
        <v/>
      </c>
      <c r="AO108" s="10" t="str">
        <f t="shared" si="126"/>
        <v/>
      </c>
      <c r="AP108" s="10" t="str">
        <f t="shared" si="127"/>
        <v/>
      </c>
      <c r="AQ108" s="10" t="str">
        <f t="shared" si="128"/>
        <v/>
      </c>
      <c r="AR108" s="10" t="str">
        <f t="shared" si="129"/>
        <v/>
      </c>
      <c r="AS108" s="10" t="str">
        <f t="shared" si="130"/>
        <v/>
      </c>
      <c r="AT108" s="10" t="str">
        <f t="shared" si="131"/>
        <v/>
      </c>
      <c r="AU108" s="10">
        <f t="shared" si="107"/>
        <v>4</v>
      </c>
      <c r="AV108" s="10">
        <f t="shared" si="115"/>
        <v>4</v>
      </c>
      <c r="AW108" s="10"/>
      <c r="AX108" s="10" t="str">
        <f t="shared" si="93"/>
        <v/>
      </c>
      <c r="AY108" s="10" t="str">
        <f t="shared" si="94"/>
        <v/>
      </c>
      <c r="AZ108" s="10" t="str">
        <f t="shared" si="95"/>
        <v/>
      </c>
      <c r="BA108" s="10" t="str">
        <f t="shared" si="96"/>
        <v/>
      </c>
      <c r="BB108" s="10" t="str">
        <f t="shared" si="97"/>
        <v/>
      </c>
      <c r="BC108" s="10"/>
      <c r="BD108" s="10" t="str">
        <f t="shared" si="98"/>
        <v/>
      </c>
      <c r="BE108" s="10" t="str">
        <f t="shared" si="99"/>
        <v>Y</v>
      </c>
      <c r="BF108" s="10" t="str">
        <f>IF(OR(NOT(ISERR(FIND("ä",P108))),NOT(ISERR(FIND("d  ",P108)))),"Y","")</f>
        <v/>
      </c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1:256" s="11" customFormat="1" x14ac:dyDescent="0.2">
      <c r="A109" s="9" t="s">
        <v>320</v>
      </c>
      <c r="B109" s="10" t="s">
        <v>51</v>
      </c>
      <c r="C109" s="10">
        <v>1</v>
      </c>
      <c r="D109" s="86" t="s">
        <v>346</v>
      </c>
      <c r="E109" s="69" t="s">
        <v>16</v>
      </c>
      <c r="G109" s="10"/>
      <c r="H109" s="10"/>
      <c r="K109" s="10">
        <v>4</v>
      </c>
      <c r="L109" s="10">
        <v>2</v>
      </c>
      <c r="M109" s="3"/>
      <c r="Q109" s="11" t="s">
        <v>56</v>
      </c>
      <c r="R109" s="11" t="s">
        <v>113</v>
      </c>
      <c r="U109" s="10" t="str">
        <f t="shared" si="108"/>
        <v/>
      </c>
      <c r="V109" s="10" t="str">
        <f t="shared" si="116"/>
        <v/>
      </c>
      <c r="W109" s="10" t="str">
        <f t="shared" si="106"/>
        <v/>
      </c>
      <c r="X109" s="10" t="str">
        <f t="shared" si="117"/>
        <v/>
      </c>
      <c r="Y109" s="10" t="str">
        <f t="shared" si="109"/>
        <v/>
      </c>
      <c r="Z109" s="10" t="str">
        <f t="shared" si="110"/>
        <v/>
      </c>
      <c r="AA109" s="10" t="str">
        <f t="shared" si="132"/>
        <v/>
      </c>
      <c r="AB109" s="10" t="str">
        <f t="shared" si="118"/>
        <v/>
      </c>
      <c r="AC109" s="10" t="str">
        <f t="shared" si="111"/>
        <v/>
      </c>
      <c r="AD109" s="10">
        <f t="shared" si="119"/>
        <v>1</v>
      </c>
      <c r="AE109" s="10" t="str">
        <f t="shared" si="112"/>
        <v/>
      </c>
      <c r="AF109" s="10" t="str">
        <f t="shared" si="120"/>
        <v/>
      </c>
      <c r="AG109" s="10" t="str">
        <f t="shared" si="121"/>
        <v/>
      </c>
      <c r="AH109" s="10" t="str">
        <f t="shared" si="122"/>
        <v/>
      </c>
      <c r="AI109" s="10" t="str">
        <f t="shared" si="133"/>
        <v/>
      </c>
      <c r="AJ109" s="10">
        <f t="shared" si="123"/>
        <v>1</v>
      </c>
      <c r="AK109" s="10" t="str">
        <f t="shared" si="124"/>
        <v/>
      </c>
      <c r="AL109" s="10" t="str">
        <f t="shared" si="113"/>
        <v/>
      </c>
      <c r="AM109" s="10">
        <f t="shared" si="114"/>
        <v>1</v>
      </c>
      <c r="AN109" s="10" t="str">
        <f t="shared" si="125"/>
        <v/>
      </c>
      <c r="AO109" s="10">
        <f t="shared" si="126"/>
        <v>1</v>
      </c>
      <c r="AP109" s="10" t="str">
        <f t="shared" si="127"/>
        <v/>
      </c>
      <c r="AQ109" s="10" t="str">
        <f t="shared" si="128"/>
        <v/>
      </c>
      <c r="AR109" s="10">
        <f t="shared" si="129"/>
        <v>1</v>
      </c>
      <c r="AS109" s="10" t="str">
        <f t="shared" si="130"/>
        <v/>
      </c>
      <c r="AT109" s="10" t="str">
        <f t="shared" si="131"/>
        <v/>
      </c>
      <c r="AU109" s="10">
        <f t="shared" si="107"/>
        <v>5</v>
      </c>
      <c r="AV109" s="10">
        <f t="shared" si="115"/>
        <v>7</v>
      </c>
      <c r="AW109" s="10"/>
      <c r="AX109" s="10" t="str">
        <f t="shared" si="93"/>
        <v/>
      </c>
      <c r="AY109" s="10" t="str">
        <f t="shared" si="94"/>
        <v/>
      </c>
      <c r="AZ109" s="10" t="str">
        <f t="shared" si="95"/>
        <v/>
      </c>
      <c r="BA109" s="10" t="str">
        <f t="shared" si="96"/>
        <v/>
      </c>
      <c r="BB109" s="10" t="str">
        <f t="shared" si="97"/>
        <v/>
      </c>
      <c r="BC109" s="10"/>
      <c r="BD109" s="10" t="str">
        <f t="shared" si="98"/>
        <v/>
      </c>
      <c r="BE109" s="10" t="str">
        <f t="shared" si="99"/>
        <v/>
      </c>
      <c r="BF109" s="10" t="str">
        <f t="shared" ref="BF109:BF172" si="134">IF(OR(NOT(ISERR(FIND("ä",P109))),NOT(ISERR(FIND("d  ",P109)))),"Y","")</f>
        <v/>
      </c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1:256" s="11" customFormat="1" x14ac:dyDescent="0.2">
      <c r="A110" s="9" t="s">
        <v>266</v>
      </c>
      <c r="B110" s="10" t="s">
        <v>51</v>
      </c>
      <c r="C110" s="10">
        <v>2</v>
      </c>
      <c r="D110" s="88" t="s">
        <v>347</v>
      </c>
      <c r="E110" s="69" t="s">
        <v>3</v>
      </c>
      <c r="G110" s="10"/>
      <c r="H110" s="10"/>
      <c r="K110" s="10">
        <v>3</v>
      </c>
      <c r="L110" s="10">
        <v>2</v>
      </c>
      <c r="M110" s="3"/>
      <c r="Q110" s="11" t="s">
        <v>35</v>
      </c>
      <c r="R110" s="11" t="s">
        <v>119</v>
      </c>
      <c r="S110" s="11" t="s">
        <v>42</v>
      </c>
      <c r="U110" s="10" t="str">
        <f t="shared" si="108"/>
        <v/>
      </c>
      <c r="V110" s="10" t="str">
        <f t="shared" si="116"/>
        <v/>
      </c>
      <c r="W110" s="10" t="str">
        <f t="shared" si="106"/>
        <v/>
      </c>
      <c r="X110" s="10">
        <f t="shared" si="117"/>
        <v>1</v>
      </c>
      <c r="Y110" s="10" t="str">
        <f t="shared" si="109"/>
        <v/>
      </c>
      <c r="Z110" s="10">
        <f t="shared" si="110"/>
        <v>1</v>
      </c>
      <c r="AA110" s="10" t="str">
        <f t="shared" si="132"/>
        <v/>
      </c>
      <c r="AB110" s="10" t="str">
        <f t="shared" si="118"/>
        <v/>
      </c>
      <c r="AC110" s="10" t="str">
        <f t="shared" si="111"/>
        <v/>
      </c>
      <c r="AD110" s="10" t="str">
        <f t="shared" si="119"/>
        <v/>
      </c>
      <c r="AE110" s="10" t="str">
        <f t="shared" si="112"/>
        <v/>
      </c>
      <c r="AF110" s="10" t="str">
        <f t="shared" si="120"/>
        <v/>
      </c>
      <c r="AG110" s="10" t="str">
        <f t="shared" si="121"/>
        <v/>
      </c>
      <c r="AH110" s="10" t="str">
        <f t="shared" si="122"/>
        <v/>
      </c>
      <c r="AI110" s="10">
        <f t="shared" si="133"/>
        <v>2</v>
      </c>
      <c r="AJ110" s="10">
        <f t="shared" si="123"/>
        <v>2</v>
      </c>
      <c r="AK110" s="10" t="str">
        <f t="shared" si="124"/>
        <v/>
      </c>
      <c r="AL110" s="10" t="str">
        <f t="shared" si="113"/>
        <v/>
      </c>
      <c r="AM110" s="10" t="str">
        <f t="shared" si="114"/>
        <v/>
      </c>
      <c r="AN110" s="10" t="str">
        <f t="shared" si="125"/>
        <v/>
      </c>
      <c r="AO110" s="10" t="str">
        <f t="shared" si="126"/>
        <v/>
      </c>
      <c r="AP110" s="10" t="str">
        <f t="shared" si="127"/>
        <v/>
      </c>
      <c r="AQ110" s="10" t="str">
        <f t="shared" si="128"/>
        <v/>
      </c>
      <c r="AR110" s="10">
        <f t="shared" si="129"/>
        <v>2</v>
      </c>
      <c r="AS110" s="10" t="str">
        <f t="shared" si="130"/>
        <v/>
      </c>
      <c r="AT110" s="10" t="str">
        <f t="shared" si="131"/>
        <v/>
      </c>
      <c r="AU110" s="10">
        <f t="shared" si="107"/>
        <v>8</v>
      </c>
      <c r="AV110" s="10">
        <f t="shared" si="115"/>
        <v>10</v>
      </c>
      <c r="AW110" s="10"/>
      <c r="AX110" s="10" t="str">
        <f t="shared" si="93"/>
        <v/>
      </c>
      <c r="AY110" s="10" t="str">
        <f t="shared" si="94"/>
        <v/>
      </c>
      <c r="AZ110" s="10" t="str">
        <f t="shared" si="95"/>
        <v/>
      </c>
      <c r="BA110" s="10" t="str">
        <f t="shared" si="96"/>
        <v/>
      </c>
      <c r="BB110" s="10" t="str">
        <f t="shared" si="97"/>
        <v/>
      </c>
      <c r="BC110" s="10" t="s">
        <v>470</v>
      </c>
      <c r="BD110" s="10" t="str">
        <f t="shared" si="98"/>
        <v/>
      </c>
      <c r="BE110" s="10" t="str">
        <f t="shared" si="99"/>
        <v/>
      </c>
      <c r="BF110" s="10" t="str">
        <f t="shared" si="134"/>
        <v/>
      </c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1:256" s="11" customFormat="1" x14ac:dyDescent="0.2">
      <c r="A111" s="9" t="s">
        <v>250</v>
      </c>
      <c r="B111" s="10" t="s">
        <v>51</v>
      </c>
      <c r="C111" s="10">
        <v>1</v>
      </c>
      <c r="D111" s="88" t="s">
        <v>347</v>
      </c>
      <c r="E111" s="69" t="s">
        <v>3</v>
      </c>
      <c r="G111" s="10"/>
      <c r="H111" s="10"/>
      <c r="K111" s="10">
        <v>6</v>
      </c>
      <c r="L111" s="10" t="s">
        <v>13</v>
      </c>
      <c r="M111" s="3"/>
      <c r="R111" s="11" t="s">
        <v>118</v>
      </c>
      <c r="S111" s="11" t="s">
        <v>24</v>
      </c>
      <c r="T111" s="11" t="s">
        <v>69</v>
      </c>
      <c r="U111" s="10" t="str">
        <f t="shared" si="108"/>
        <v/>
      </c>
      <c r="V111" s="10" t="str">
        <f t="shared" si="116"/>
        <v/>
      </c>
      <c r="W111" s="10" t="str">
        <f t="shared" si="106"/>
        <v/>
      </c>
      <c r="X111" s="10">
        <f t="shared" si="117"/>
        <v>1</v>
      </c>
      <c r="Y111" s="10" t="str">
        <f t="shared" si="109"/>
        <v/>
      </c>
      <c r="Z111" s="10">
        <f t="shared" si="110"/>
        <v>2</v>
      </c>
      <c r="AA111" s="10" t="str">
        <f t="shared" si="132"/>
        <v/>
      </c>
      <c r="AB111" s="10" t="str">
        <f t="shared" si="118"/>
        <v/>
      </c>
      <c r="AC111" s="10" t="str">
        <f t="shared" si="111"/>
        <v/>
      </c>
      <c r="AD111" s="10" t="str">
        <f t="shared" si="119"/>
        <v/>
      </c>
      <c r="AE111" s="10">
        <f t="shared" si="112"/>
        <v>1</v>
      </c>
      <c r="AF111" s="10" t="str">
        <f t="shared" si="120"/>
        <v/>
      </c>
      <c r="AG111" s="10" t="str">
        <f t="shared" si="121"/>
        <v/>
      </c>
      <c r="AH111" s="10" t="str">
        <f t="shared" si="122"/>
        <v/>
      </c>
      <c r="AI111" s="10" t="str">
        <f t="shared" si="133"/>
        <v/>
      </c>
      <c r="AJ111" s="10">
        <f t="shared" si="123"/>
        <v>2</v>
      </c>
      <c r="AK111" s="10" t="str">
        <f t="shared" si="124"/>
        <v/>
      </c>
      <c r="AL111" s="10" t="str">
        <f t="shared" si="113"/>
        <v/>
      </c>
      <c r="AM111" s="10" t="str">
        <f t="shared" si="114"/>
        <v/>
      </c>
      <c r="AN111" s="10" t="str">
        <f t="shared" si="125"/>
        <v/>
      </c>
      <c r="AO111" s="10" t="str">
        <f t="shared" si="126"/>
        <v/>
      </c>
      <c r="AP111" s="10" t="str">
        <f t="shared" si="127"/>
        <v/>
      </c>
      <c r="AQ111" s="10" t="str">
        <f t="shared" si="128"/>
        <v/>
      </c>
      <c r="AR111" s="10" t="str">
        <f t="shared" si="129"/>
        <v/>
      </c>
      <c r="AS111" s="10" t="str">
        <f t="shared" si="130"/>
        <v/>
      </c>
      <c r="AT111" s="10" t="str">
        <f t="shared" si="131"/>
        <v/>
      </c>
      <c r="AU111" s="10">
        <f t="shared" si="107"/>
        <v>6</v>
      </c>
      <c r="AV111" s="10">
        <f t="shared" si="115"/>
        <v>6</v>
      </c>
      <c r="AW111" s="10"/>
      <c r="AX111" s="10" t="str">
        <f t="shared" si="93"/>
        <v/>
      </c>
      <c r="AY111" s="10" t="str">
        <f t="shared" si="94"/>
        <v/>
      </c>
      <c r="AZ111" s="10" t="str">
        <f t="shared" si="95"/>
        <v/>
      </c>
      <c r="BA111" s="10" t="str">
        <f t="shared" si="96"/>
        <v/>
      </c>
      <c r="BB111" s="10" t="str">
        <f t="shared" si="97"/>
        <v/>
      </c>
      <c r="BC111" s="10" t="s">
        <v>470</v>
      </c>
      <c r="BD111" s="10" t="str">
        <f t="shared" si="98"/>
        <v/>
      </c>
      <c r="BE111" s="10" t="str">
        <f t="shared" si="99"/>
        <v>Y</v>
      </c>
      <c r="BF111" s="10" t="str">
        <f t="shared" si="134"/>
        <v/>
      </c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21" customFormat="1" x14ac:dyDescent="0.2">
      <c r="A112" s="38" t="s">
        <v>440</v>
      </c>
      <c r="B112" s="39" t="s">
        <v>312</v>
      </c>
      <c r="C112" s="39">
        <v>1</v>
      </c>
      <c r="D112" s="92" t="s">
        <v>346</v>
      </c>
      <c r="E112" s="75" t="s">
        <v>16</v>
      </c>
      <c r="F112" s="114" t="s">
        <v>153</v>
      </c>
      <c r="G112" s="39"/>
      <c r="H112" s="39"/>
      <c r="I112" s="30" t="s">
        <v>8</v>
      </c>
      <c r="J112" s="30" t="s">
        <v>7</v>
      </c>
      <c r="K112" s="39">
        <v>3</v>
      </c>
      <c r="L112" s="39">
        <v>2</v>
      </c>
      <c r="M112" s="2"/>
      <c r="N112" s="30" t="s">
        <v>30</v>
      </c>
      <c r="O112" s="30"/>
      <c r="P112" s="30" t="s">
        <v>22</v>
      </c>
      <c r="Q112" s="30"/>
      <c r="R112" s="30"/>
      <c r="S112" s="30" t="s">
        <v>58</v>
      </c>
      <c r="T112" s="30"/>
      <c r="U112" s="39">
        <f t="shared" si="108"/>
        <v>1</v>
      </c>
      <c r="V112" s="39" t="str">
        <f t="shared" si="116"/>
        <v/>
      </c>
      <c r="W112" s="39" t="str">
        <f t="shared" si="106"/>
        <v/>
      </c>
      <c r="X112" s="39" t="str">
        <f t="shared" si="117"/>
        <v/>
      </c>
      <c r="Y112" s="39">
        <f t="shared" si="109"/>
        <v>1</v>
      </c>
      <c r="Z112" s="39" t="str">
        <f t="shared" si="110"/>
        <v/>
      </c>
      <c r="AA112" s="39" t="str">
        <f t="shared" si="132"/>
        <v/>
      </c>
      <c r="AB112" s="39" t="str">
        <f t="shared" si="118"/>
        <v/>
      </c>
      <c r="AC112" s="39" t="str">
        <f t="shared" si="111"/>
        <v/>
      </c>
      <c r="AD112" s="39">
        <f t="shared" si="119"/>
        <v>2</v>
      </c>
      <c r="AE112" s="39">
        <f t="shared" si="112"/>
        <v>1</v>
      </c>
      <c r="AF112" s="39" t="str">
        <f t="shared" si="120"/>
        <v/>
      </c>
      <c r="AG112" s="39" t="str">
        <f t="shared" si="121"/>
        <v/>
      </c>
      <c r="AH112" s="39">
        <f t="shared" si="122"/>
        <v>2</v>
      </c>
      <c r="AI112" s="39">
        <f t="shared" si="133"/>
        <v>2</v>
      </c>
      <c r="AJ112" s="39" t="str">
        <f t="shared" si="123"/>
        <v/>
      </c>
      <c r="AK112" s="39" t="str">
        <f t="shared" si="124"/>
        <v/>
      </c>
      <c r="AL112" s="39" t="str">
        <f t="shared" si="113"/>
        <v/>
      </c>
      <c r="AM112" s="39">
        <f t="shared" si="114"/>
        <v>1</v>
      </c>
      <c r="AN112" s="39" t="str">
        <f t="shared" si="125"/>
        <v/>
      </c>
      <c r="AO112" s="39">
        <f t="shared" si="126"/>
        <v>2</v>
      </c>
      <c r="AP112" s="39" t="str">
        <f t="shared" si="127"/>
        <v/>
      </c>
      <c r="AQ112" s="39" t="str">
        <f t="shared" si="128"/>
        <v/>
      </c>
      <c r="AR112" s="39" t="str">
        <f t="shared" si="129"/>
        <v/>
      </c>
      <c r="AS112" s="39" t="str">
        <f t="shared" si="130"/>
        <v/>
      </c>
      <c r="AT112" s="39">
        <f t="shared" si="131"/>
        <v>3</v>
      </c>
      <c r="AU112" s="39">
        <f t="shared" si="107"/>
        <v>15</v>
      </c>
      <c r="AV112" s="39">
        <f t="shared" si="115"/>
        <v>17</v>
      </c>
      <c r="AW112" s="39"/>
      <c r="AX112" s="39" t="str">
        <f t="shared" si="93"/>
        <v/>
      </c>
      <c r="AY112" s="39" t="str">
        <f t="shared" si="94"/>
        <v/>
      </c>
      <c r="AZ112" s="39" t="str">
        <f t="shared" si="95"/>
        <v/>
      </c>
      <c r="BA112" s="39" t="str">
        <f t="shared" si="96"/>
        <v>Y</v>
      </c>
      <c r="BB112" s="39" t="str">
        <f t="shared" si="97"/>
        <v/>
      </c>
      <c r="BC112" s="39"/>
      <c r="BD112" s="39" t="str">
        <f t="shared" si="98"/>
        <v/>
      </c>
      <c r="BE112" s="39" t="str">
        <f t="shared" si="99"/>
        <v/>
      </c>
      <c r="BF112" s="39" t="str">
        <f t="shared" si="134"/>
        <v/>
      </c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</row>
    <row r="113" spans="1:256" s="11" customFormat="1" x14ac:dyDescent="0.2">
      <c r="A113" s="9" t="s">
        <v>274</v>
      </c>
      <c r="B113" s="10" t="s">
        <v>51</v>
      </c>
      <c r="C113" s="10">
        <v>2</v>
      </c>
      <c r="D113" s="88" t="s">
        <v>347</v>
      </c>
      <c r="E113" s="69" t="s">
        <v>3</v>
      </c>
      <c r="G113" s="10"/>
      <c r="H113" s="10">
        <v>2</v>
      </c>
      <c r="K113" s="10">
        <v>2</v>
      </c>
      <c r="L113" s="10">
        <v>1</v>
      </c>
      <c r="M113" s="3"/>
      <c r="P113" s="11" t="s">
        <v>22</v>
      </c>
      <c r="S113" s="11" t="s">
        <v>24</v>
      </c>
      <c r="U113" s="10" t="str">
        <f t="shared" si="108"/>
        <v/>
      </c>
      <c r="V113" s="10" t="str">
        <f t="shared" si="116"/>
        <v/>
      </c>
      <c r="W113" s="10" t="str">
        <f t="shared" si="106"/>
        <v/>
      </c>
      <c r="X113" s="10">
        <f t="shared" si="117"/>
        <v>1</v>
      </c>
      <c r="Y113" s="10" t="str">
        <f t="shared" si="109"/>
        <v/>
      </c>
      <c r="Z113" s="10">
        <f t="shared" si="110"/>
        <v>1</v>
      </c>
      <c r="AA113" s="10" t="str">
        <f t="shared" si="132"/>
        <v/>
      </c>
      <c r="AB113" s="10" t="str">
        <f t="shared" si="118"/>
        <v/>
      </c>
      <c r="AC113" s="10" t="str">
        <f t="shared" si="111"/>
        <v/>
      </c>
      <c r="AD113" s="10" t="str">
        <f t="shared" si="119"/>
        <v/>
      </c>
      <c r="AE113" s="10" t="str">
        <f t="shared" si="112"/>
        <v/>
      </c>
      <c r="AF113" s="10" t="str">
        <f t="shared" si="120"/>
        <v/>
      </c>
      <c r="AG113" s="10" t="str">
        <f t="shared" si="121"/>
        <v/>
      </c>
      <c r="AH113" s="10" t="str">
        <f t="shared" si="122"/>
        <v/>
      </c>
      <c r="AI113" s="10">
        <f t="shared" si="133"/>
        <v>2</v>
      </c>
      <c r="AJ113" s="10" t="str">
        <f t="shared" si="123"/>
        <v/>
      </c>
      <c r="AK113" s="10" t="str">
        <f t="shared" si="124"/>
        <v/>
      </c>
      <c r="AL113" s="10" t="str">
        <f t="shared" si="113"/>
        <v/>
      </c>
      <c r="AM113" s="10" t="str">
        <f t="shared" si="114"/>
        <v/>
      </c>
      <c r="AN113" s="10" t="str">
        <f t="shared" si="125"/>
        <v/>
      </c>
      <c r="AO113" s="10" t="str">
        <f t="shared" si="126"/>
        <v/>
      </c>
      <c r="AP113" s="10" t="str">
        <f t="shared" si="127"/>
        <v/>
      </c>
      <c r="AQ113" s="10" t="str">
        <f t="shared" si="128"/>
        <v/>
      </c>
      <c r="AR113" s="10" t="str">
        <f t="shared" si="129"/>
        <v/>
      </c>
      <c r="AS113" s="10" t="str">
        <f t="shared" si="130"/>
        <v/>
      </c>
      <c r="AT113" s="10" t="str">
        <f t="shared" si="131"/>
        <v/>
      </c>
      <c r="AU113" s="10">
        <f t="shared" si="107"/>
        <v>4</v>
      </c>
      <c r="AV113" s="10">
        <f t="shared" si="115"/>
        <v>5</v>
      </c>
      <c r="AW113" s="10"/>
      <c r="AX113" s="10" t="str">
        <f t="shared" si="93"/>
        <v/>
      </c>
      <c r="AY113" s="10" t="str">
        <f t="shared" si="94"/>
        <v/>
      </c>
      <c r="AZ113" s="10" t="str">
        <f t="shared" si="95"/>
        <v/>
      </c>
      <c r="BA113" s="10" t="str">
        <f t="shared" si="96"/>
        <v/>
      </c>
      <c r="BB113" s="10" t="str">
        <f t="shared" si="97"/>
        <v/>
      </c>
      <c r="BC113" s="10"/>
      <c r="BD113" s="10" t="str">
        <f t="shared" si="98"/>
        <v/>
      </c>
      <c r="BE113" s="10" t="str">
        <f t="shared" si="99"/>
        <v/>
      </c>
      <c r="BF113" s="10" t="str">
        <f t="shared" si="134"/>
        <v/>
      </c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21" customFormat="1" x14ac:dyDescent="0.2">
      <c r="A114" s="38" t="s">
        <v>319</v>
      </c>
      <c r="B114" s="39" t="s">
        <v>51</v>
      </c>
      <c r="C114" s="39">
        <v>1</v>
      </c>
      <c r="D114" s="92" t="s">
        <v>346</v>
      </c>
      <c r="E114" s="75" t="s">
        <v>16</v>
      </c>
      <c r="F114" s="30"/>
      <c r="G114" s="39"/>
      <c r="H114" s="39"/>
      <c r="I114" s="30" t="s">
        <v>8</v>
      </c>
      <c r="J114" s="30" t="s">
        <v>7</v>
      </c>
      <c r="K114" s="39">
        <v>3</v>
      </c>
      <c r="L114" s="39">
        <v>2</v>
      </c>
      <c r="M114" s="2"/>
      <c r="N114" s="30"/>
      <c r="O114" s="30"/>
      <c r="P114" s="30"/>
      <c r="Q114" s="30"/>
      <c r="R114" s="30"/>
      <c r="S114" s="30" t="s">
        <v>59</v>
      </c>
      <c r="T114" s="30"/>
      <c r="U114" s="39">
        <f t="shared" si="108"/>
        <v>1</v>
      </c>
      <c r="V114" s="39" t="str">
        <f t="shared" si="116"/>
        <v/>
      </c>
      <c r="W114" s="39" t="str">
        <f t="shared" si="106"/>
        <v/>
      </c>
      <c r="X114" s="39" t="str">
        <f t="shared" si="117"/>
        <v/>
      </c>
      <c r="Y114" s="39">
        <f t="shared" si="109"/>
        <v>1</v>
      </c>
      <c r="Z114" s="39" t="str">
        <f t="shared" si="110"/>
        <v/>
      </c>
      <c r="AA114" s="39" t="str">
        <f t="shared" si="132"/>
        <v/>
      </c>
      <c r="AB114" s="39" t="str">
        <f t="shared" si="118"/>
        <v/>
      </c>
      <c r="AC114" s="39" t="str">
        <f t="shared" si="111"/>
        <v/>
      </c>
      <c r="AD114" s="39">
        <f t="shared" si="119"/>
        <v>1</v>
      </c>
      <c r="AE114" s="39">
        <f t="shared" si="112"/>
        <v>1</v>
      </c>
      <c r="AF114" s="39" t="str">
        <f t="shared" si="120"/>
        <v/>
      </c>
      <c r="AG114" s="39" t="str">
        <f t="shared" si="121"/>
        <v/>
      </c>
      <c r="AH114" s="39">
        <f t="shared" si="122"/>
        <v>2</v>
      </c>
      <c r="AI114" s="39">
        <f t="shared" si="133"/>
        <v>2</v>
      </c>
      <c r="AJ114" s="39" t="str">
        <f t="shared" si="123"/>
        <v/>
      </c>
      <c r="AK114" s="39" t="str">
        <f t="shared" si="124"/>
        <v/>
      </c>
      <c r="AL114" s="39" t="str">
        <f t="shared" si="113"/>
        <v/>
      </c>
      <c r="AM114" s="39">
        <f t="shared" si="114"/>
        <v>1</v>
      </c>
      <c r="AN114" s="39" t="str">
        <f t="shared" si="125"/>
        <v/>
      </c>
      <c r="AO114" s="39">
        <f t="shared" si="126"/>
        <v>2</v>
      </c>
      <c r="AP114" s="39" t="str">
        <f t="shared" si="127"/>
        <v/>
      </c>
      <c r="AQ114" s="39" t="str">
        <f t="shared" si="128"/>
        <v/>
      </c>
      <c r="AR114" s="39" t="str">
        <f t="shared" si="129"/>
        <v/>
      </c>
      <c r="AS114" s="39" t="str">
        <f t="shared" si="130"/>
        <v/>
      </c>
      <c r="AT114" s="39" t="str">
        <f t="shared" si="131"/>
        <v/>
      </c>
      <c r="AU114" s="39">
        <f t="shared" si="107"/>
        <v>11</v>
      </c>
      <c r="AV114" s="39">
        <f t="shared" si="115"/>
        <v>13</v>
      </c>
      <c r="AW114" s="39"/>
      <c r="AX114" s="39" t="str">
        <f t="shared" si="93"/>
        <v/>
      </c>
      <c r="AY114" s="39" t="str">
        <f t="shared" si="94"/>
        <v/>
      </c>
      <c r="AZ114" s="39" t="str">
        <f t="shared" si="95"/>
        <v/>
      </c>
      <c r="BA114" s="39" t="str">
        <f t="shared" si="96"/>
        <v/>
      </c>
      <c r="BB114" s="39" t="str">
        <f t="shared" si="97"/>
        <v/>
      </c>
      <c r="BC114" s="39"/>
      <c r="BD114" s="39" t="str">
        <f t="shared" si="98"/>
        <v/>
      </c>
      <c r="BE114" s="39" t="str">
        <f t="shared" si="99"/>
        <v/>
      </c>
      <c r="BF114" s="39" t="str">
        <f t="shared" si="134"/>
        <v/>
      </c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</row>
    <row r="115" spans="1:256" s="21" customFormat="1" x14ac:dyDescent="0.2">
      <c r="A115" s="38" t="s">
        <v>318</v>
      </c>
      <c r="B115" s="39" t="s">
        <v>51</v>
      </c>
      <c r="C115" s="39">
        <v>1</v>
      </c>
      <c r="D115" s="92" t="s">
        <v>346</v>
      </c>
      <c r="E115" s="75" t="s">
        <v>16</v>
      </c>
      <c r="F115" s="30"/>
      <c r="G115" s="39"/>
      <c r="H115" s="39"/>
      <c r="I115" s="30" t="s">
        <v>8</v>
      </c>
      <c r="J115" s="30" t="s">
        <v>7</v>
      </c>
      <c r="K115" s="39">
        <v>5</v>
      </c>
      <c r="L115" s="39">
        <v>3</v>
      </c>
      <c r="M115" s="2"/>
      <c r="N115" s="30"/>
      <c r="O115" s="30"/>
      <c r="P115" s="30"/>
      <c r="Q115" s="30"/>
      <c r="R115" s="30" t="s">
        <v>111</v>
      </c>
      <c r="S115" s="30" t="s">
        <v>58</v>
      </c>
      <c r="T115" s="30"/>
      <c r="U115" s="39">
        <f t="shared" si="108"/>
        <v>1</v>
      </c>
      <c r="V115" s="39" t="str">
        <f t="shared" si="116"/>
        <v/>
      </c>
      <c r="W115" s="39" t="str">
        <f t="shared" si="106"/>
        <v/>
      </c>
      <c r="X115" s="39" t="str">
        <f t="shared" si="117"/>
        <v/>
      </c>
      <c r="Y115" s="39">
        <f t="shared" si="109"/>
        <v>1</v>
      </c>
      <c r="Z115" s="39" t="str">
        <f t="shared" si="110"/>
        <v/>
      </c>
      <c r="AA115" s="39" t="str">
        <f t="shared" si="132"/>
        <v/>
      </c>
      <c r="AB115" s="39" t="str">
        <f t="shared" si="118"/>
        <v/>
      </c>
      <c r="AC115" s="39" t="str">
        <f t="shared" si="111"/>
        <v/>
      </c>
      <c r="AD115" s="39">
        <f t="shared" si="119"/>
        <v>1</v>
      </c>
      <c r="AE115" s="39">
        <f t="shared" si="112"/>
        <v>1</v>
      </c>
      <c r="AF115" s="39" t="str">
        <f t="shared" si="120"/>
        <v/>
      </c>
      <c r="AG115" s="39" t="str">
        <f t="shared" si="121"/>
        <v/>
      </c>
      <c r="AH115" s="39">
        <f t="shared" si="122"/>
        <v>2</v>
      </c>
      <c r="AI115" s="39">
        <f t="shared" si="133"/>
        <v>2</v>
      </c>
      <c r="AJ115" s="39">
        <f t="shared" si="123"/>
        <v>1</v>
      </c>
      <c r="AK115" s="39" t="str">
        <f t="shared" si="124"/>
        <v/>
      </c>
      <c r="AL115" s="39" t="str">
        <f t="shared" si="113"/>
        <v/>
      </c>
      <c r="AM115" s="39">
        <f t="shared" si="114"/>
        <v>1</v>
      </c>
      <c r="AN115" s="39" t="str">
        <f t="shared" si="125"/>
        <v/>
      </c>
      <c r="AO115" s="39">
        <f t="shared" si="126"/>
        <v>2</v>
      </c>
      <c r="AP115" s="39" t="str">
        <f t="shared" si="127"/>
        <v/>
      </c>
      <c r="AQ115" s="39" t="str">
        <f t="shared" si="128"/>
        <v/>
      </c>
      <c r="AR115" s="39" t="str">
        <f t="shared" si="129"/>
        <v/>
      </c>
      <c r="AS115" s="39" t="str">
        <f t="shared" si="130"/>
        <v/>
      </c>
      <c r="AT115" s="39" t="str">
        <f t="shared" si="131"/>
        <v/>
      </c>
      <c r="AU115" s="39">
        <f t="shared" si="107"/>
        <v>12</v>
      </c>
      <c r="AV115" s="39">
        <f t="shared" si="115"/>
        <v>15</v>
      </c>
      <c r="AW115" s="39"/>
      <c r="AX115" s="39" t="str">
        <f t="shared" si="93"/>
        <v/>
      </c>
      <c r="AY115" s="39" t="str">
        <f t="shared" si="94"/>
        <v/>
      </c>
      <c r="AZ115" s="39" t="str">
        <f t="shared" si="95"/>
        <v/>
      </c>
      <c r="BA115" s="39" t="str">
        <f t="shared" si="96"/>
        <v/>
      </c>
      <c r="BB115" s="39" t="str">
        <f t="shared" si="97"/>
        <v/>
      </c>
      <c r="BC115" s="39"/>
      <c r="BD115" s="39" t="str">
        <f t="shared" si="98"/>
        <v/>
      </c>
      <c r="BE115" s="39" t="str">
        <f t="shared" si="99"/>
        <v/>
      </c>
      <c r="BF115" s="39" t="str">
        <f t="shared" si="134"/>
        <v/>
      </c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</row>
    <row r="116" spans="1:256" s="30" customFormat="1" x14ac:dyDescent="0.2">
      <c r="A116" s="9" t="s">
        <v>249</v>
      </c>
      <c r="B116" s="10" t="s">
        <v>51</v>
      </c>
      <c r="C116" s="10">
        <v>1</v>
      </c>
      <c r="D116" s="88" t="s">
        <v>347</v>
      </c>
      <c r="E116" s="69" t="s">
        <v>3</v>
      </c>
      <c r="F116" s="11"/>
      <c r="G116" s="10"/>
      <c r="H116" s="10"/>
      <c r="I116" s="11"/>
      <c r="J116" s="11"/>
      <c r="K116" s="10">
        <v>6</v>
      </c>
      <c r="L116" s="10" t="s">
        <v>13</v>
      </c>
      <c r="M116" s="3"/>
      <c r="N116" s="11"/>
      <c r="O116" s="11"/>
      <c r="P116" s="11"/>
      <c r="Q116" s="11"/>
      <c r="R116" s="11" t="s">
        <v>75</v>
      </c>
      <c r="S116" s="11"/>
      <c r="T116" s="11" t="s">
        <v>64</v>
      </c>
      <c r="U116" s="10" t="str">
        <f t="shared" si="108"/>
        <v/>
      </c>
      <c r="V116" s="10" t="str">
        <f t="shared" si="116"/>
        <v/>
      </c>
      <c r="W116" s="10" t="str">
        <f t="shared" si="106"/>
        <v/>
      </c>
      <c r="X116" s="10">
        <f t="shared" si="117"/>
        <v>1</v>
      </c>
      <c r="Y116" s="10" t="str">
        <f t="shared" si="109"/>
        <v/>
      </c>
      <c r="Z116" s="10">
        <f t="shared" si="110"/>
        <v>2</v>
      </c>
      <c r="AA116" s="10" t="str">
        <f t="shared" si="132"/>
        <v/>
      </c>
      <c r="AB116" s="10" t="str">
        <f t="shared" si="118"/>
        <v/>
      </c>
      <c r="AC116" s="10" t="str">
        <f t="shared" si="111"/>
        <v/>
      </c>
      <c r="AD116" s="10" t="str">
        <f t="shared" si="119"/>
        <v/>
      </c>
      <c r="AE116" s="10">
        <f t="shared" si="112"/>
        <v>1</v>
      </c>
      <c r="AF116" s="10" t="str">
        <f t="shared" si="120"/>
        <v/>
      </c>
      <c r="AG116" s="10" t="str">
        <f t="shared" si="121"/>
        <v/>
      </c>
      <c r="AH116" s="10" t="str">
        <f t="shared" si="122"/>
        <v/>
      </c>
      <c r="AI116" s="10" t="str">
        <f t="shared" si="133"/>
        <v/>
      </c>
      <c r="AJ116" s="10">
        <f t="shared" si="123"/>
        <v>2</v>
      </c>
      <c r="AK116" s="10" t="str">
        <f t="shared" si="124"/>
        <v/>
      </c>
      <c r="AL116" s="10" t="str">
        <f t="shared" si="113"/>
        <v/>
      </c>
      <c r="AM116" s="10" t="str">
        <f t="shared" si="114"/>
        <v/>
      </c>
      <c r="AN116" s="10" t="str">
        <f t="shared" si="125"/>
        <v/>
      </c>
      <c r="AO116" s="10" t="str">
        <f t="shared" si="126"/>
        <v/>
      </c>
      <c r="AP116" s="10" t="str">
        <f t="shared" si="127"/>
        <v/>
      </c>
      <c r="AQ116" s="10" t="str">
        <f t="shared" si="128"/>
        <v/>
      </c>
      <c r="AR116" s="10" t="str">
        <f t="shared" si="129"/>
        <v/>
      </c>
      <c r="AS116" s="10" t="str">
        <f t="shared" si="130"/>
        <v/>
      </c>
      <c r="AT116" s="10" t="str">
        <f t="shared" si="131"/>
        <v/>
      </c>
      <c r="AU116" s="10">
        <f t="shared" si="107"/>
        <v>6</v>
      </c>
      <c r="AV116" s="10">
        <f t="shared" si="115"/>
        <v>6</v>
      </c>
      <c r="AW116" s="10"/>
      <c r="AX116" s="10" t="str">
        <f t="shared" si="93"/>
        <v/>
      </c>
      <c r="AY116" s="10" t="str">
        <f t="shared" si="94"/>
        <v/>
      </c>
      <c r="AZ116" s="10" t="str">
        <f t="shared" si="95"/>
        <v/>
      </c>
      <c r="BA116" s="10" t="str">
        <f t="shared" si="96"/>
        <v/>
      </c>
      <c r="BB116" s="10" t="str">
        <f t="shared" si="97"/>
        <v/>
      </c>
      <c r="BC116" s="10"/>
      <c r="BD116" s="10" t="str">
        <f t="shared" si="98"/>
        <v/>
      </c>
      <c r="BE116" s="10" t="str">
        <f t="shared" si="99"/>
        <v>Y</v>
      </c>
      <c r="BF116" s="10" t="str">
        <f t="shared" si="134"/>
        <v/>
      </c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1:256" s="21" customFormat="1" x14ac:dyDescent="0.2">
      <c r="A117" s="9" t="s">
        <v>248</v>
      </c>
      <c r="B117" s="10" t="s">
        <v>51</v>
      </c>
      <c r="C117" s="10">
        <v>1</v>
      </c>
      <c r="D117" s="88" t="s">
        <v>347</v>
      </c>
      <c r="E117" s="69" t="s">
        <v>3</v>
      </c>
      <c r="F117" s="11"/>
      <c r="G117" s="10"/>
      <c r="H117" s="10"/>
      <c r="I117" s="11"/>
      <c r="J117" s="11"/>
      <c r="K117" s="10">
        <v>6</v>
      </c>
      <c r="L117" s="10" t="s">
        <v>13</v>
      </c>
      <c r="M117" s="3"/>
      <c r="N117" s="11"/>
      <c r="O117" s="11"/>
      <c r="P117" s="11" t="s">
        <v>18</v>
      </c>
      <c r="Q117" s="11"/>
      <c r="R117" s="11"/>
      <c r="S117" s="11"/>
      <c r="T117" s="11" t="s">
        <v>81</v>
      </c>
      <c r="U117" s="10" t="str">
        <f t="shared" si="108"/>
        <v/>
      </c>
      <c r="V117" s="10" t="str">
        <f t="shared" si="116"/>
        <v/>
      </c>
      <c r="W117" s="10" t="str">
        <f t="shared" si="106"/>
        <v/>
      </c>
      <c r="X117" s="10">
        <f t="shared" si="117"/>
        <v>1</v>
      </c>
      <c r="Y117" s="10" t="str">
        <f t="shared" si="109"/>
        <v/>
      </c>
      <c r="Z117" s="10">
        <f t="shared" si="110"/>
        <v>2</v>
      </c>
      <c r="AA117" s="10" t="str">
        <f t="shared" si="132"/>
        <v/>
      </c>
      <c r="AB117" s="10" t="str">
        <f t="shared" si="118"/>
        <v/>
      </c>
      <c r="AC117" s="10" t="str">
        <f t="shared" si="111"/>
        <v/>
      </c>
      <c r="AD117" s="10" t="str">
        <f t="shared" si="119"/>
        <v/>
      </c>
      <c r="AE117" s="10">
        <f t="shared" si="112"/>
        <v>1</v>
      </c>
      <c r="AF117" s="10" t="str">
        <f t="shared" si="120"/>
        <v/>
      </c>
      <c r="AG117" s="10" t="str">
        <f t="shared" si="121"/>
        <v/>
      </c>
      <c r="AH117" s="10" t="str">
        <f t="shared" si="122"/>
        <v/>
      </c>
      <c r="AI117" s="10" t="str">
        <f t="shared" si="133"/>
        <v/>
      </c>
      <c r="AJ117" s="10" t="str">
        <f t="shared" si="123"/>
        <v/>
      </c>
      <c r="AK117" s="10">
        <f t="shared" si="124"/>
        <v>2</v>
      </c>
      <c r="AL117" s="10" t="str">
        <f t="shared" si="113"/>
        <v/>
      </c>
      <c r="AM117" s="10" t="str">
        <f t="shared" si="114"/>
        <v/>
      </c>
      <c r="AN117" s="10" t="str">
        <f t="shared" si="125"/>
        <v/>
      </c>
      <c r="AO117" s="10" t="str">
        <f t="shared" si="126"/>
        <v/>
      </c>
      <c r="AP117" s="10" t="str">
        <f t="shared" si="127"/>
        <v/>
      </c>
      <c r="AQ117" s="10" t="str">
        <f t="shared" si="128"/>
        <v/>
      </c>
      <c r="AR117" s="10" t="str">
        <f t="shared" si="129"/>
        <v/>
      </c>
      <c r="AS117" s="10">
        <f t="shared" si="130"/>
        <v>-2</v>
      </c>
      <c r="AT117" s="10" t="str">
        <f t="shared" si="131"/>
        <v/>
      </c>
      <c r="AU117" s="10">
        <f t="shared" si="107"/>
        <v>4</v>
      </c>
      <c r="AV117" s="10">
        <f t="shared" si="115"/>
        <v>4</v>
      </c>
      <c r="AW117" s="10"/>
      <c r="AX117" s="10" t="str">
        <f t="shared" si="93"/>
        <v>Y</v>
      </c>
      <c r="AY117" s="10" t="str">
        <f t="shared" si="94"/>
        <v/>
      </c>
      <c r="AZ117" s="10" t="str">
        <f t="shared" si="95"/>
        <v/>
      </c>
      <c r="BA117" s="10" t="str">
        <f t="shared" si="96"/>
        <v/>
      </c>
      <c r="BB117" s="10" t="str">
        <f t="shared" si="97"/>
        <v/>
      </c>
      <c r="BC117" s="10"/>
      <c r="BD117" s="10" t="str">
        <f t="shared" si="98"/>
        <v/>
      </c>
      <c r="BE117" s="10" t="str">
        <f t="shared" si="99"/>
        <v>Y</v>
      </c>
      <c r="BF117" s="10" t="str">
        <f t="shared" si="134"/>
        <v/>
      </c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1:256" s="30" customFormat="1" x14ac:dyDescent="0.2">
      <c r="A118" s="9" t="s">
        <v>228</v>
      </c>
      <c r="B118" s="10" t="s">
        <v>51</v>
      </c>
      <c r="C118" s="10">
        <v>2</v>
      </c>
      <c r="D118" s="88" t="s">
        <v>347</v>
      </c>
      <c r="E118" s="69" t="s">
        <v>3</v>
      </c>
      <c r="F118" s="11"/>
      <c r="G118" s="10"/>
      <c r="H118" s="10">
        <v>3</v>
      </c>
      <c r="I118" s="11"/>
      <c r="J118" s="11"/>
      <c r="K118" s="10">
        <v>1</v>
      </c>
      <c r="L118" s="10">
        <v>1</v>
      </c>
      <c r="M118" s="3"/>
      <c r="N118" s="11"/>
      <c r="O118" s="11"/>
      <c r="P118" s="11" t="s">
        <v>54</v>
      </c>
      <c r="Q118" s="11"/>
      <c r="R118" s="11"/>
      <c r="S118" s="11"/>
      <c r="T118" s="11"/>
      <c r="U118" s="10" t="str">
        <f t="shared" si="108"/>
        <v/>
      </c>
      <c r="V118" s="10" t="str">
        <f t="shared" si="116"/>
        <v/>
      </c>
      <c r="W118" s="10" t="str">
        <f t="shared" si="106"/>
        <v/>
      </c>
      <c r="X118" s="10">
        <f t="shared" si="117"/>
        <v>1</v>
      </c>
      <c r="Y118" s="10" t="str">
        <f t="shared" si="109"/>
        <v/>
      </c>
      <c r="Z118" s="10">
        <f t="shared" si="110"/>
        <v>1</v>
      </c>
      <c r="AA118" s="10" t="str">
        <f t="shared" si="132"/>
        <v/>
      </c>
      <c r="AB118" s="10" t="str">
        <f t="shared" si="118"/>
        <v/>
      </c>
      <c r="AC118" s="10" t="str">
        <f t="shared" si="111"/>
        <v/>
      </c>
      <c r="AD118" s="10" t="str">
        <f t="shared" si="119"/>
        <v/>
      </c>
      <c r="AE118" s="10" t="str">
        <f t="shared" si="112"/>
        <v/>
      </c>
      <c r="AF118" s="10" t="str">
        <f t="shared" si="120"/>
        <v/>
      </c>
      <c r="AG118" s="10" t="str">
        <f t="shared" si="121"/>
        <v/>
      </c>
      <c r="AH118" s="10" t="str">
        <f t="shared" si="122"/>
        <v/>
      </c>
      <c r="AI118" s="10" t="str">
        <f t="shared" si="133"/>
        <v/>
      </c>
      <c r="AJ118" s="10" t="str">
        <f t="shared" si="123"/>
        <v/>
      </c>
      <c r="AK118" s="10" t="str">
        <f t="shared" si="124"/>
        <v/>
      </c>
      <c r="AL118" s="10" t="str">
        <f t="shared" si="113"/>
        <v/>
      </c>
      <c r="AM118" s="10" t="str">
        <f t="shared" si="114"/>
        <v/>
      </c>
      <c r="AN118" s="10" t="str">
        <f t="shared" si="125"/>
        <v/>
      </c>
      <c r="AO118" s="10" t="str">
        <f t="shared" si="126"/>
        <v/>
      </c>
      <c r="AP118" s="10" t="str">
        <f t="shared" si="127"/>
        <v/>
      </c>
      <c r="AQ118" s="10" t="str">
        <f t="shared" si="128"/>
        <v/>
      </c>
      <c r="AR118" s="10" t="str">
        <f t="shared" si="129"/>
        <v/>
      </c>
      <c r="AS118" s="10" t="str">
        <f t="shared" si="130"/>
        <v/>
      </c>
      <c r="AT118" s="10" t="str">
        <f t="shared" si="131"/>
        <v/>
      </c>
      <c r="AU118" s="10">
        <f t="shared" si="107"/>
        <v>2</v>
      </c>
      <c r="AV118" s="10">
        <f t="shared" si="115"/>
        <v>3</v>
      </c>
      <c r="AW118" s="10"/>
      <c r="AX118" s="10" t="str">
        <f t="shared" si="93"/>
        <v/>
      </c>
      <c r="AY118" s="10" t="str">
        <f t="shared" si="94"/>
        <v/>
      </c>
      <c r="AZ118" s="10" t="str">
        <f t="shared" si="95"/>
        <v/>
      </c>
      <c r="BA118" s="10" t="str">
        <f t="shared" si="96"/>
        <v/>
      </c>
      <c r="BB118" s="10" t="str">
        <f t="shared" si="97"/>
        <v/>
      </c>
      <c r="BC118" s="10"/>
      <c r="BD118" s="10" t="str">
        <f t="shared" si="98"/>
        <v/>
      </c>
      <c r="BE118" s="10" t="str">
        <f t="shared" si="99"/>
        <v/>
      </c>
      <c r="BF118" s="10" t="str">
        <f t="shared" si="134"/>
        <v/>
      </c>
      <c r="BG118" s="10" t="s">
        <v>467</v>
      </c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1:256" s="25" customFormat="1" x14ac:dyDescent="0.2">
      <c r="A119" s="9" t="s">
        <v>263</v>
      </c>
      <c r="B119" s="10" t="s">
        <v>51</v>
      </c>
      <c r="C119" s="10">
        <v>1</v>
      </c>
      <c r="D119" s="83" t="s">
        <v>346</v>
      </c>
      <c r="E119" s="69" t="s">
        <v>15</v>
      </c>
      <c r="F119" s="11"/>
      <c r="G119" s="10">
        <v>3</v>
      </c>
      <c r="H119" s="10"/>
      <c r="I119" s="11"/>
      <c r="J119" s="11"/>
      <c r="K119" s="10">
        <v>2</v>
      </c>
      <c r="L119" s="10">
        <v>1</v>
      </c>
      <c r="M119" s="3"/>
      <c r="N119" s="11"/>
      <c r="O119" s="11"/>
      <c r="P119" s="11" t="s">
        <v>18</v>
      </c>
      <c r="Q119" s="11"/>
      <c r="R119" s="11"/>
      <c r="S119" s="11"/>
      <c r="T119" s="11"/>
      <c r="U119" s="10" t="str">
        <f t="shared" si="108"/>
        <v/>
      </c>
      <c r="V119" s="10" t="str">
        <f t="shared" si="116"/>
        <v/>
      </c>
      <c r="W119" s="10" t="str">
        <f t="shared" si="106"/>
        <v/>
      </c>
      <c r="X119" s="10" t="str">
        <f t="shared" si="117"/>
        <v/>
      </c>
      <c r="Y119" s="10" t="str">
        <f t="shared" si="109"/>
        <v/>
      </c>
      <c r="Z119" s="10" t="str">
        <f t="shared" si="110"/>
        <v/>
      </c>
      <c r="AA119" s="10" t="str">
        <f t="shared" si="132"/>
        <v/>
      </c>
      <c r="AB119" s="10">
        <f t="shared" si="118"/>
        <v>1</v>
      </c>
      <c r="AC119" s="10" t="str">
        <f t="shared" si="111"/>
        <v/>
      </c>
      <c r="AD119" s="10">
        <f t="shared" si="119"/>
        <v>1</v>
      </c>
      <c r="AE119" s="10" t="str">
        <f t="shared" si="112"/>
        <v/>
      </c>
      <c r="AF119" s="10">
        <f t="shared" si="120"/>
        <v>1</v>
      </c>
      <c r="AG119" s="10" t="str">
        <f t="shared" si="121"/>
        <v/>
      </c>
      <c r="AH119" s="10" t="str">
        <f t="shared" si="122"/>
        <v/>
      </c>
      <c r="AI119" s="10" t="str">
        <f t="shared" si="133"/>
        <v/>
      </c>
      <c r="AJ119" s="10" t="str">
        <f t="shared" si="123"/>
        <v/>
      </c>
      <c r="AK119" s="10">
        <f t="shared" si="124"/>
        <v>2</v>
      </c>
      <c r="AL119" s="10" t="str">
        <f t="shared" si="113"/>
        <v/>
      </c>
      <c r="AM119" s="10">
        <f t="shared" si="114"/>
        <v>1</v>
      </c>
      <c r="AN119" s="10">
        <f t="shared" si="125"/>
        <v>1</v>
      </c>
      <c r="AO119" s="10">
        <f t="shared" si="126"/>
        <v>1</v>
      </c>
      <c r="AP119" s="10">
        <f t="shared" si="127"/>
        <v>1</v>
      </c>
      <c r="AQ119" s="10" t="str">
        <f t="shared" si="128"/>
        <v/>
      </c>
      <c r="AR119" s="10" t="str">
        <f t="shared" si="129"/>
        <v/>
      </c>
      <c r="AS119" s="10">
        <f t="shared" si="130"/>
        <v>-1</v>
      </c>
      <c r="AT119" s="10" t="str">
        <f t="shared" si="131"/>
        <v/>
      </c>
      <c r="AU119" s="10">
        <f t="shared" si="107"/>
        <v>8</v>
      </c>
      <c r="AV119" s="10">
        <f t="shared" si="115"/>
        <v>9</v>
      </c>
      <c r="AW119" s="10"/>
      <c r="AX119" s="10" t="str">
        <f t="shared" si="93"/>
        <v/>
      </c>
      <c r="AY119" s="10" t="str">
        <f t="shared" si="94"/>
        <v/>
      </c>
      <c r="AZ119" s="10" t="str">
        <f t="shared" si="95"/>
        <v/>
      </c>
      <c r="BA119" s="10" t="str">
        <f t="shared" si="96"/>
        <v/>
      </c>
      <c r="BB119" s="10" t="str">
        <f t="shared" si="97"/>
        <v/>
      </c>
      <c r="BC119" s="10"/>
      <c r="BD119" s="10" t="str">
        <f t="shared" si="98"/>
        <v/>
      </c>
      <c r="BE119" s="10" t="str">
        <f t="shared" si="99"/>
        <v/>
      </c>
      <c r="BF119" s="10" t="str">
        <f t="shared" si="134"/>
        <v/>
      </c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1:256" s="37" customFormat="1" x14ac:dyDescent="0.2">
      <c r="A120" s="34" t="s">
        <v>292</v>
      </c>
      <c r="B120" s="35" t="s">
        <v>51</v>
      </c>
      <c r="C120" s="35">
        <v>1</v>
      </c>
      <c r="D120" s="98" t="s">
        <v>346</v>
      </c>
      <c r="E120" s="74" t="s">
        <v>15</v>
      </c>
      <c r="F120" s="26"/>
      <c r="G120" s="35"/>
      <c r="H120" s="35"/>
      <c r="I120" s="26" t="s">
        <v>8</v>
      </c>
      <c r="J120" s="26" t="s">
        <v>9</v>
      </c>
      <c r="K120" s="35">
        <v>1</v>
      </c>
      <c r="L120" s="35">
        <v>1</v>
      </c>
      <c r="M120" s="63"/>
      <c r="N120" s="26"/>
      <c r="O120" s="26"/>
      <c r="P120" s="26"/>
      <c r="Q120" s="26"/>
      <c r="R120" s="26" t="s">
        <v>82</v>
      </c>
      <c r="S120" s="26" t="s">
        <v>61</v>
      </c>
      <c r="T120" s="26"/>
      <c r="U120" s="35">
        <f t="shared" si="108"/>
        <v>1</v>
      </c>
      <c r="V120" s="35" t="str">
        <f t="shared" si="116"/>
        <v/>
      </c>
      <c r="W120" s="35">
        <f t="shared" si="106"/>
        <v>2</v>
      </c>
      <c r="X120" s="35" t="str">
        <f t="shared" si="117"/>
        <v/>
      </c>
      <c r="Y120" s="35">
        <f t="shared" si="109"/>
        <v>1</v>
      </c>
      <c r="Z120" s="35" t="str">
        <f t="shared" si="110"/>
        <v/>
      </c>
      <c r="AA120" s="35" t="str">
        <f t="shared" si="132"/>
        <v/>
      </c>
      <c r="AB120" s="35">
        <f t="shared" si="118"/>
        <v>1</v>
      </c>
      <c r="AC120" s="35" t="str">
        <f t="shared" si="111"/>
        <v/>
      </c>
      <c r="AD120" s="35">
        <f t="shared" si="119"/>
        <v>1</v>
      </c>
      <c r="AE120" s="35">
        <f t="shared" si="112"/>
        <v>1</v>
      </c>
      <c r="AF120" s="35">
        <f t="shared" si="120"/>
        <v>1</v>
      </c>
      <c r="AG120" s="35" t="str">
        <f t="shared" si="121"/>
        <v/>
      </c>
      <c r="AH120" s="35">
        <f t="shared" si="122"/>
        <v>2</v>
      </c>
      <c r="AI120" s="35" t="str">
        <f t="shared" si="133"/>
        <v/>
      </c>
      <c r="AJ120" s="35">
        <f t="shared" si="123"/>
        <v>1</v>
      </c>
      <c r="AK120" s="35" t="str">
        <f t="shared" si="124"/>
        <v/>
      </c>
      <c r="AL120" s="35" t="str">
        <f t="shared" si="113"/>
        <v/>
      </c>
      <c r="AM120" s="35">
        <f t="shared" si="114"/>
        <v>2</v>
      </c>
      <c r="AN120" s="35">
        <f t="shared" si="125"/>
        <v>1</v>
      </c>
      <c r="AO120" s="35">
        <f t="shared" si="126"/>
        <v>1</v>
      </c>
      <c r="AP120" s="35">
        <f t="shared" si="127"/>
        <v>1</v>
      </c>
      <c r="AQ120" s="35" t="str">
        <f t="shared" si="128"/>
        <v/>
      </c>
      <c r="AR120" s="35" t="str">
        <f t="shared" si="129"/>
        <v/>
      </c>
      <c r="AS120" s="35">
        <f t="shared" si="130"/>
        <v>1</v>
      </c>
      <c r="AT120" s="35" t="str">
        <f t="shared" si="131"/>
        <v/>
      </c>
      <c r="AU120" s="35">
        <f t="shared" si="107"/>
        <v>17</v>
      </c>
      <c r="AV120" s="35">
        <f t="shared" si="115"/>
        <v>18</v>
      </c>
      <c r="AW120" s="35"/>
      <c r="AX120" s="35" t="str">
        <f t="shared" si="93"/>
        <v/>
      </c>
      <c r="AY120" s="35" t="str">
        <f t="shared" si="94"/>
        <v/>
      </c>
      <c r="AZ120" s="35" t="str">
        <f t="shared" si="95"/>
        <v/>
      </c>
      <c r="BA120" s="35" t="str">
        <f t="shared" si="96"/>
        <v/>
      </c>
      <c r="BB120" s="35" t="str">
        <f t="shared" si="97"/>
        <v/>
      </c>
      <c r="BC120" s="35"/>
      <c r="BD120" s="35" t="str">
        <f t="shared" si="98"/>
        <v/>
      </c>
      <c r="BE120" s="35" t="str">
        <f t="shared" si="99"/>
        <v/>
      </c>
      <c r="BF120" s="35" t="str">
        <f t="shared" si="134"/>
        <v/>
      </c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  <c r="IJ120" s="35"/>
      <c r="IK120" s="35"/>
      <c r="IL120" s="35"/>
      <c r="IM120" s="35"/>
      <c r="IN120" s="35"/>
      <c r="IO120" s="35"/>
      <c r="IP120" s="35"/>
      <c r="IQ120" s="35"/>
      <c r="IR120" s="35"/>
      <c r="IS120" s="35"/>
      <c r="IT120" s="35"/>
      <c r="IU120" s="35"/>
      <c r="IV120" s="35"/>
    </row>
    <row r="121" spans="1:256" s="30" customFormat="1" x14ac:dyDescent="0.2">
      <c r="A121" s="34" t="s">
        <v>317</v>
      </c>
      <c r="B121" s="35" t="s">
        <v>51</v>
      </c>
      <c r="C121" s="35">
        <v>1</v>
      </c>
      <c r="D121" s="91" t="s">
        <v>346</v>
      </c>
      <c r="E121" s="74" t="s">
        <v>16</v>
      </c>
      <c r="F121" s="26"/>
      <c r="G121" s="35"/>
      <c r="H121" s="35"/>
      <c r="I121" s="26" t="s">
        <v>8</v>
      </c>
      <c r="J121" s="26" t="s">
        <v>9</v>
      </c>
      <c r="K121" s="35">
        <v>2</v>
      </c>
      <c r="L121" s="35">
        <v>1</v>
      </c>
      <c r="M121" s="63"/>
      <c r="N121" s="26"/>
      <c r="O121" s="26"/>
      <c r="P121" s="26"/>
      <c r="Q121" s="26"/>
      <c r="R121" s="26" t="s">
        <v>28</v>
      </c>
      <c r="S121" s="26" t="s">
        <v>61</v>
      </c>
      <c r="T121" s="26"/>
      <c r="U121" s="35">
        <f t="shared" si="108"/>
        <v>1</v>
      </c>
      <c r="V121" s="35" t="str">
        <f t="shared" si="116"/>
        <v/>
      </c>
      <c r="W121" s="35">
        <f t="shared" si="106"/>
        <v>2</v>
      </c>
      <c r="X121" s="35" t="str">
        <f t="shared" si="117"/>
        <v/>
      </c>
      <c r="Y121" s="35">
        <f t="shared" si="109"/>
        <v>1</v>
      </c>
      <c r="Z121" s="35" t="str">
        <f t="shared" si="110"/>
        <v/>
      </c>
      <c r="AA121" s="35" t="str">
        <f t="shared" si="132"/>
        <v/>
      </c>
      <c r="AB121" s="35" t="str">
        <f t="shared" si="118"/>
        <v/>
      </c>
      <c r="AC121" s="35" t="str">
        <f t="shared" si="111"/>
        <v/>
      </c>
      <c r="AD121" s="35">
        <f t="shared" si="119"/>
        <v>1</v>
      </c>
      <c r="AE121" s="35">
        <f t="shared" si="112"/>
        <v>1</v>
      </c>
      <c r="AF121" s="35" t="str">
        <f t="shared" si="120"/>
        <v/>
      </c>
      <c r="AG121" s="35" t="str">
        <f t="shared" si="121"/>
        <v/>
      </c>
      <c r="AH121" s="35">
        <f t="shared" si="122"/>
        <v>2</v>
      </c>
      <c r="AI121" s="35" t="str">
        <f t="shared" si="133"/>
        <v/>
      </c>
      <c r="AJ121" s="35">
        <f t="shared" si="123"/>
        <v>1</v>
      </c>
      <c r="AK121" s="35" t="str">
        <f t="shared" si="124"/>
        <v/>
      </c>
      <c r="AL121" s="35" t="str">
        <f t="shared" si="113"/>
        <v/>
      </c>
      <c r="AM121" s="35">
        <f t="shared" si="114"/>
        <v>2</v>
      </c>
      <c r="AN121" s="35" t="str">
        <f t="shared" si="125"/>
        <v/>
      </c>
      <c r="AO121" s="35">
        <f t="shared" si="126"/>
        <v>1</v>
      </c>
      <c r="AP121" s="35" t="str">
        <f t="shared" si="127"/>
        <v/>
      </c>
      <c r="AQ121" s="35" t="str">
        <f t="shared" si="128"/>
        <v/>
      </c>
      <c r="AR121" s="35" t="str">
        <f t="shared" si="129"/>
        <v/>
      </c>
      <c r="AS121" s="35" t="str">
        <f t="shared" si="130"/>
        <v/>
      </c>
      <c r="AT121" s="35" t="str">
        <f t="shared" si="131"/>
        <v/>
      </c>
      <c r="AU121" s="35">
        <f t="shared" si="107"/>
        <v>12</v>
      </c>
      <c r="AV121" s="35">
        <f t="shared" si="115"/>
        <v>13</v>
      </c>
      <c r="AW121" s="35"/>
      <c r="AX121" s="35" t="str">
        <f t="shared" si="93"/>
        <v/>
      </c>
      <c r="AY121" s="35" t="str">
        <f t="shared" si="94"/>
        <v/>
      </c>
      <c r="AZ121" s="35" t="str">
        <f t="shared" si="95"/>
        <v/>
      </c>
      <c r="BA121" s="35" t="str">
        <f t="shared" si="96"/>
        <v/>
      </c>
      <c r="BB121" s="35" t="str">
        <f t="shared" si="97"/>
        <v/>
      </c>
      <c r="BC121" s="35"/>
      <c r="BD121" s="35" t="str">
        <f t="shared" si="98"/>
        <v/>
      </c>
      <c r="BE121" s="35" t="str">
        <f t="shared" si="99"/>
        <v/>
      </c>
      <c r="BF121" s="35" t="str">
        <f t="shared" si="134"/>
        <v/>
      </c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  <c r="IJ121" s="35"/>
      <c r="IK121" s="35"/>
      <c r="IL121" s="35"/>
      <c r="IM121" s="35"/>
      <c r="IN121" s="35"/>
      <c r="IO121" s="35"/>
      <c r="IP121" s="35"/>
      <c r="IQ121" s="35"/>
      <c r="IR121" s="35"/>
      <c r="IS121" s="35"/>
      <c r="IT121" s="35"/>
      <c r="IU121" s="35"/>
      <c r="IV121" s="35"/>
    </row>
    <row r="122" spans="1:256" s="30" customFormat="1" x14ac:dyDescent="0.2">
      <c r="A122" s="9" t="s">
        <v>264</v>
      </c>
      <c r="B122" s="10" t="s">
        <v>51</v>
      </c>
      <c r="C122" s="10">
        <v>1</v>
      </c>
      <c r="D122" s="86" t="s">
        <v>346</v>
      </c>
      <c r="E122" s="69" t="s">
        <v>16</v>
      </c>
      <c r="F122" s="11"/>
      <c r="G122" s="10">
        <v>0</v>
      </c>
      <c r="H122" s="10"/>
      <c r="I122" s="11"/>
      <c r="J122" s="11"/>
      <c r="K122" s="10">
        <v>3</v>
      </c>
      <c r="L122" s="10">
        <v>2</v>
      </c>
      <c r="M122" s="3"/>
      <c r="N122" s="11"/>
      <c r="O122" s="11"/>
      <c r="P122" s="11"/>
      <c r="Q122" s="11" t="s">
        <v>55</v>
      </c>
      <c r="R122" s="11" t="s">
        <v>120</v>
      </c>
      <c r="S122" s="11"/>
      <c r="T122" s="11"/>
      <c r="U122" s="10" t="str">
        <f t="shared" si="108"/>
        <v/>
      </c>
      <c r="V122" s="10" t="str">
        <f t="shared" si="116"/>
        <v/>
      </c>
      <c r="W122" s="10" t="str">
        <f t="shared" si="106"/>
        <v/>
      </c>
      <c r="X122" s="10" t="str">
        <f t="shared" si="117"/>
        <v/>
      </c>
      <c r="Y122" s="10" t="str">
        <f t="shared" si="109"/>
        <v/>
      </c>
      <c r="Z122" s="10" t="str">
        <f t="shared" si="110"/>
        <v/>
      </c>
      <c r="AA122" s="10" t="str">
        <f t="shared" si="132"/>
        <v/>
      </c>
      <c r="AB122" s="10" t="str">
        <f t="shared" si="118"/>
        <v/>
      </c>
      <c r="AC122" s="10" t="str">
        <f t="shared" si="111"/>
        <v/>
      </c>
      <c r="AD122" s="10">
        <f t="shared" si="119"/>
        <v>1</v>
      </c>
      <c r="AE122" s="10" t="str">
        <f t="shared" si="112"/>
        <v/>
      </c>
      <c r="AF122" s="10" t="str">
        <f t="shared" si="120"/>
        <v/>
      </c>
      <c r="AG122" s="10" t="str">
        <f t="shared" si="121"/>
        <v/>
      </c>
      <c r="AH122" s="10" t="str">
        <f t="shared" si="122"/>
        <v/>
      </c>
      <c r="AI122" s="10" t="str">
        <f t="shared" si="133"/>
        <v/>
      </c>
      <c r="AJ122" s="10">
        <f t="shared" si="123"/>
        <v>1</v>
      </c>
      <c r="AK122" s="10" t="str">
        <f t="shared" si="124"/>
        <v/>
      </c>
      <c r="AL122" s="10" t="str">
        <f t="shared" si="113"/>
        <v/>
      </c>
      <c r="AM122" s="10">
        <f t="shared" si="114"/>
        <v>1</v>
      </c>
      <c r="AN122" s="10" t="str">
        <f t="shared" si="125"/>
        <v/>
      </c>
      <c r="AO122" s="10">
        <f t="shared" si="126"/>
        <v>1</v>
      </c>
      <c r="AP122" s="10" t="str">
        <f t="shared" si="127"/>
        <v/>
      </c>
      <c r="AQ122" s="10" t="str">
        <f t="shared" si="128"/>
        <v/>
      </c>
      <c r="AR122" s="10">
        <f t="shared" si="129"/>
        <v>1</v>
      </c>
      <c r="AS122" s="10" t="str">
        <f t="shared" si="130"/>
        <v/>
      </c>
      <c r="AT122" s="10" t="str">
        <f t="shared" si="131"/>
        <v/>
      </c>
      <c r="AU122" s="10">
        <f t="shared" si="107"/>
        <v>5</v>
      </c>
      <c r="AV122" s="10">
        <f t="shared" si="115"/>
        <v>7</v>
      </c>
      <c r="AW122" s="10"/>
      <c r="AX122" s="10" t="str">
        <f t="shared" si="93"/>
        <v/>
      </c>
      <c r="AY122" s="10" t="str">
        <f t="shared" si="94"/>
        <v/>
      </c>
      <c r="AZ122" s="10" t="str">
        <f t="shared" si="95"/>
        <v/>
      </c>
      <c r="BA122" s="10" t="str">
        <f t="shared" si="96"/>
        <v/>
      </c>
      <c r="BB122" s="10" t="str">
        <f t="shared" si="97"/>
        <v/>
      </c>
      <c r="BC122" s="10" t="s">
        <v>470</v>
      </c>
      <c r="BD122" s="10" t="str">
        <f t="shared" si="98"/>
        <v/>
      </c>
      <c r="BE122" s="10" t="str">
        <f t="shared" si="99"/>
        <v/>
      </c>
      <c r="BF122" s="10" t="str">
        <f t="shared" si="134"/>
        <v/>
      </c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 s="26" customFormat="1" x14ac:dyDescent="0.2">
      <c r="A123" s="9" t="s">
        <v>293</v>
      </c>
      <c r="B123" s="10" t="s">
        <v>51</v>
      </c>
      <c r="C123" s="10">
        <v>1</v>
      </c>
      <c r="D123" s="83" t="s">
        <v>346</v>
      </c>
      <c r="E123" s="69" t="s">
        <v>15</v>
      </c>
      <c r="F123" s="11"/>
      <c r="G123" s="10"/>
      <c r="H123" s="10"/>
      <c r="I123" s="11"/>
      <c r="J123" s="11"/>
      <c r="K123" s="10">
        <v>1</v>
      </c>
      <c r="L123" s="10">
        <v>1</v>
      </c>
      <c r="M123" s="3"/>
      <c r="N123" s="11"/>
      <c r="O123" s="11"/>
      <c r="P123" s="11"/>
      <c r="Q123" s="11"/>
      <c r="R123" s="11" t="s">
        <v>111</v>
      </c>
      <c r="S123" s="11"/>
      <c r="T123" s="11"/>
      <c r="U123" s="10" t="str">
        <f t="shared" si="108"/>
        <v/>
      </c>
      <c r="V123" s="10" t="str">
        <f t="shared" si="116"/>
        <v/>
      </c>
      <c r="W123" s="10" t="str">
        <f t="shared" si="106"/>
        <v/>
      </c>
      <c r="X123" s="10" t="str">
        <f t="shared" si="117"/>
        <v/>
      </c>
      <c r="Y123" s="10" t="str">
        <f t="shared" si="109"/>
        <v/>
      </c>
      <c r="Z123" s="10" t="str">
        <f t="shared" si="110"/>
        <v/>
      </c>
      <c r="AA123" s="10" t="str">
        <f t="shared" si="132"/>
        <v/>
      </c>
      <c r="AB123" s="10">
        <f t="shared" si="118"/>
        <v>1</v>
      </c>
      <c r="AC123" s="10" t="str">
        <f t="shared" si="111"/>
        <v/>
      </c>
      <c r="AD123" s="10">
        <f t="shared" si="119"/>
        <v>1</v>
      </c>
      <c r="AE123" s="10" t="str">
        <f t="shared" si="112"/>
        <v/>
      </c>
      <c r="AF123" s="10">
        <f t="shared" si="120"/>
        <v>1</v>
      </c>
      <c r="AG123" s="10" t="str">
        <f t="shared" si="121"/>
        <v/>
      </c>
      <c r="AH123" s="10" t="str">
        <f t="shared" si="122"/>
        <v/>
      </c>
      <c r="AI123" s="10" t="str">
        <f t="shared" si="133"/>
        <v/>
      </c>
      <c r="AJ123" s="10">
        <f t="shared" si="123"/>
        <v>1</v>
      </c>
      <c r="AK123" s="10" t="str">
        <f t="shared" si="124"/>
        <v/>
      </c>
      <c r="AL123" s="10" t="str">
        <f t="shared" si="113"/>
        <v/>
      </c>
      <c r="AM123" s="10">
        <f t="shared" si="114"/>
        <v>1</v>
      </c>
      <c r="AN123" s="10">
        <f t="shared" si="125"/>
        <v>1</v>
      </c>
      <c r="AO123" s="10">
        <f t="shared" si="126"/>
        <v>1</v>
      </c>
      <c r="AP123" s="10">
        <f t="shared" si="127"/>
        <v>1</v>
      </c>
      <c r="AQ123" s="10" t="str">
        <f t="shared" si="128"/>
        <v/>
      </c>
      <c r="AR123" s="10" t="str">
        <f t="shared" si="129"/>
        <v/>
      </c>
      <c r="AS123" s="10">
        <f t="shared" si="130"/>
        <v>1</v>
      </c>
      <c r="AT123" s="10" t="str">
        <f t="shared" si="131"/>
        <v/>
      </c>
      <c r="AU123" s="10">
        <f t="shared" si="107"/>
        <v>9</v>
      </c>
      <c r="AV123" s="10">
        <f t="shared" si="115"/>
        <v>10</v>
      </c>
      <c r="AW123" s="10"/>
      <c r="AX123" s="10" t="str">
        <f t="shared" si="93"/>
        <v/>
      </c>
      <c r="AY123" s="10" t="str">
        <f t="shared" si="94"/>
        <v/>
      </c>
      <c r="AZ123" s="10" t="str">
        <f t="shared" si="95"/>
        <v/>
      </c>
      <c r="BA123" s="10" t="str">
        <f t="shared" si="96"/>
        <v/>
      </c>
      <c r="BB123" s="10" t="str">
        <f t="shared" si="97"/>
        <v/>
      </c>
      <c r="BC123" s="10"/>
      <c r="BD123" s="10" t="str">
        <f t="shared" si="98"/>
        <v/>
      </c>
      <c r="BE123" s="10" t="str">
        <f t="shared" si="99"/>
        <v/>
      </c>
      <c r="BF123" s="10" t="str">
        <f t="shared" si="134"/>
        <v/>
      </c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 s="11" customFormat="1" x14ac:dyDescent="0.2">
      <c r="A124" s="9" t="s">
        <v>389</v>
      </c>
      <c r="B124" s="10" t="s">
        <v>312</v>
      </c>
      <c r="C124" s="10">
        <v>1</v>
      </c>
      <c r="D124" s="88" t="s">
        <v>347</v>
      </c>
      <c r="E124" s="69" t="s">
        <v>3</v>
      </c>
      <c r="G124" s="10"/>
      <c r="H124" s="10"/>
      <c r="K124" s="10">
        <v>6</v>
      </c>
      <c r="L124" s="10" t="s">
        <v>13</v>
      </c>
      <c r="M124" s="6" t="s">
        <v>168</v>
      </c>
      <c r="O124" s="11" t="s">
        <v>390</v>
      </c>
      <c r="R124" s="11" t="s">
        <v>387</v>
      </c>
      <c r="S124" s="11" t="s">
        <v>49</v>
      </c>
      <c r="T124" s="11" t="s">
        <v>392</v>
      </c>
      <c r="U124" s="10" t="str">
        <f t="shared" si="108"/>
        <v/>
      </c>
      <c r="V124" s="10" t="str">
        <f t="shared" si="116"/>
        <v/>
      </c>
      <c r="W124" s="10" t="str">
        <f t="shared" ref="W124:W155" si="135">IF(AND(J124="Novelty",I124="Production"),2,IF(J124="Novelty",1,IF(OR(A124="Consumer Markets",A124="Expanding Colony"),2,"")))</f>
        <v/>
      </c>
      <c r="X124" s="10">
        <f t="shared" si="117"/>
        <v>1</v>
      </c>
      <c r="Y124" s="10" t="str">
        <f t="shared" si="109"/>
        <v/>
      </c>
      <c r="Z124" s="10">
        <f t="shared" si="110"/>
        <v>2</v>
      </c>
      <c r="AA124" s="10" t="str">
        <f t="shared" si="132"/>
        <v/>
      </c>
      <c r="AB124" s="10" t="str">
        <f t="shared" si="118"/>
        <v/>
      </c>
      <c r="AC124" s="10" t="str">
        <f t="shared" si="111"/>
        <v/>
      </c>
      <c r="AD124" s="10" t="str">
        <f t="shared" si="119"/>
        <v/>
      </c>
      <c r="AE124" s="10">
        <f t="shared" si="112"/>
        <v>1</v>
      </c>
      <c r="AF124" s="10" t="str">
        <f t="shared" si="120"/>
        <v/>
      </c>
      <c r="AG124" s="10" t="str">
        <f t="shared" si="121"/>
        <v/>
      </c>
      <c r="AH124" s="10" t="str">
        <f t="shared" si="122"/>
        <v/>
      </c>
      <c r="AI124" s="10" t="str">
        <f t="shared" si="133"/>
        <v/>
      </c>
      <c r="AJ124" s="10">
        <f t="shared" si="123"/>
        <v>2</v>
      </c>
      <c r="AK124" s="10" t="str">
        <f t="shared" si="124"/>
        <v/>
      </c>
      <c r="AL124" s="10" t="str">
        <f t="shared" si="113"/>
        <v/>
      </c>
      <c r="AM124" s="10" t="str">
        <f t="shared" si="114"/>
        <v/>
      </c>
      <c r="AN124" s="10" t="str">
        <f t="shared" si="125"/>
        <v/>
      </c>
      <c r="AO124" s="10" t="str">
        <f t="shared" si="126"/>
        <v/>
      </c>
      <c r="AP124" s="10" t="str">
        <f t="shared" si="127"/>
        <v/>
      </c>
      <c r="AQ124" s="10" t="str">
        <f t="shared" si="128"/>
        <v/>
      </c>
      <c r="AR124" s="10" t="str">
        <f t="shared" si="129"/>
        <v/>
      </c>
      <c r="AS124" s="10" t="str">
        <f t="shared" si="130"/>
        <v/>
      </c>
      <c r="AT124" s="10" t="str">
        <f t="shared" si="131"/>
        <v/>
      </c>
      <c r="AU124" s="10">
        <f t="shared" si="107"/>
        <v>6</v>
      </c>
      <c r="AV124" s="10">
        <f t="shared" si="115"/>
        <v>6</v>
      </c>
      <c r="AW124" s="10"/>
      <c r="AX124" s="10" t="str">
        <f t="shared" si="93"/>
        <v/>
      </c>
      <c r="AY124" s="10" t="str">
        <f t="shared" si="94"/>
        <v/>
      </c>
      <c r="AZ124" s="10" t="str">
        <f t="shared" si="95"/>
        <v/>
      </c>
      <c r="BA124" s="10" t="str">
        <f t="shared" si="96"/>
        <v/>
      </c>
      <c r="BB124" s="10" t="str">
        <f t="shared" si="97"/>
        <v/>
      </c>
      <c r="BC124" s="10" t="s">
        <v>470</v>
      </c>
      <c r="BD124" s="10" t="str">
        <f t="shared" si="98"/>
        <v/>
      </c>
      <c r="BE124" s="10" t="str">
        <f t="shared" si="99"/>
        <v>Y</v>
      </c>
      <c r="BF124" s="10" t="str">
        <f t="shared" si="134"/>
        <v/>
      </c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 s="11" customFormat="1" x14ac:dyDescent="0.2">
      <c r="A125" s="9" t="s">
        <v>386</v>
      </c>
      <c r="B125" s="10" t="s">
        <v>312</v>
      </c>
      <c r="C125" s="10">
        <v>1</v>
      </c>
      <c r="D125" s="88" t="s">
        <v>347</v>
      </c>
      <c r="E125" s="69" t="s">
        <v>3</v>
      </c>
      <c r="G125" s="10"/>
      <c r="H125" s="10"/>
      <c r="K125" s="10">
        <v>6</v>
      </c>
      <c r="L125" s="10" t="s">
        <v>13</v>
      </c>
      <c r="M125" s="3"/>
      <c r="N125" s="11" t="s">
        <v>413</v>
      </c>
      <c r="P125" s="11" t="s">
        <v>73</v>
      </c>
      <c r="Q125" s="11" t="s">
        <v>32</v>
      </c>
      <c r="S125" s="11" t="s">
        <v>391</v>
      </c>
      <c r="T125" s="11" t="s">
        <v>388</v>
      </c>
      <c r="U125" s="10" t="str">
        <f t="shared" si="108"/>
        <v/>
      </c>
      <c r="V125" s="10" t="str">
        <f t="shared" si="116"/>
        <v/>
      </c>
      <c r="W125" s="10" t="str">
        <f t="shared" si="135"/>
        <v/>
      </c>
      <c r="X125" s="10">
        <f t="shared" si="117"/>
        <v>1</v>
      </c>
      <c r="Y125" s="10" t="str">
        <f t="shared" si="109"/>
        <v/>
      </c>
      <c r="Z125" s="10">
        <f t="shared" si="110"/>
        <v>2</v>
      </c>
      <c r="AA125" s="10" t="str">
        <f t="shared" si="132"/>
        <v/>
      </c>
      <c r="AB125" s="10" t="str">
        <f t="shared" si="118"/>
        <v/>
      </c>
      <c r="AC125" s="10" t="str">
        <f t="shared" si="111"/>
        <v/>
      </c>
      <c r="AD125" s="10">
        <f t="shared" si="119"/>
        <v>1</v>
      </c>
      <c r="AE125" s="10">
        <f t="shared" si="112"/>
        <v>1</v>
      </c>
      <c r="AF125" s="10" t="str">
        <f t="shared" si="120"/>
        <v/>
      </c>
      <c r="AG125" s="10" t="str">
        <f t="shared" si="121"/>
        <v/>
      </c>
      <c r="AH125" s="10" t="str">
        <f t="shared" si="122"/>
        <v/>
      </c>
      <c r="AI125" s="10" t="str">
        <f t="shared" si="133"/>
        <v/>
      </c>
      <c r="AJ125" s="10" t="str">
        <f t="shared" si="123"/>
        <v/>
      </c>
      <c r="AK125" s="10" t="str">
        <f t="shared" si="124"/>
        <v/>
      </c>
      <c r="AL125" s="10" t="str">
        <f t="shared" si="113"/>
        <v/>
      </c>
      <c r="AM125" s="10" t="str">
        <f t="shared" si="114"/>
        <v/>
      </c>
      <c r="AN125" s="10" t="str">
        <f t="shared" si="125"/>
        <v/>
      </c>
      <c r="AO125" s="10" t="str">
        <f t="shared" si="126"/>
        <v/>
      </c>
      <c r="AP125" s="10" t="str">
        <f t="shared" si="127"/>
        <v/>
      </c>
      <c r="AQ125" s="10" t="str">
        <f t="shared" si="128"/>
        <v/>
      </c>
      <c r="AR125" s="10">
        <f t="shared" si="129"/>
        <v>2</v>
      </c>
      <c r="AS125" s="10" t="str">
        <f t="shared" si="130"/>
        <v/>
      </c>
      <c r="AT125" s="10" t="str">
        <f t="shared" si="131"/>
        <v/>
      </c>
      <c r="AU125" s="10">
        <f t="shared" si="107"/>
        <v>7</v>
      </c>
      <c r="AV125" s="10">
        <f t="shared" si="115"/>
        <v>7</v>
      </c>
      <c r="AW125" s="10"/>
      <c r="AX125" s="10" t="str">
        <f t="shared" si="93"/>
        <v/>
      </c>
      <c r="AY125" s="10" t="str">
        <f t="shared" si="94"/>
        <v/>
      </c>
      <c r="AZ125" s="10" t="str">
        <f t="shared" si="95"/>
        <v/>
      </c>
      <c r="BA125" s="10" t="str">
        <f t="shared" si="96"/>
        <v/>
      </c>
      <c r="BB125" s="10" t="str">
        <f t="shared" si="97"/>
        <v/>
      </c>
      <c r="BC125" s="10"/>
      <c r="BD125" s="10" t="str">
        <f t="shared" si="98"/>
        <v/>
      </c>
      <c r="BE125" s="10" t="str">
        <f t="shared" si="99"/>
        <v>Y</v>
      </c>
      <c r="BF125" s="10" t="str">
        <f t="shared" si="134"/>
        <v/>
      </c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 s="11" customFormat="1" x14ac:dyDescent="0.2">
      <c r="A126" s="9" t="s">
        <v>247</v>
      </c>
      <c r="B126" s="10" t="s">
        <v>51</v>
      </c>
      <c r="C126" s="10">
        <v>1</v>
      </c>
      <c r="D126" s="88" t="s">
        <v>347</v>
      </c>
      <c r="E126" s="69" t="s">
        <v>3</v>
      </c>
      <c r="G126" s="10"/>
      <c r="H126" s="10"/>
      <c r="K126" s="10">
        <v>6</v>
      </c>
      <c r="L126" s="10" t="s">
        <v>13</v>
      </c>
      <c r="M126" s="3"/>
      <c r="P126" s="11" t="s">
        <v>20</v>
      </c>
      <c r="Q126" s="11" t="s">
        <v>32</v>
      </c>
      <c r="T126" s="11" t="s">
        <v>67</v>
      </c>
      <c r="U126" s="10" t="str">
        <f t="shared" si="108"/>
        <v/>
      </c>
      <c r="V126" s="10" t="str">
        <f t="shared" si="116"/>
        <v/>
      </c>
      <c r="W126" s="10" t="str">
        <f t="shared" si="135"/>
        <v/>
      </c>
      <c r="X126" s="10">
        <f t="shared" si="117"/>
        <v>1</v>
      </c>
      <c r="Y126" s="10" t="str">
        <f t="shared" si="109"/>
        <v/>
      </c>
      <c r="Z126" s="10">
        <f t="shared" si="110"/>
        <v>2</v>
      </c>
      <c r="AA126" s="10" t="str">
        <f t="shared" si="132"/>
        <v/>
      </c>
      <c r="AB126" s="10" t="str">
        <f t="shared" si="118"/>
        <v/>
      </c>
      <c r="AC126" s="10" t="str">
        <f t="shared" si="111"/>
        <v/>
      </c>
      <c r="AD126" s="10" t="str">
        <f t="shared" si="119"/>
        <v/>
      </c>
      <c r="AE126" s="10">
        <f t="shared" si="112"/>
        <v>1</v>
      </c>
      <c r="AF126" s="10" t="str">
        <f t="shared" si="120"/>
        <v/>
      </c>
      <c r="AG126" s="10" t="str">
        <f t="shared" si="121"/>
        <v/>
      </c>
      <c r="AH126" s="10" t="str">
        <f t="shared" si="122"/>
        <v/>
      </c>
      <c r="AI126" s="10" t="str">
        <f t="shared" si="133"/>
        <v/>
      </c>
      <c r="AJ126" s="10" t="str">
        <f t="shared" si="123"/>
        <v/>
      </c>
      <c r="AK126" s="10">
        <f t="shared" si="124"/>
        <v>-1</v>
      </c>
      <c r="AL126" s="10" t="str">
        <f t="shared" si="113"/>
        <v/>
      </c>
      <c r="AM126" s="10" t="str">
        <f t="shared" si="114"/>
        <v/>
      </c>
      <c r="AN126" s="10" t="str">
        <f t="shared" si="125"/>
        <v/>
      </c>
      <c r="AO126" s="10" t="str">
        <f t="shared" si="126"/>
        <v/>
      </c>
      <c r="AP126" s="10" t="str">
        <f t="shared" si="127"/>
        <v/>
      </c>
      <c r="AQ126" s="10" t="str">
        <f t="shared" si="128"/>
        <v/>
      </c>
      <c r="AR126" s="10">
        <f t="shared" si="129"/>
        <v>2</v>
      </c>
      <c r="AS126" s="10">
        <f t="shared" si="130"/>
        <v>1</v>
      </c>
      <c r="AT126" s="10" t="str">
        <f t="shared" si="131"/>
        <v/>
      </c>
      <c r="AU126" s="10">
        <f t="shared" ref="AU126:AU157" si="136">SUM(U126:AT126)</f>
        <v>6</v>
      </c>
      <c r="AV126" s="10">
        <f t="shared" si="115"/>
        <v>6</v>
      </c>
      <c r="AW126" s="10"/>
      <c r="AX126" s="10" t="str">
        <f t="shared" si="93"/>
        <v/>
      </c>
      <c r="AY126" s="10" t="str">
        <f t="shared" si="94"/>
        <v/>
      </c>
      <c r="AZ126" s="10" t="str">
        <f t="shared" si="95"/>
        <v/>
      </c>
      <c r="BA126" s="10" t="str">
        <f t="shared" si="96"/>
        <v/>
      </c>
      <c r="BB126" s="10" t="str">
        <f t="shared" si="97"/>
        <v/>
      </c>
      <c r="BC126" s="10"/>
      <c r="BD126" s="10" t="str">
        <f t="shared" si="98"/>
        <v/>
      </c>
      <c r="BE126" s="10" t="str">
        <f t="shared" si="99"/>
        <v>Y</v>
      </c>
      <c r="BF126" s="10" t="str">
        <f t="shared" si="134"/>
        <v/>
      </c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 s="11" customFormat="1" ht="22.5" x14ac:dyDescent="0.2">
      <c r="A127" s="9" t="s">
        <v>351</v>
      </c>
      <c r="B127" s="10" t="s">
        <v>312</v>
      </c>
      <c r="C127" s="10">
        <v>2</v>
      </c>
      <c r="D127" s="88" t="s">
        <v>347</v>
      </c>
      <c r="E127" s="69" t="s">
        <v>3</v>
      </c>
      <c r="G127" s="10"/>
      <c r="H127" s="10"/>
      <c r="K127" s="10">
        <v>1</v>
      </c>
      <c r="L127" s="10">
        <v>1</v>
      </c>
      <c r="M127" s="6" t="s">
        <v>168</v>
      </c>
      <c r="N127" s="11" t="s">
        <v>30</v>
      </c>
      <c r="P127" s="41" t="s">
        <v>404</v>
      </c>
      <c r="U127" s="10" t="str">
        <f t="shared" si="108"/>
        <v/>
      </c>
      <c r="V127" s="10" t="str">
        <f t="shared" si="116"/>
        <v/>
      </c>
      <c r="W127" s="10" t="str">
        <f t="shared" si="135"/>
        <v/>
      </c>
      <c r="X127" s="10">
        <f t="shared" si="117"/>
        <v>1</v>
      </c>
      <c r="Y127" s="10" t="str">
        <f t="shared" si="109"/>
        <v/>
      </c>
      <c r="Z127" s="10">
        <f t="shared" si="110"/>
        <v>1</v>
      </c>
      <c r="AA127" s="10" t="str">
        <f t="shared" si="132"/>
        <v/>
      </c>
      <c r="AB127" s="10" t="str">
        <f t="shared" si="118"/>
        <v/>
      </c>
      <c r="AC127" s="10" t="str">
        <f t="shared" si="111"/>
        <v/>
      </c>
      <c r="AD127" s="10">
        <f t="shared" si="119"/>
        <v>1</v>
      </c>
      <c r="AE127" s="10" t="str">
        <f t="shared" si="112"/>
        <v/>
      </c>
      <c r="AF127" s="10" t="str">
        <f t="shared" si="120"/>
        <v/>
      </c>
      <c r="AG127" s="10" t="str">
        <f t="shared" si="121"/>
        <v/>
      </c>
      <c r="AH127" s="10" t="str">
        <f t="shared" si="122"/>
        <v/>
      </c>
      <c r="AI127" s="10" t="str">
        <f t="shared" si="133"/>
        <v/>
      </c>
      <c r="AJ127" s="10" t="str">
        <f t="shared" si="123"/>
        <v/>
      </c>
      <c r="AK127" s="10">
        <f t="shared" si="124"/>
        <v>-1</v>
      </c>
      <c r="AL127" s="10" t="str">
        <f t="shared" si="113"/>
        <v/>
      </c>
      <c r="AM127" s="10" t="str">
        <f t="shared" si="114"/>
        <v/>
      </c>
      <c r="AN127" s="10" t="str">
        <f t="shared" si="125"/>
        <v/>
      </c>
      <c r="AO127" s="10" t="str">
        <f t="shared" si="126"/>
        <v/>
      </c>
      <c r="AP127" s="10" t="str">
        <f t="shared" si="127"/>
        <v/>
      </c>
      <c r="AQ127" s="10" t="str">
        <f t="shared" si="128"/>
        <v/>
      </c>
      <c r="AR127" s="10" t="str">
        <f t="shared" si="129"/>
        <v/>
      </c>
      <c r="AS127" s="10">
        <f t="shared" si="130"/>
        <v>3</v>
      </c>
      <c r="AT127" s="10" t="str">
        <f t="shared" si="131"/>
        <v/>
      </c>
      <c r="AU127" s="10">
        <f t="shared" si="136"/>
        <v>5</v>
      </c>
      <c r="AV127" s="10">
        <f t="shared" si="115"/>
        <v>6</v>
      </c>
      <c r="AW127" s="10"/>
      <c r="AX127" s="10" t="str">
        <f t="shared" si="93"/>
        <v/>
      </c>
      <c r="AY127" s="10" t="str">
        <f t="shared" si="94"/>
        <v/>
      </c>
      <c r="AZ127" s="10" t="str">
        <f t="shared" si="95"/>
        <v/>
      </c>
      <c r="BA127" s="10" t="str">
        <f t="shared" si="96"/>
        <v/>
      </c>
      <c r="BB127" s="10" t="str">
        <f t="shared" si="97"/>
        <v/>
      </c>
      <c r="BC127" s="10"/>
      <c r="BD127" s="10" t="str">
        <f t="shared" si="98"/>
        <v/>
      </c>
      <c r="BE127" s="10" t="str">
        <f t="shared" si="99"/>
        <v/>
      </c>
      <c r="BF127" s="10" t="str">
        <f t="shared" si="134"/>
        <v/>
      </c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 s="11" customFormat="1" x14ac:dyDescent="0.2">
      <c r="A128" s="9" t="s">
        <v>229</v>
      </c>
      <c r="B128" s="10" t="s">
        <v>126</v>
      </c>
      <c r="C128" s="10">
        <v>1</v>
      </c>
      <c r="D128" s="88" t="s">
        <v>347</v>
      </c>
      <c r="E128" s="69" t="s">
        <v>3</v>
      </c>
      <c r="G128" s="10"/>
      <c r="H128" s="10"/>
      <c r="K128" s="10">
        <v>6</v>
      </c>
      <c r="L128" s="10">
        <v>4</v>
      </c>
      <c r="M128" s="3"/>
      <c r="N128" s="11" t="s">
        <v>36</v>
      </c>
      <c r="O128" s="11" t="s">
        <v>38</v>
      </c>
      <c r="S128" s="11" t="s">
        <v>76</v>
      </c>
      <c r="T128" s="11" t="s">
        <v>132</v>
      </c>
      <c r="U128" s="10" t="str">
        <f t="shared" si="108"/>
        <v/>
      </c>
      <c r="V128" s="10" t="str">
        <f t="shared" si="116"/>
        <v/>
      </c>
      <c r="W128" s="10" t="str">
        <f t="shared" si="135"/>
        <v/>
      </c>
      <c r="X128" s="10">
        <f t="shared" si="117"/>
        <v>1</v>
      </c>
      <c r="Y128" s="10" t="str">
        <f t="shared" si="109"/>
        <v/>
      </c>
      <c r="Z128" s="10">
        <f t="shared" si="110"/>
        <v>2</v>
      </c>
      <c r="AA128" s="10" t="str">
        <f t="shared" si="132"/>
        <v/>
      </c>
      <c r="AB128" s="10" t="str">
        <f t="shared" si="118"/>
        <v/>
      </c>
      <c r="AC128" s="10" t="str">
        <f t="shared" si="111"/>
        <v/>
      </c>
      <c r="AD128" s="10">
        <f t="shared" si="119"/>
        <v>1</v>
      </c>
      <c r="AE128" s="10">
        <f t="shared" si="112"/>
        <v>1</v>
      </c>
      <c r="AF128" s="10" t="str">
        <f t="shared" si="120"/>
        <v/>
      </c>
      <c r="AG128" s="10" t="str">
        <f t="shared" si="121"/>
        <v/>
      </c>
      <c r="AH128" s="10" t="str">
        <f t="shared" si="122"/>
        <v/>
      </c>
      <c r="AI128" s="10" t="str">
        <f t="shared" si="133"/>
        <v/>
      </c>
      <c r="AJ128" s="10" t="str">
        <f t="shared" si="123"/>
        <v/>
      </c>
      <c r="AK128" s="10" t="str">
        <f t="shared" si="124"/>
        <v/>
      </c>
      <c r="AL128" s="10" t="str">
        <f t="shared" si="113"/>
        <v/>
      </c>
      <c r="AM128" s="10" t="str">
        <f t="shared" si="114"/>
        <v/>
      </c>
      <c r="AN128" s="10" t="str">
        <f t="shared" si="125"/>
        <v/>
      </c>
      <c r="AO128" s="10" t="str">
        <f t="shared" si="126"/>
        <v/>
      </c>
      <c r="AP128" s="10" t="str">
        <f t="shared" si="127"/>
        <v/>
      </c>
      <c r="AQ128" s="10" t="str">
        <f t="shared" si="128"/>
        <v/>
      </c>
      <c r="AR128" s="10" t="str">
        <f t="shared" si="129"/>
        <v/>
      </c>
      <c r="AS128" s="10" t="str">
        <f t="shared" si="130"/>
        <v/>
      </c>
      <c r="AT128" s="10" t="str">
        <f t="shared" si="131"/>
        <v/>
      </c>
      <c r="AU128" s="10">
        <f t="shared" si="136"/>
        <v>5</v>
      </c>
      <c r="AV128" s="10">
        <f t="shared" si="115"/>
        <v>9</v>
      </c>
      <c r="AW128" s="10"/>
      <c r="AX128" s="10" t="str">
        <f t="shared" si="93"/>
        <v/>
      </c>
      <c r="AY128" s="10" t="str">
        <f t="shared" si="94"/>
        <v/>
      </c>
      <c r="AZ128" s="10" t="str">
        <f t="shared" si="95"/>
        <v/>
      </c>
      <c r="BA128" s="10" t="str">
        <f t="shared" si="96"/>
        <v/>
      </c>
      <c r="BB128" s="10" t="str">
        <f t="shared" si="97"/>
        <v/>
      </c>
      <c r="BC128" s="10"/>
      <c r="BD128" s="10" t="str">
        <f t="shared" si="98"/>
        <v/>
      </c>
      <c r="BE128" s="10" t="str">
        <f t="shared" si="99"/>
        <v/>
      </c>
      <c r="BF128" s="10" t="str">
        <f t="shared" si="134"/>
        <v/>
      </c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11" customFormat="1" ht="15" x14ac:dyDescent="0.2">
      <c r="A129" s="49" t="s">
        <v>371</v>
      </c>
      <c r="B129" s="50" t="s">
        <v>312</v>
      </c>
      <c r="C129" s="50">
        <v>1</v>
      </c>
      <c r="D129" s="95" t="s">
        <v>346</v>
      </c>
      <c r="E129" s="78" t="s">
        <v>16</v>
      </c>
      <c r="F129" s="51"/>
      <c r="G129" s="50"/>
      <c r="H129" s="50"/>
      <c r="I129" s="51"/>
      <c r="J129" s="51"/>
      <c r="K129" s="50">
        <v>1</v>
      </c>
      <c r="L129" s="50">
        <v>1</v>
      </c>
      <c r="M129" s="6" t="s">
        <v>168</v>
      </c>
      <c r="N129" s="51" t="s">
        <v>30</v>
      </c>
      <c r="O129" s="51"/>
      <c r="P129" s="126" t="s">
        <v>468</v>
      </c>
      <c r="Q129" s="51"/>
      <c r="R129" s="51" t="s">
        <v>397</v>
      </c>
      <c r="S129" s="51"/>
      <c r="T129" s="51"/>
      <c r="U129" s="50" t="str">
        <f t="shared" si="108"/>
        <v/>
      </c>
      <c r="V129" s="50" t="str">
        <f t="shared" si="116"/>
        <v/>
      </c>
      <c r="W129" s="50" t="str">
        <f t="shared" si="135"/>
        <v/>
      </c>
      <c r="X129" s="50" t="str">
        <f t="shared" si="117"/>
        <v/>
      </c>
      <c r="Y129" s="50" t="str">
        <f t="shared" si="109"/>
        <v/>
      </c>
      <c r="Z129" s="50" t="str">
        <f t="shared" si="110"/>
        <v/>
      </c>
      <c r="AA129" s="50" t="str">
        <f t="shared" si="132"/>
        <v/>
      </c>
      <c r="AB129" s="50" t="str">
        <f t="shared" si="118"/>
        <v/>
      </c>
      <c r="AC129" s="50" t="str">
        <f t="shared" si="111"/>
        <v/>
      </c>
      <c r="AD129" s="50">
        <f t="shared" si="119"/>
        <v>2</v>
      </c>
      <c r="AE129" s="50" t="str">
        <f t="shared" si="112"/>
        <v/>
      </c>
      <c r="AF129" s="50" t="str">
        <f t="shared" si="120"/>
        <v/>
      </c>
      <c r="AG129" s="50" t="str">
        <f t="shared" si="121"/>
        <v/>
      </c>
      <c r="AH129" s="50" t="str">
        <f t="shared" si="122"/>
        <v/>
      </c>
      <c r="AI129" s="50" t="str">
        <f t="shared" si="133"/>
        <v/>
      </c>
      <c r="AJ129" s="50">
        <f t="shared" si="123"/>
        <v>1</v>
      </c>
      <c r="AK129" s="50" t="str">
        <f t="shared" si="124"/>
        <v/>
      </c>
      <c r="AL129" s="50" t="str">
        <f t="shared" si="113"/>
        <v/>
      </c>
      <c r="AM129" s="50">
        <f t="shared" si="114"/>
        <v>1</v>
      </c>
      <c r="AN129" s="50" t="str">
        <f t="shared" si="125"/>
        <v/>
      </c>
      <c r="AO129" s="50">
        <f t="shared" si="126"/>
        <v>1</v>
      </c>
      <c r="AP129" s="50" t="str">
        <f t="shared" si="127"/>
        <v/>
      </c>
      <c r="AQ129" s="50" t="str">
        <f t="shared" si="128"/>
        <v/>
      </c>
      <c r="AR129" s="50" t="str">
        <f t="shared" si="129"/>
        <v/>
      </c>
      <c r="AS129" s="50" t="str">
        <f t="shared" si="130"/>
        <v/>
      </c>
      <c r="AT129" s="50" t="str">
        <f t="shared" si="131"/>
        <v/>
      </c>
      <c r="AU129" s="50">
        <f t="shared" si="136"/>
        <v>5</v>
      </c>
      <c r="AV129" s="50">
        <f t="shared" si="115"/>
        <v>6</v>
      </c>
      <c r="AW129" s="50"/>
      <c r="AX129" s="50" t="str">
        <f t="shared" si="93"/>
        <v/>
      </c>
      <c r="AY129" s="50" t="str">
        <f t="shared" si="94"/>
        <v/>
      </c>
      <c r="AZ129" s="50" t="str">
        <f t="shared" si="95"/>
        <v/>
      </c>
      <c r="BA129" s="50" t="str">
        <f t="shared" si="96"/>
        <v/>
      </c>
      <c r="BB129" s="50" t="str">
        <f t="shared" si="97"/>
        <v/>
      </c>
      <c r="BC129" s="50"/>
      <c r="BD129" s="50" t="str">
        <f t="shared" si="98"/>
        <v/>
      </c>
      <c r="BE129" s="50" t="str">
        <f t="shared" si="99"/>
        <v/>
      </c>
      <c r="BF129" s="50" t="str">
        <f t="shared" si="134"/>
        <v>Y</v>
      </c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  <c r="HG129" s="50"/>
      <c r="HH129" s="50"/>
      <c r="HI129" s="50"/>
      <c r="HJ129" s="50"/>
      <c r="HK129" s="50"/>
      <c r="HL129" s="50"/>
      <c r="HM129" s="50"/>
      <c r="HN129" s="50"/>
      <c r="HO129" s="50"/>
      <c r="HP129" s="50"/>
      <c r="HQ129" s="50"/>
      <c r="HR129" s="50"/>
      <c r="HS129" s="50"/>
      <c r="HT129" s="50"/>
      <c r="HU129" s="50"/>
      <c r="HV129" s="50"/>
      <c r="HW129" s="50"/>
      <c r="HX129" s="50"/>
      <c r="HY129" s="50"/>
      <c r="HZ129" s="50"/>
      <c r="IA129" s="50"/>
      <c r="IB129" s="50"/>
      <c r="IC129" s="50"/>
      <c r="ID129" s="50"/>
      <c r="IE129" s="50"/>
      <c r="IF129" s="50"/>
      <c r="IG129" s="50"/>
      <c r="IH129" s="50"/>
      <c r="II129" s="50"/>
      <c r="IJ129" s="50"/>
      <c r="IK129" s="50"/>
      <c r="IL129" s="50"/>
      <c r="IM129" s="50"/>
      <c r="IN129" s="50"/>
      <c r="IO129" s="50"/>
      <c r="IP129" s="50"/>
      <c r="IQ129" s="50"/>
      <c r="IR129" s="50"/>
      <c r="IS129" s="50"/>
      <c r="IT129" s="50"/>
      <c r="IU129" s="50"/>
      <c r="IV129" s="50"/>
    </row>
    <row r="130" spans="1:256" s="11" customFormat="1" x14ac:dyDescent="0.2">
      <c r="A130" s="49" t="s">
        <v>238</v>
      </c>
      <c r="B130" s="50" t="s">
        <v>51</v>
      </c>
      <c r="C130" s="50">
        <v>1</v>
      </c>
      <c r="D130" s="95" t="s">
        <v>346</v>
      </c>
      <c r="E130" s="78" t="s">
        <v>16</v>
      </c>
      <c r="F130" s="51"/>
      <c r="G130" s="50"/>
      <c r="H130" s="50"/>
      <c r="I130" s="51"/>
      <c r="J130" s="51"/>
      <c r="K130" s="50">
        <v>0</v>
      </c>
      <c r="L130" s="50">
        <v>2</v>
      </c>
      <c r="M130" s="66"/>
      <c r="N130" s="51"/>
      <c r="O130" s="51"/>
      <c r="P130" s="51"/>
      <c r="Q130" s="51"/>
      <c r="R130" s="51" t="s">
        <v>121</v>
      </c>
      <c r="S130" s="51"/>
      <c r="T130" s="51"/>
      <c r="U130" s="50" t="str">
        <f t="shared" ref="U130:U161" si="137">IF(LEFT(F130,5)="Alien",2,IF(I130="Production",1,""))</f>
        <v/>
      </c>
      <c r="V130" s="50" t="str">
        <f t="shared" si="116"/>
        <v/>
      </c>
      <c r="W130" s="50" t="str">
        <f t="shared" si="135"/>
        <v/>
      </c>
      <c r="X130" s="50" t="str">
        <f t="shared" si="117"/>
        <v/>
      </c>
      <c r="Y130" s="50" t="str">
        <f t="shared" ref="Y130:Y161" si="138">IF(NOT(ISBLANK(J130)),1,IF(A130="Diversified Economy",3,""))</f>
        <v/>
      </c>
      <c r="Z130" s="50" t="str">
        <f t="shared" ref="Z130:Z161" si="139">IF(AND(E130="Development",K130=6),2,IF(E130="Development",1,""))</f>
        <v/>
      </c>
      <c r="AA130" s="50" t="str">
        <f t="shared" si="132"/>
        <v/>
      </c>
      <c r="AB130" s="50" t="str">
        <f t="shared" si="118"/>
        <v/>
      </c>
      <c r="AC130" s="50" t="str">
        <f t="shared" ref="AC130:AC161" si="140">IF(OR(A130="Research Labs",A130="Galactic Trendsetters",A130="Artist Colony"),3,"")</f>
        <v/>
      </c>
      <c r="AD130" s="50">
        <f t="shared" si="119"/>
        <v>1</v>
      </c>
      <c r="AE130" s="50" t="str">
        <f t="shared" ref="AE130:AE161" si="141">IF(F130="Terraforming",2,IF(AND(E130="Development",K130=6),1,IF(I130="Production",1,"")))</f>
        <v/>
      </c>
      <c r="AF130" s="50" t="str">
        <f t="shared" si="120"/>
        <v/>
      </c>
      <c r="AG130" s="50" t="str">
        <f t="shared" si="121"/>
        <v/>
      </c>
      <c r="AH130" s="50" t="str">
        <f t="shared" si="122"/>
        <v/>
      </c>
      <c r="AI130" s="50" t="str">
        <f t="shared" si="133"/>
        <v/>
      </c>
      <c r="AJ130" s="50">
        <f t="shared" si="123"/>
        <v>1</v>
      </c>
      <c r="AK130" s="50" t="str">
        <f t="shared" si="124"/>
        <v/>
      </c>
      <c r="AL130" s="50" t="str">
        <f t="shared" ref="AL130:AL161" si="142">IF(OR(A130="Export Duties",A130="Galactic Renaissance",A130="Terraformed World"),2,"")</f>
        <v/>
      </c>
      <c r="AM130" s="50">
        <f t="shared" ref="AM130:AM161" si="143">IF(J130="Novelty",2,IF(A130="Expanding Colony",2,IF(NOT(E130="Development"),1,"")))</f>
        <v>1</v>
      </c>
      <c r="AN130" s="50" t="str">
        <f t="shared" si="125"/>
        <v/>
      </c>
      <c r="AO130" s="50">
        <f t="shared" si="126"/>
        <v>1</v>
      </c>
      <c r="AP130" s="50" t="str">
        <f t="shared" si="127"/>
        <v/>
      </c>
      <c r="AQ130" s="50" t="str">
        <f t="shared" si="128"/>
        <v/>
      </c>
      <c r="AR130" s="50" t="str">
        <f t="shared" si="129"/>
        <v/>
      </c>
      <c r="AS130" s="50" t="str">
        <f t="shared" si="130"/>
        <v/>
      </c>
      <c r="AT130" s="50" t="str">
        <f t="shared" si="131"/>
        <v/>
      </c>
      <c r="AU130" s="50">
        <f t="shared" si="136"/>
        <v>4</v>
      </c>
      <c r="AV130" s="50">
        <f t="shared" ref="AV130:AV161" si="144">AU130+(IF(L130&lt;&gt;"*",L130,0))</f>
        <v>6</v>
      </c>
      <c r="AW130" s="50"/>
      <c r="AX130" s="50" t="str">
        <f t="shared" si="93"/>
        <v/>
      </c>
      <c r="AY130" s="50" t="str">
        <f t="shared" si="94"/>
        <v/>
      </c>
      <c r="AZ130" s="50" t="str">
        <f t="shared" si="95"/>
        <v/>
      </c>
      <c r="BA130" s="50" t="str">
        <f t="shared" si="96"/>
        <v/>
      </c>
      <c r="BB130" s="50" t="str">
        <f t="shared" si="97"/>
        <v/>
      </c>
      <c r="BC130" s="50" t="s">
        <v>470</v>
      </c>
      <c r="BD130" s="50" t="str">
        <f t="shared" si="98"/>
        <v/>
      </c>
      <c r="BE130" s="50" t="str">
        <f t="shared" si="99"/>
        <v/>
      </c>
      <c r="BF130" s="50" t="str">
        <f t="shared" si="134"/>
        <v/>
      </c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  <c r="HG130" s="50"/>
      <c r="HH130" s="50"/>
      <c r="HI130" s="50"/>
      <c r="HJ130" s="50"/>
      <c r="HK130" s="50"/>
      <c r="HL130" s="50"/>
      <c r="HM130" s="50"/>
      <c r="HN130" s="50"/>
      <c r="HO130" s="50"/>
      <c r="HP130" s="50"/>
      <c r="HQ130" s="50"/>
      <c r="HR130" s="50"/>
      <c r="HS130" s="50"/>
      <c r="HT130" s="50"/>
      <c r="HU130" s="50"/>
      <c r="HV130" s="50"/>
      <c r="HW130" s="50"/>
      <c r="HX130" s="50"/>
      <c r="HY130" s="50"/>
      <c r="HZ130" s="50"/>
      <c r="IA130" s="50"/>
      <c r="IB130" s="50"/>
      <c r="IC130" s="50"/>
      <c r="ID130" s="50"/>
      <c r="IE130" s="50"/>
      <c r="IF130" s="50"/>
      <c r="IG130" s="50"/>
      <c r="IH130" s="50"/>
      <c r="II130" s="50"/>
      <c r="IJ130" s="50"/>
      <c r="IK130" s="50"/>
      <c r="IL130" s="50"/>
      <c r="IM130" s="50"/>
      <c r="IN130" s="50"/>
      <c r="IO130" s="50"/>
      <c r="IP130" s="50"/>
      <c r="IQ130" s="50"/>
      <c r="IR130" s="50"/>
      <c r="IS130" s="50"/>
      <c r="IT130" s="50"/>
      <c r="IU130" s="50"/>
      <c r="IV130" s="50"/>
    </row>
    <row r="131" spans="1:256" s="26" customFormat="1" x14ac:dyDescent="0.2">
      <c r="A131" s="45" t="s">
        <v>294</v>
      </c>
      <c r="B131" s="29" t="s">
        <v>51</v>
      </c>
      <c r="C131" s="29">
        <v>1</v>
      </c>
      <c r="D131" s="99" t="s">
        <v>346</v>
      </c>
      <c r="E131" s="77" t="s">
        <v>15</v>
      </c>
      <c r="F131" s="13"/>
      <c r="G131" s="29"/>
      <c r="H131" s="29"/>
      <c r="I131" s="13" t="s">
        <v>4</v>
      </c>
      <c r="J131" s="13" t="s">
        <v>9</v>
      </c>
      <c r="K131" s="29">
        <v>3</v>
      </c>
      <c r="L131" s="29">
        <v>2</v>
      </c>
      <c r="M131" s="65"/>
      <c r="N131" s="13"/>
      <c r="O131" s="13"/>
      <c r="P131" s="13"/>
      <c r="Q131" s="13" t="s">
        <v>33</v>
      </c>
      <c r="R131" s="13"/>
      <c r="S131" s="13"/>
      <c r="T131" s="13"/>
      <c r="U131" s="29" t="str">
        <f t="shared" si="137"/>
        <v/>
      </c>
      <c r="V131" s="29" t="str">
        <f t="shared" si="116"/>
        <v/>
      </c>
      <c r="W131" s="29">
        <f t="shared" si="135"/>
        <v>1</v>
      </c>
      <c r="X131" s="29" t="str">
        <f t="shared" si="117"/>
        <v/>
      </c>
      <c r="Y131" s="29">
        <f t="shared" si="138"/>
        <v>1</v>
      </c>
      <c r="Z131" s="29" t="str">
        <f t="shared" si="139"/>
        <v/>
      </c>
      <c r="AA131" s="29" t="str">
        <f t="shared" si="132"/>
        <v/>
      </c>
      <c r="AB131" s="29">
        <f t="shared" si="118"/>
        <v>1</v>
      </c>
      <c r="AC131" s="29" t="str">
        <f t="shared" si="140"/>
        <v/>
      </c>
      <c r="AD131" s="29">
        <f t="shared" si="119"/>
        <v>1</v>
      </c>
      <c r="AE131" s="29" t="str">
        <f t="shared" si="141"/>
        <v/>
      </c>
      <c r="AF131" s="29">
        <f t="shared" si="120"/>
        <v>1</v>
      </c>
      <c r="AG131" s="29" t="str">
        <f t="shared" si="121"/>
        <v/>
      </c>
      <c r="AH131" s="29" t="str">
        <f t="shared" si="122"/>
        <v/>
      </c>
      <c r="AI131" s="29" t="str">
        <f t="shared" si="133"/>
        <v/>
      </c>
      <c r="AJ131" s="29" t="str">
        <f t="shared" si="123"/>
        <v/>
      </c>
      <c r="AK131" s="29" t="str">
        <f t="shared" si="124"/>
        <v/>
      </c>
      <c r="AL131" s="29" t="str">
        <f t="shared" si="142"/>
        <v/>
      </c>
      <c r="AM131" s="29">
        <f t="shared" si="143"/>
        <v>2</v>
      </c>
      <c r="AN131" s="29">
        <f t="shared" si="125"/>
        <v>1</v>
      </c>
      <c r="AO131" s="29">
        <f t="shared" si="126"/>
        <v>1</v>
      </c>
      <c r="AP131" s="29">
        <f t="shared" si="127"/>
        <v>1</v>
      </c>
      <c r="AQ131" s="29">
        <f t="shared" si="128"/>
        <v>2</v>
      </c>
      <c r="AR131" s="29">
        <f t="shared" si="129"/>
        <v>1</v>
      </c>
      <c r="AS131" s="29">
        <f t="shared" si="130"/>
        <v>1</v>
      </c>
      <c r="AT131" s="29" t="str">
        <f t="shared" si="131"/>
        <v/>
      </c>
      <c r="AU131" s="29">
        <f t="shared" si="136"/>
        <v>14</v>
      </c>
      <c r="AV131" s="29">
        <f t="shared" si="144"/>
        <v>16</v>
      </c>
      <c r="AW131" s="29"/>
      <c r="AX131" s="29" t="str">
        <f t="shared" ref="AX131:AX161" si="145">IF(AND(E131="Development",LEFT(P131,10)= "Military +",OR(MID(P131,11,1)="1",MID(P131,11,1)="2")),"Y","")</f>
        <v/>
      </c>
      <c r="AY131" s="29" t="str">
        <f t="shared" ref="AY131:AY154" si="146">IF(AND(E131="Military World",I131="Windfall",OR(K131=1,K131=2)),"Y","")</f>
        <v/>
      </c>
      <c r="AZ131" s="29" t="str">
        <f t="shared" ref="AZ131:AZ191" si="147">IF(AND(E131="Non-military World",I131="Windfall",OR(K131=1,K131=2)),"Y","")</f>
        <v/>
      </c>
      <c r="BA131" s="29" t="str">
        <f t="shared" ref="BA131:BA191" si="148">IF(NOT(ISERR(FIND("χ",F131))),"Y","")</f>
        <v/>
      </c>
      <c r="BB131" s="29" t="str">
        <f t="shared" ref="BB131:BB191" si="149">IF(J131="Alien","Y","")</f>
        <v/>
      </c>
      <c r="BC131" s="29"/>
      <c r="BD131" s="29" t="str">
        <f t="shared" ref="BD131:BD191" si="150">IF(AND(E131="Military World",K131&gt;4),"Y","")</f>
        <v/>
      </c>
      <c r="BE131" s="29" t="str">
        <f t="shared" ref="BE131:BE191" si="151">IF(AND(E131="Development",K131=6,L131="*"),"Y","")</f>
        <v/>
      </c>
      <c r="BF131" s="29" t="str">
        <f t="shared" si="134"/>
        <v/>
      </c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  <c r="IP131" s="29"/>
      <c r="IQ131" s="29"/>
      <c r="IR131" s="29"/>
      <c r="IS131" s="29"/>
      <c r="IT131" s="29"/>
      <c r="IU131" s="29"/>
      <c r="IV131" s="29"/>
    </row>
    <row r="132" spans="1:256" s="26" customFormat="1" x14ac:dyDescent="0.2">
      <c r="A132" s="43" t="s">
        <v>315</v>
      </c>
      <c r="B132" s="36" t="s">
        <v>51</v>
      </c>
      <c r="C132" s="36">
        <v>1</v>
      </c>
      <c r="D132" s="93" t="s">
        <v>346</v>
      </c>
      <c r="E132" s="76" t="s">
        <v>16</v>
      </c>
      <c r="F132" s="25"/>
      <c r="G132" s="36"/>
      <c r="H132" s="36"/>
      <c r="I132" s="25" t="s">
        <v>8</v>
      </c>
      <c r="J132" s="25" t="s">
        <v>45</v>
      </c>
      <c r="K132" s="36">
        <v>3</v>
      </c>
      <c r="L132" s="36">
        <v>0</v>
      </c>
      <c r="M132" s="64"/>
      <c r="N132" s="25"/>
      <c r="O132" s="25"/>
      <c r="P132" s="25"/>
      <c r="Q132" s="25"/>
      <c r="R132" s="25" t="s">
        <v>122</v>
      </c>
      <c r="S132" s="25" t="s">
        <v>60</v>
      </c>
      <c r="T132" s="25"/>
      <c r="U132" s="36">
        <f t="shared" si="137"/>
        <v>1</v>
      </c>
      <c r="V132" s="36" t="str">
        <f t="shared" ref="V132:V163" si="152">IF(AND(LEFT(F132,5)="Alien",I132="Production"),3,IF(LEFT(F132,5)="Alien",2,""))</f>
        <v/>
      </c>
      <c r="W132" s="36" t="str">
        <f t="shared" si="135"/>
        <v/>
      </c>
      <c r="X132" s="36" t="str">
        <f t="shared" ref="X132:X163" si="153">IF(OR(A132="Investment Credits", A132="Interstellar Bank", A132="Gambling World"),2,IF(E132="Development",1,""))</f>
        <v/>
      </c>
      <c r="Y132" s="36">
        <f t="shared" si="138"/>
        <v>1</v>
      </c>
      <c r="Z132" s="36" t="str">
        <f t="shared" si="139"/>
        <v/>
      </c>
      <c r="AA132" s="36">
        <f t="shared" si="132"/>
        <v>2</v>
      </c>
      <c r="AB132" s="36" t="str">
        <f t="shared" ref="AB132:AB163" si="154">IF(AND(F132="Rebel",E132="Military World"),2,IF(E132="Military World",1,""))</f>
        <v/>
      </c>
      <c r="AC132" s="36" t="str">
        <f t="shared" si="140"/>
        <v/>
      </c>
      <c r="AD132" s="36">
        <f t="shared" ref="AD132:AD163" si="155">IF(NOT(ISBLANK(N132)),IF(E132="Development",1,2),IF(NOT(E132="Development"),1,""))</f>
        <v>1</v>
      </c>
      <c r="AE132" s="36">
        <f t="shared" si="141"/>
        <v>1</v>
      </c>
      <c r="AF132" s="36" t="str">
        <f t="shared" ref="AF132:AF163" si="156">IF(F132="Imperium",2,IF(E132="Military World",1,""))</f>
        <v/>
      </c>
      <c r="AG132" s="36" t="str">
        <f t="shared" ref="AG132:AG163" si="157">IF(F132="Imperium",2,IF(AND(F132="Rebel",E132="Military World"),2,""))</f>
        <v/>
      </c>
      <c r="AH132" s="36">
        <f t="shared" ref="AH132:AH163" si="158">IF(I132="Production",2,"")</f>
        <v>2</v>
      </c>
      <c r="AI132" s="36" t="str">
        <f t="shared" si="133"/>
        <v/>
      </c>
      <c r="AJ132" s="36">
        <f t="shared" ref="AJ132:AJ163" si="159">IF(NOT(ISBLANK(R132)),IF(E132="Development",2,1),"")</f>
        <v>1</v>
      </c>
      <c r="AK132" s="36" t="str">
        <f t="shared" ref="AK132:AK163" si="160">IF(LEFT(P132,8)="Military",VALUE(MID(P132,10,2)),"")</f>
        <v/>
      </c>
      <c r="AL132" s="36" t="str">
        <f t="shared" si="142"/>
        <v/>
      </c>
      <c r="AM132" s="36">
        <f t="shared" si="143"/>
        <v>1</v>
      </c>
      <c r="AN132" s="36">
        <f t="shared" ref="AN132:AN163" si="161">IF(J132="Genes",2,IF(E132="Military World",1,IF(A132="Contact Specialist",3,"")))</f>
        <v>2</v>
      </c>
      <c r="AO132" s="36">
        <f t="shared" ref="AO132:AO163" si="162">IF(J132="Rare",2,IF(F132="Terraforming",1,IF(NOT(E132="Development"),1,"")))</f>
        <v>1</v>
      </c>
      <c r="AP132" s="36" t="str">
        <f t="shared" ref="AP132:AP163" si="163">IF(F132="Rebel",2,IF(E132="Military World",1,""))</f>
        <v/>
      </c>
      <c r="AQ132" s="36" t="str">
        <f t="shared" ref="AQ132:AQ163" si="164">IF(F132="Terraforming",2,IF(I132="Windfall",2,""))</f>
        <v/>
      </c>
      <c r="AR132" s="36" t="str">
        <f t="shared" ref="AR132:AR163" si="165">IF(NOT(ISBLANK(Q132)),IF(E132="Development",2,1),"")</f>
        <v/>
      </c>
      <c r="AS132" s="36" t="str">
        <f t="shared" ref="AS132:AS163" si="166">IF(SUM(IF(LEFT(P132,8)="Military",-1*VALUE(MID(P132,10,2)),0),IF(E132="Military World",1,IF(A132="Pan-Galactic Mediator",2,0))),SUM(IF(LEFT(P132,8)="Military",-1*VALUE(MID(P132,10,2)),0),IF(E132="Military World",1,IF(A132="Pan-Galactic Mediator",2,0))),"")</f>
        <v/>
      </c>
      <c r="AT132" s="36" t="str">
        <f t="shared" ref="AT132:AT163" si="167">IF(NOT(ISERR(FIND("χ",F132))),3,IF(NOT(ISERR(FIND("Uplift",F132))),2,""))</f>
        <v/>
      </c>
      <c r="AU132" s="36">
        <f t="shared" si="136"/>
        <v>13</v>
      </c>
      <c r="AV132" s="36">
        <f t="shared" si="144"/>
        <v>13</v>
      </c>
      <c r="AW132" s="36"/>
      <c r="AX132" s="36" t="str">
        <f t="shared" si="145"/>
        <v/>
      </c>
      <c r="AY132" s="36" t="str">
        <f t="shared" si="146"/>
        <v/>
      </c>
      <c r="AZ132" s="36" t="str">
        <f t="shared" si="147"/>
        <v/>
      </c>
      <c r="BA132" s="36" t="str">
        <f t="shared" si="148"/>
        <v/>
      </c>
      <c r="BB132" s="36" t="str">
        <f t="shared" si="149"/>
        <v/>
      </c>
      <c r="BC132" s="36"/>
      <c r="BD132" s="36" t="str">
        <f t="shared" si="150"/>
        <v/>
      </c>
      <c r="BE132" s="36" t="str">
        <f t="shared" si="151"/>
        <v/>
      </c>
      <c r="BF132" s="36" t="str">
        <f t="shared" si="134"/>
        <v/>
      </c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</row>
    <row r="133" spans="1:256" s="26" customFormat="1" x14ac:dyDescent="0.2">
      <c r="A133" s="31" t="s">
        <v>316</v>
      </c>
      <c r="B133" s="32" t="s">
        <v>51</v>
      </c>
      <c r="C133" s="32">
        <v>1</v>
      </c>
      <c r="D133" s="90" t="s">
        <v>346</v>
      </c>
      <c r="E133" s="73" t="s">
        <v>16</v>
      </c>
      <c r="F133" s="24"/>
      <c r="G133" s="32"/>
      <c r="H133" s="32"/>
      <c r="I133" s="24" t="s">
        <v>4</v>
      </c>
      <c r="J133" s="24" t="s">
        <v>45</v>
      </c>
      <c r="K133" s="32">
        <v>2</v>
      </c>
      <c r="L133" s="32">
        <v>1</v>
      </c>
      <c r="M133" s="62"/>
      <c r="N133" s="24"/>
      <c r="O133" s="24"/>
      <c r="P133" s="24"/>
      <c r="Q133" s="24"/>
      <c r="R133" s="24"/>
      <c r="S133" s="24"/>
      <c r="T133" s="24"/>
      <c r="U133" s="32" t="str">
        <f t="shared" si="137"/>
        <v/>
      </c>
      <c r="V133" s="32" t="str">
        <f t="shared" si="152"/>
        <v/>
      </c>
      <c r="W133" s="32" t="str">
        <f t="shared" si="135"/>
        <v/>
      </c>
      <c r="X133" s="32" t="str">
        <f t="shared" si="153"/>
        <v/>
      </c>
      <c r="Y133" s="32">
        <f t="shared" si="138"/>
        <v>1</v>
      </c>
      <c r="Z133" s="32" t="str">
        <f t="shared" si="139"/>
        <v/>
      </c>
      <c r="AA133" s="32">
        <f t="shared" si="132"/>
        <v>2</v>
      </c>
      <c r="AB133" s="32" t="str">
        <f t="shared" si="154"/>
        <v/>
      </c>
      <c r="AC133" s="32" t="str">
        <f t="shared" si="140"/>
        <v/>
      </c>
      <c r="AD133" s="32">
        <f t="shared" si="155"/>
        <v>1</v>
      </c>
      <c r="AE133" s="32" t="str">
        <f t="shared" si="141"/>
        <v/>
      </c>
      <c r="AF133" s="32" t="str">
        <f t="shared" si="156"/>
        <v/>
      </c>
      <c r="AG133" s="32" t="str">
        <f t="shared" si="157"/>
        <v/>
      </c>
      <c r="AH133" s="32" t="str">
        <f t="shared" si="158"/>
        <v/>
      </c>
      <c r="AI133" s="32" t="str">
        <f t="shared" si="133"/>
        <v/>
      </c>
      <c r="AJ133" s="32" t="str">
        <f t="shared" si="159"/>
        <v/>
      </c>
      <c r="AK133" s="32" t="str">
        <f t="shared" si="160"/>
        <v/>
      </c>
      <c r="AL133" s="32" t="str">
        <f t="shared" si="142"/>
        <v/>
      </c>
      <c r="AM133" s="32">
        <f t="shared" si="143"/>
        <v>1</v>
      </c>
      <c r="AN133" s="32">
        <f t="shared" si="161"/>
        <v>2</v>
      </c>
      <c r="AO133" s="32">
        <f t="shared" si="162"/>
        <v>1</v>
      </c>
      <c r="AP133" s="32" t="str">
        <f t="shared" si="163"/>
        <v/>
      </c>
      <c r="AQ133" s="32">
        <f t="shared" si="164"/>
        <v>2</v>
      </c>
      <c r="AR133" s="32" t="str">
        <f t="shared" si="165"/>
        <v/>
      </c>
      <c r="AS133" s="32" t="str">
        <f t="shared" si="166"/>
        <v/>
      </c>
      <c r="AT133" s="32" t="str">
        <f t="shared" si="167"/>
        <v/>
      </c>
      <c r="AU133" s="32">
        <f t="shared" si="136"/>
        <v>10</v>
      </c>
      <c r="AV133" s="32">
        <f t="shared" si="144"/>
        <v>11</v>
      </c>
      <c r="AW133" s="32"/>
      <c r="AX133" s="32" t="str">
        <f t="shared" si="145"/>
        <v/>
      </c>
      <c r="AY133" s="32" t="str">
        <f t="shared" si="146"/>
        <v/>
      </c>
      <c r="AZ133" s="32" t="str">
        <f t="shared" si="147"/>
        <v>Y</v>
      </c>
      <c r="BA133" s="32" t="str">
        <f t="shared" si="148"/>
        <v/>
      </c>
      <c r="BB133" s="32" t="str">
        <f t="shared" si="149"/>
        <v/>
      </c>
      <c r="BC133" s="32"/>
      <c r="BD133" s="32" t="str">
        <f t="shared" si="150"/>
        <v/>
      </c>
      <c r="BE133" s="32" t="str">
        <f t="shared" si="151"/>
        <v/>
      </c>
      <c r="BF133" s="32" t="str">
        <f t="shared" si="134"/>
        <v/>
      </c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</row>
    <row r="134" spans="1:256" s="21" customFormat="1" x14ac:dyDescent="0.2">
      <c r="A134" s="45" t="s">
        <v>277</v>
      </c>
      <c r="B134" s="29" t="s">
        <v>126</v>
      </c>
      <c r="C134" s="29">
        <v>1</v>
      </c>
      <c r="D134" s="99" t="s">
        <v>346</v>
      </c>
      <c r="E134" s="77" t="s">
        <v>15</v>
      </c>
      <c r="F134" s="52" t="s">
        <v>10</v>
      </c>
      <c r="G134" s="29"/>
      <c r="H134" s="29"/>
      <c r="I134" s="13" t="s">
        <v>4</v>
      </c>
      <c r="J134" s="13" t="s">
        <v>9</v>
      </c>
      <c r="K134" s="29">
        <v>1</v>
      </c>
      <c r="L134" s="29">
        <v>1</v>
      </c>
      <c r="M134" s="65"/>
      <c r="N134" s="13"/>
      <c r="O134" s="13"/>
      <c r="P134" s="13" t="s">
        <v>382</v>
      </c>
      <c r="Q134" s="13"/>
      <c r="R134" s="13"/>
      <c r="S134" s="13"/>
      <c r="T134" s="13"/>
      <c r="U134" s="29" t="str">
        <f t="shared" si="137"/>
        <v/>
      </c>
      <c r="V134" s="29" t="str">
        <f t="shared" si="152"/>
        <v/>
      </c>
      <c r="W134" s="29">
        <f t="shared" si="135"/>
        <v>1</v>
      </c>
      <c r="X134" s="29" t="str">
        <f t="shared" si="153"/>
        <v/>
      </c>
      <c r="Y134" s="29">
        <f t="shared" si="138"/>
        <v>1</v>
      </c>
      <c r="Z134" s="29" t="str">
        <f t="shared" si="139"/>
        <v/>
      </c>
      <c r="AA134" s="29" t="str">
        <f t="shared" si="132"/>
        <v/>
      </c>
      <c r="AB134" s="29">
        <f t="shared" si="154"/>
        <v>2</v>
      </c>
      <c r="AC134" s="29" t="str">
        <f t="shared" si="140"/>
        <v/>
      </c>
      <c r="AD134" s="29">
        <f t="shared" si="155"/>
        <v>1</v>
      </c>
      <c r="AE134" s="29" t="str">
        <f t="shared" si="141"/>
        <v/>
      </c>
      <c r="AF134" s="29">
        <f t="shared" si="156"/>
        <v>1</v>
      </c>
      <c r="AG134" s="29">
        <f t="shared" si="157"/>
        <v>2</v>
      </c>
      <c r="AH134" s="29" t="str">
        <f t="shared" si="158"/>
        <v/>
      </c>
      <c r="AI134" s="29" t="str">
        <f t="shared" si="133"/>
        <v/>
      </c>
      <c r="AJ134" s="29" t="str">
        <f t="shared" si="159"/>
        <v/>
      </c>
      <c r="AK134" s="29">
        <f t="shared" si="160"/>
        <v>1</v>
      </c>
      <c r="AL134" s="29" t="str">
        <f t="shared" si="142"/>
        <v/>
      </c>
      <c r="AM134" s="29">
        <f t="shared" si="143"/>
        <v>2</v>
      </c>
      <c r="AN134" s="29">
        <f t="shared" si="161"/>
        <v>1</v>
      </c>
      <c r="AO134" s="29">
        <f t="shared" si="162"/>
        <v>1</v>
      </c>
      <c r="AP134" s="29">
        <f t="shared" si="163"/>
        <v>2</v>
      </c>
      <c r="AQ134" s="29">
        <f t="shared" si="164"/>
        <v>2</v>
      </c>
      <c r="AR134" s="29" t="str">
        <f t="shared" si="165"/>
        <v/>
      </c>
      <c r="AS134" s="29" t="str">
        <f t="shared" si="166"/>
        <v/>
      </c>
      <c r="AT134" s="29" t="str">
        <f t="shared" si="167"/>
        <v/>
      </c>
      <c r="AU134" s="29">
        <f t="shared" si="136"/>
        <v>17</v>
      </c>
      <c r="AV134" s="29">
        <f t="shared" si="144"/>
        <v>18</v>
      </c>
      <c r="AW134" s="29"/>
      <c r="AX134" s="29" t="str">
        <f t="shared" si="145"/>
        <v/>
      </c>
      <c r="AY134" s="29" t="str">
        <f t="shared" si="146"/>
        <v>Y</v>
      </c>
      <c r="AZ134" s="29" t="str">
        <f t="shared" si="147"/>
        <v/>
      </c>
      <c r="BA134" s="29" t="str">
        <f t="shared" si="148"/>
        <v/>
      </c>
      <c r="BB134" s="29" t="str">
        <f t="shared" si="149"/>
        <v/>
      </c>
      <c r="BC134" s="29"/>
      <c r="BD134" s="29" t="str">
        <f t="shared" si="150"/>
        <v/>
      </c>
      <c r="BE134" s="29" t="str">
        <f t="shared" si="151"/>
        <v/>
      </c>
      <c r="BF134" s="29" t="str">
        <f t="shared" si="134"/>
        <v/>
      </c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  <c r="IP134" s="29"/>
      <c r="IQ134" s="29"/>
      <c r="IR134" s="29"/>
      <c r="IS134" s="29"/>
      <c r="IT134" s="29"/>
      <c r="IU134" s="29"/>
      <c r="IV134" s="29"/>
    </row>
    <row r="135" spans="1:256" s="11" customFormat="1" x14ac:dyDescent="0.2">
      <c r="A135" s="9" t="s">
        <v>246</v>
      </c>
      <c r="B135" s="10" t="s">
        <v>126</v>
      </c>
      <c r="C135" s="10">
        <v>1</v>
      </c>
      <c r="D135" s="88" t="s">
        <v>347</v>
      </c>
      <c r="E135" s="69" t="s">
        <v>3</v>
      </c>
      <c r="G135" s="10"/>
      <c r="H135" s="10"/>
      <c r="K135" s="10">
        <v>6</v>
      </c>
      <c r="L135" s="10" t="s">
        <v>13</v>
      </c>
      <c r="M135" s="3"/>
      <c r="N135" s="11" t="s">
        <v>142</v>
      </c>
      <c r="Q135" s="11" t="s">
        <v>55</v>
      </c>
      <c r="R135" s="11" t="s">
        <v>146</v>
      </c>
      <c r="T135" s="11" t="s">
        <v>176</v>
      </c>
      <c r="U135" s="10" t="str">
        <f t="shared" si="137"/>
        <v/>
      </c>
      <c r="V135" s="10" t="str">
        <f t="shared" si="152"/>
        <v/>
      </c>
      <c r="W135" s="10" t="str">
        <f t="shared" si="135"/>
        <v/>
      </c>
      <c r="X135" s="10">
        <f t="shared" si="153"/>
        <v>1</v>
      </c>
      <c r="Y135" s="10" t="str">
        <f t="shared" si="138"/>
        <v/>
      </c>
      <c r="Z135" s="10">
        <f t="shared" si="139"/>
        <v>2</v>
      </c>
      <c r="AA135" s="10" t="str">
        <f t="shared" si="132"/>
        <v/>
      </c>
      <c r="AB135" s="10" t="str">
        <f t="shared" si="154"/>
        <v/>
      </c>
      <c r="AC135" s="10" t="str">
        <f t="shared" si="140"/>
        <v/>
      </c>
      <c r="AD135" s="10">
        <f t="shared" si="155"/>
        <v>1</v>
      </c>
      <c r="AE135" s="10">
        <f t="shared" si="141"/>
        <v>1</v>
      </c>
      <c r="AF135" s="10" t="str">
        <f t="shared" si="156"/>
        <v/>
      </c>
      <c r="AG135" s="10" t="str">
        <f t="shared" si="157"/>
        <v/>
      </c>
      <c r="AH135" s="10" t="str">
        <f t="shared" si="158"/>
        <v/>
      </c>
      <c r="AI135" s="10" t="str">
        <f t="shared" si="133"/>
        <v/>
      </c>
      <c r="AJ135" s="10">
        <f t="shared" si="159"/>
        <v>2</v>
      </c>
      <c r="AK135" s="10" t="str">
        <f t="shared" si="160"/>
        <v/>
      </c>
      <c r="AL135" s="10" t="str">
        <f t="shared" si="142"/>
        <v/>
      </c>
      <c r="AM135" s="10" t="str">
        <f t="shared" si="143"/>
        <v/>
      </c>
      <c r="AN135" s="10" t="str">
        <f t="shared" si="161"/>
        <v/>
      </c>
      <c r="AO135" s="10" t="str">
        <f t="shared" si="162"/>
        <v/>
      </c>
      <c r="AP135" s="10" t="str">
        <f t="shared" si="163"/>
        <v/>
      </c>
      <c r="AQ135" s="10" t="str">
        <f t="shared" si="164"/>
        <v/>
      </c>
      <c r="AR135" s="10">
        <f t="shared" si="165"/>
        <v>2</v>
      </c>
      <c r="AS135" s="10" t="str">
        <f t="shared" si="166"/>
        <v/>
      </c>
      <c r="AT135" s="10" t="str">
        <f t="shared" si="167"/>
        <v/>
      </c>
      <c r="AU135" s="10">
        <f t="shared" si="136"/>
        <v>9</v>
      </c>
      <c r="AV135" s="10">
        <f t="shared" si="144"/>
        <v>9</v>
      </c>
      <c r="AW135" s="10"/>
      <c r="AX135" s="10" t="str">
        <f t="shared" si="145"/>
        <v/>
      </c>
      <c r="AY135" s="10" t="str">
        <f t="shared" si="146"/>
        <v/>
      </c>
      <c r="AZ135" s="10" t="str">
        <f t="shared" si="147"/>
        <v/>
      </c>
      <c r="BA135" s="10" t="str">
        <f t="shared" si="148"/>
        <v/>
      </c>
      <c r="BB135" s="10" t="str">
        <f t="shared" si="149"/>
        <v/>
      </c>
      <c r="BC135" s="10"/>
      <c r="BD135" s="10" t="str">
        <f t="shared" si="150"/>
        <v/>
      </c>
      <c r="BE135" s="10" t="str">
        <f t="shared" si="151"/>
        <v>Y</v>
      </c>
      <c r="BF135" s="10" t="str">
        <f t="shared" si="134"/>
        <v/>
      </c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1:256" s="11" customFormat="1" x14ac:dyDescent="0.2">
      <c r="A136" s="34" t="s">
        <v>314</v>
      </c>
      <c r="B136" s="35" t="s">
        <v>51</v>
      </c>
      <c r="C136" s="35">
        <v>1</v>
      </c>
      <c r="D136" s="91" t="s">
        <v>346</v>
      </c>
      <c r="E136" s="74" t="s">
        <v>16</v>
      </c>
      <c r="F136" s="26"/>
      <c r="G136" s="35"/>
      <c r="H136" s="35"/>
      <c r="I136" s="26" t="s">
        <v>8</v>
      </c>
      <c r="J136" s="26" t="s">
        <v>9</v>
      </c>
      <c r="K136" s="35">
        <v>3</v>
      </c>
      <c r="L136" s="35">
        <v>2</v>
      </c>
      <c r="M136" s="63"/>
      <c r="N136" s="26"/>
      <c r="O136" s="26"/>
      <c r="P136" s="26"/>
      <c r="Q136" s="26"/>
      <c r="R136" s="26" t="s">
        <v>110</v>
      </c>
      <c r="S136" s="26" t="s">
        <v>61</v>
      </c>
      <c r="T136" s="26"/>
      <c r="U136" s="35">
        <f t="shared" si="137"/>
        <v>1</v>
      </c>
      <c r="V136" s="35" t="str">
        <f t="shared" si="152"/>
        <v/>
      </c>
      <c r="W136" s="35">
        <f t="shared" si="135"/>
        <v>2</v>
      </c>
      <c r="X136" s="35" t="str">
        <f t="shared" si="153"/>
        <v/>
      </c>
      <c r="Y136" s="35">
        <f t="shared" si="138"/>
        <v>1</v>
      </c>
      <c r="Z136" s="35" t="str">
        <f t="shared" si="139"/>
        <v/>
      </c>
      <c r="AA136" s="35" t="str">
        <f t="shared" si="132"/>
        <v/>
      </c>
      <c r="AB136" s="35" t="str">
        <f t="shared" si="154"/>
        <v/>
      </c>
      <c r="AC136" s="35" t="str">
        <f t="shared" si="140"/>
        <v/>
      </c>
      <c r="AD136" s="35">
        <f t="shared" si="155"/>
        <v>1</v>
      </c>
      <c r="AE136" s="35">
        <f t="shared" si="141"/>
        <v>1</v>
      </c>
      <c r="AF136" s="35" t="str">
        <f t="shared" si="156"/>
        <v/>
      </c>
      <c r="AG136" s="35" t="str">
        <f t="shared" si="157"/>
        <v/>
      </c>
      <c r="AH136" s="35">
        <f t="shared" si="158"/>
        <v>2</v>
      </c>
      <c r="AI136" s="35" t="str">
        <f t="shared" si="133"/>
        <v/>
      </c>
      <c r="AJ136" s="35">
        <f t="shared" si="159"/>
        <v>1</v>
      </c>
      <c r="AK136" s="35" t="str">
        <f t="shared" si="160"/>
        <v/>
      </c>
      <c r="AL136" s="35" t="str">
        <f t="shared" si="142"/>
        <v/>
      </c>
      <c r="AM136" s="35">
        <f t="shared" si="143"/>
        <v>2</v>
      </c>
      <c r="AN136" s="35" t="str">
        <f t="shared" si="161"/>
        <v/>
      </c>
      <c r="AO136" s="35">
        <f t="shared" si="162"/>
        <v>1</v>
      </c>
      <c r="AP136" s="35" t="str">
        <f t="shared" si="163"/>
        <v/>
      </c>
      <c r="AQ136" s="35" t="str">
        <f t="shared" si="164"/>
        <v/>
      </c>
      <c r="AR136" s="35" t="str">
        <f t="shared" si="165"/>
        <v/>
      </c>
      <c r="AS136" s="35" t="str">
        <f t="shared" si="166"/>
        <v/>
      </c>
      <c r="AT136" s="35" t="str">
        <f t="shared" si="167"/>
        <v/>
      </c>
      <c r="AU136" s="35">
        <f t="shared" si="136"/>
        <v>12</v>
      </c>
      <c r="AV136" s="35">
        <f t="shared" si="144"/>
        <v>14</v>
      </c>
      <c r="AW136" s="35"/>
      <c r="AX136" s="35" t="str">
        <f t="shared" si="145"/>
        <v/>
      </c>
      <c r="AY136" s="35" t="str">
        <f t="shared" si="146"/>
        <v/>
      </c>
      <c r="AZ136" s="35" t="str">
        <f t="shared" si="147"/>
        <v/>
      </c>
      <c r="BA136" s="35" t="str">
        <f t="shared" si="148"/>
        <v/>
      </c>
      <c r="BB136" s="35" t="str">
        <f t="shared" si="149"/>
        <v/>
      </c>
      <c r="BC136" s="35"/>
      <c r="BD136" s="35" t="str">
        <f t="shared" si="150"/>
        <v/>
      </c>
      <c r="BE136" s="35" t="str">
        <f t="shared" si="151"/>
        <v/>
      </c>
      <c r="BF136" s="35" t="str">
        <f t="shared" si="134"/>
        <v/>
      </c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5"/>
      <c r="IK136" s="35"/>
      <c r="IL136" s="35"/>
      <c r="IM136" s="35"/>
      <c r="IN136" s="35"/>
      <c r="IO136" s="35"/>
      <c r="IP136" s="35"/>
      <c r="IQ136" s="35"/>
      <c r="IR136" s="35"/>
      <c r="IS136" s="35"/>
      <c r="IT136" s="35"/>
      <c r="IU136" s="35"/>
      <c r="IV136" s="35"/>
    </row>
    <row r="137" spans="1:256" s="11" customFormat="1" x14ac:dyDescent="0.2">
      <c r="A137" s="27" t="s">
        <v>428</v>
      </c>
      <c r="B137" s="28" t="s">
        <v>312</v>
      </c>
      <c r="C137" s="28">
        <v>1</v>
      </c>
      <c r="D137" s="89" t="s">
        <v>346</v>
      </c>
      <c r="E137" s="72" t="s">
        <v>16</v>
      </c>
      <c r="F137" s="23"/>
      <c r="G137" s="28"/>
      <c r="H137" s="28"/>
      <c r="I137" s="23" t="s">
        <v>4</v>
      </c>
      <c r="J137" s="23" t="s">
        <v>7</v>
      </c>
      <c r="K137" s="28">
        <v>5</v>
      </c>
      <c r="L137" s="28">
        <v>3</v>
      </c>
      <c r="M137" s="122" t="s">
        <v>168</v>
      </c>
      <c r="N137" s="23" t="s">
        <v>30</v>
      </c>
      <c r="O137" s="23"/>
      <c r="P137" s="23" t="s">
        <v>20</v>
      </c>
      <c r="Q137" s="23"/>
      <c r="R137" s="23"/>
      <c r="S137" s="23"/>
      <c r="T137" s="23" t="s">
        <v>429</v>
      </c>
      <c r="U137" s="28" t="str">
        <f t="shared" si="137"/>
        <v/>
      </c>
      <c r="V137" s="28" t="str">
        <f t="shared" si="152"/>
        <v/>
      </c>
      <c r="W137" s="28" t="str">
        <f t="shared" si="135"/>
        <v/>
      </c>
      <c r="X137" s="28" t="str">
        <f t="shared" si="153"/>
        <v/>
      </c>
      <c r="Y137" s="28">
        <f t="shared" si="138"/>
        <v>1</v>
      </c>
      <c r="Z137" s="28" t="str">
        <f t="shared" si="139"/>
        <v/>
      </c>
      <c r="AA137" s="28" t="str">
        <f t="shared" si="132"/>
        <v/>
      </c>
      <c r="AB137" s="28" t="str">
        <f t="shared" si="154"/>
        <v/>
      </c>
      <c r="AC137" s="28" t="str">
        <f t="shared" si="140"/>
        <v/>
      </c>
      <c r="AD137" s="28">
        <f t="shared" si="155"/>
        <v>2</v>
      </c>
      <c r="AE137" s="28" t="str">
        <f t="shared" si="141"/>
        <v/>
      </c>
      <c r="AF137" s="28" t="str">
        <f t="shared" si="156"/>
        <v/>
      </c>
      <c r="AG137" s="28" t="str">
        <f t="shared" si="157"/>
        <v/>
      </c>
      <c r="AH137" s="28" t="str">
        <f t="shared" si="158"/>
        <v/>
      </c>
      <c r="AI137" s="28">
        <f t="shared" si="133"/>
        <v>1</v>
      </c>
      <c r="AJ137" s="28" t="str">
        <f t="shared" si="159"/>
        <v/>
      </c>
      <c r="AK137" s="28">
        <f t="shared" si="160"/>
        <v>-1</v>
      </c>
      <c r="AL137" s="28" t="str">
        <f t="shared" si="142"/>
        <v/>
      </c>
      <c r="AM137" s="28">
        <f t="shared" si="143"/>
        <v>1</v>
      </c>
      <c r="AN137" s="28" t="str">
        <f t="shared" si="161"/>
        <v/>
      </c>
      <c r="AO137" s="28">
        <f t="shared" si="162"/>
        <v>2</v>
      </c>
      <c r="AP137" s="28" t="str">
        <f t="shared" si="163"/>
        <v/>
      </c>
      <c r="AQ137" s="28">
        <f t="shared" si="164"/>
        <v>2</v>
      </c>
      <c r="AR137" s="28" t="str">
        <f t="shared" si="165"/>
        <v/>
      </c>
      <c r="AS137" s="28">
        <f t="shared" si="166"/>
        <v>1</v>
      </c>
      <c r="AT137" s="28" t="str">
        <f t="shared" si="167"/>
        <v/>
      </c>
      <c r="AU137" s="28">
        <f t="shared" si="136"/>
        <v>9</v>
      </c>
      <c r="AV137" s="28">
        <f t="shared" si="144"/>
        <v>12</v>
      </c>
      <c r="AW137" s="28"/>
      <c r="AX137" s="28" t="str">
        <f t="shared" si="145"/>
        <v/>
      </c>
      <c r="AY137" s="28" t="str">
        <f t="shared" si="146"/>
        <v/>
      </c>
      <c r="AZ137" s="28" t="str">
        <f t="shared" si="147"/>
        <v/>
      </c>
      <c r="BA137" s="28" t="str">
        <f t="shared" si="148"/>
        <v/>
      </c>
      <c r="BB137" s="28" t="str">
        <f t="shared" si="149"/>
        <v/>
      </c>
      <c r="BC137" s="28"/>
      <c r="BD137" s="28" t="str">
        <f t="shared" si="150"/>
        <v/>
      </c>
      <c r="BE137" s="28" t="str">
        <f t="shared" si="151"/>
        <v/>
      </c>
      <c r="BF137" s="28" t="str">
        <f t="shared" si="134"/>
        <v/>
      </c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</row>
    <row r="138" spans="1:256" s="11" customFormat="1" x14ac:dyDescent="0.2">
      <c r="A138" s="9" t="s">
        <v>209</v>
      </c>
      <c r="B138" s="10" t="s">
        <v>51</v>
      </c>
      <c r="C138" s="10">
        <v>2</v>
      </c>
      <c r="D138" s="88" t="s">
        <v>347</v>
      </c>
      <c r="E138" s="69" t="s">
        <v>3</v>
      </c>
      <c r="G138" s="10"/>
      <c r="H138" s="10">
        <v>1</v>
      </c>
      <c r="K138" s="10">
        <v>1</v>
      </c>
      <c r="L138" s="10">
        <v>1</v>
      </c>
      <c r="M138" s="3"/>
      <c r="O138" s="11" t="s">
        <v>71</v>
      </c>
      <c r="R138" s="11" t="s">
        <v>110</v>
      </c>
      <c r="U138" s="10" t="str">
        <f t="shared" si="137"/>
        <v/>
      </c>
      <c r="V138" s="10" t="str">
        <f t="shared" si="152"/>
        <v/>
      </c>
      <c r="W138" s="10" t="str">
        <f t="shared" si="135"/>
        <v/>
      </c>
      <c r="X138" s="10">
        <f t="shared" si="153"/>
        <v>1</v>
      </c>
      <c r="Y138" s="10" t="str">
        <f t="shared" si="138"/>
        <v/>
      </c>
      <c r="Z138" s="10">
        <f t="shared" si="139"/>
        <v>1</v>
      </c>
      <c r="AA138" s="10" t="str">
        <f t="shared" si="132"/>
        <v/>
      </c>
      <c r="AB138" s="10" t="str">
        <f t="shared" si="154"/>
        <v/>
      </c>
      <c r="AC138" s="10" t="str">
        <f t="shared" si="140"/>
        <v/>
      </c>
      <c r="AD138" s="10" t="str">
        <f t="shared" si="155"/>
        <v/>
      </c>
      <c r="AE138" s="10" t="str">
        <f t="shared" si="141"/>
        <v/>
      </c>
      <c r="AF138" s="10" t="str">
        <f t="shared" si="156"/>
        <v/>
      </c>
      <c r="AG138" s="10" t="str">
        <f t="shared" si="157"/>
        <v/>
      </c>
      <c r="AH138" s="10" t="str">
        <f t="shared" si="158"/>
        <v/>
      </c>
      <c r="AI138" s="10" t="str">
        <f t="shared" si="133"/>
        <v/>
      </c>
      <c r="AJ138" s="10">
        <f t="shared" si="159"/>
        <v>2</v>
      </c>
      <c r="AK138" s="10" t="str">
        <f t="shared" si="160"/>
        <v/>
      </c>
      <c r="AL138" s="10" t="str">
        <f t="shared" si="142"/>
        <v/>
      </c>
      <c r="AM138" s="10" t="str">
        <f t="shared" si="143"/>
        <v/>
      </c>
      <c r="AN138" s="10" t="str">
        <f t="shared" si="161"/>
        <v/>
      </c>
      <c r="AO138" s="10" t="str">
        <f t="shared" si="162"/>
        <v/>
      </c>
      <c r="AP138" s="10" t="str">
        <f t="shared" si="163"/>
        <v/>
      </c>
      <c r="AQ138" s="10" t="str">
        <f t="shared" si="164"/>
        <v/>
      </c>
      <c r="AR138" s="10" t="str">
        <f t="shared" si="165"/>
        <v/>
      </c>
      <c r="AS138" s="10" t="str">
        <f t="shared" si="166"/>
        <v/>
      </c>
      <c r="AT138" s="10" t="str">
        <f t="shared" si="167"/>
        <v/>
      </c>
      <c r="AU138" s="10">
        <f t="shared" si="136"/>
        <v>4</v>
      </c>
      <c r="AV138" s="10">
        <f t="shared" si="144"/>
        <v>5</v>
      </c>
      <c r="AW138" s="10"/>
      <c r="AX138" s="10" t="str">
        <f t="shared" si="145"/>
        <v/>
      </c>
      <c r="AY138" s="10" t="str">
        <f t="shared" si="146"/>
        <v/>
      </c>
      <c r="AZ138" s="10" t="str">
        <f t="shared" si="147"/>
        <v/>
      </c>
      <c r="BA138" s="10" t="str">
        <f t="shared" si="148"/>
        <v/>
      </c>
      <c r="BB138" s="10" t="str">
        <f t="shared" si="149"/>
        <v/>
      </c>
      <c r="BC138" s="10"/>
      <c r="BD138" s="10" t="str">
        <f t="shared" si="150"/>
        <v/>
      </c>
      <c r="BE138" s="10" t="str">
        <f t="shared" si="151"/>
        <v/>
      </c>
      <c r="BF138" s="10" t="str">
        <f t="shared" si="134"/>
        <v/>
      </c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1:256" s="11" customFormat="1" x14ac:dyDescent="0.2">
      <c r="A139" s="9" t="s">
        <v>208</v>
      </c>
      <c r="B139" s="10" t="s">
        <v>126</v>
      </c>
      <c r="C139" s="10">
        <v>2</v>
      </c>
      <c r="D139" s="88" t="s">
        <v>347</v>
      </c>
      <c r="E139" s="69" t="s">
        <v>3</v>
      </c>
      <c r="G139" s="10"/>
      <c r="H139" s="10"/>
      <c r="K139" s="10">
        <v>1</v>
      </c>
      <c r="L139" s="10">
        <v>0</v>
      </c>
      <c r="M139" s="3"/>
      <c r="O139" s="11" t="s">
        <v>139</v>
      </c>
      <c r="R139" s="11" t="s">
        <v>140</v>
      </c>
      <c r="U139" s="10" t="str">
        <f t="shared" si="137"/>
        <v/>
      </c>
      <c r="V139" s="10" t="str">
        <f t="shared" si="152"/>
        <v/>
      </c>
      <c r="W139" s="10" t="str">
        <f t="shared" si="135"/>
        <v/>
      </c>
      <c r="X139" s="10">
        <f t="shared" si="153"/>
        <v>1</v>
      </c>
      <c r="Y139" s="10" t="str">
        <f t="shared" si="138"/>
        <v/>
      </c>
      <c r="Z139" s="10">
        <f t="shared" si="139"/>
        <v>1</v>
      </c>
      <c r="AA139" s="10" t="str">
        <f t="shared" ref="AA139:AA170" si="168">IF(J139="Genes",2,IF(A139="Genetics Lab",3,""))</f>
        <v/>
      </c>
      <c r="AB139" s="10" t="str">
        <f t="shared" si="154"/>
        <v/>
      </c>
      <c r="AC139" s="10" t="str">
        <f t="shared" si="140"/>
        <v/>
      </c>
      <c r="AD139" s="10" t="str">
        <f t="shared" si="155"/>
        <v/>
      </c>
      <c r="AE139" s="10" t="str">
        <f t="shared" si="141"/>
        <v/>
      </c>
      <c r="AF139" s="10" t="str">
        <f t="shared" si="156"/>
        <v/>
      </c>
      <c r="AG139" s="10" t="str">
        <f t="shared" si="157"/>
        <v/>
      </c>
      <c r="AH139" s="10" t="str">
        <f t="shared" si="158"/>
        <v/>
      </c>
      <c r="AI139" s="10" t="str">
        <f t="shared" ref="AI139:AI170" si="169">IF(AND(J139="Rare",I139="Production"),2,IF(J139="Rare",1,IF(OR(A139="Mining Robots",A139="Mining Conglomerate"),2,"")))</f>
        <v/>
      </c>
      <c r="AJ139" s="10">
        <f t="shared" si="159"/>
        <v>2</v>
      </c>
      <c r="AK139" s="10" t="str">
        <f t="shared" si="160"/>
        <v/>
      </c>
      <c r="AL139" s="10" t="str">
        <f t="shared" si="142"/>
        <v/>
      </c>
      <c r="AM139" s="10" t="str">
        <f t="shared" si="143"/>
        <v/>
      </c>
      <c r="AN139" s="10" t="str">
        <f t="shared" si="161"/>
        <v/>
      </c>
      <c r="AO139" s="10" t="str">
        <f t="shared" si="162"/>
        <v/>
      </c>
      <c r="AP139" s="10" t="str">
        <f t="shared" si="163"/>
        <v/>
      </c>
      <c r="AQ139" s="10" t="str">
        <f t="shared" si="164"/>
        <v/>
      </c>
      <c r="AR139" s="10" t="str">
        <f t="shared" si="165"/>
        <v/>
      </c>
      <c r="AS139" s="10" t="str">
        <f t="shared" si="166"/>
        <v/>
      </c>
      <c r="AT139" s="10" t="str">
        <f t="shared" si="167"/>
        <v/>
      </c>
      <c r="AU139" s="10">
        <f t="shared" si="136"/>
        <v>4</v>
      </c>
      <c r="AV139" s="10">
        <f t="shared" si="144"/>
        <v>4</v>
      </c>
      <c r="AW139" s="10"/>
      <c r="AX139" s="10" t="str">
        <f t="shared" si="145"/>
        <v/>
      </c>
      <c r="AY139" s="10" t="str">
        <f t="shared" si="146"/>
        <v/>
      </c>
      <c r="AZ139" s="10" t="str">
        <f t="shared" si="147"/>
        <v/>
      </c>
      <c r="BA139" s="10" t="str">
        <f t="shared" si="148"/>
        <v/>
      </c>
      <c r="BB139" s="10" t="str">
        <f t="shared" si="149"/>
        <v/>
      </c>
      <c r="BC139" s="10"/>
      <c r="BD139" s="10" t="str">
        <f t="shared" si="150"/>
        <v/>
      </c>
      <c r="BE139" s="10" t="str">
        <f t="shared" si="151"/>
        <v/>
      </c>
      <c r="BF139" s="10" t="str">
        <f t="shared" si="134"/>
        <v/>
      </c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1:256" s="11" customFormat="1" x14ac:dyDescent="0.2">
      <c r="A140" s="27" t="s">
        <v>186</v>
      </c>
      <c r="B140" s="28" t="s">
        <v>51</v>
      </c>
      <c r="C140" s="28">
        <v>1</v>
      </c>
      <c r="D140" s="89" t="s">
        <v>346</v>
      </c>
      <c r="E140" s="72" t="s">
        <v>16</v>
      </c>
      <c r="F140" s="23"/>
      <c r="G140" s="28"/>
      <c r="H140" s="28"/>
      <c r="I140" s="23" t="s">
        <v>4</v>
      </c>
      <c r="J140" s="23" t="s">
        <v>7</v>
      </c>
      <c r="K140" s="28">
        <v>2</v>
      </c>
      <c r="L140" s="28">
        <v>1</v>
      </c>
      <c r="M140" s="61"/>
      <c r="N140" s="23"/>
      <c r="O140" s="23"/>
      <c r="P140" s="23"/>
      <c r="Q140" s="23"/>
      <c r="R140" s="23"/>
      <c r="S140" s="23"/>
      <c r="T140" s="23"/>
      <c r="U140" s="28" t="str">
        <f t="shared" si="137"/>
        <v/>
      </c>
      <c r="V140" s="28" t="str">
        <f t="shared" si="152"/>
        <v/>
      </c>
      <c r="W140" s="28" t="str">
        <f t="shared" si="135"/>
        <v/>
      </c>
      <c r="X140" s="28" t="str">
        <f t="shared" si="153"/>
        <v/>
      </c>
      <c r="Y140" s="28">
        <f t="shared" si="138"/>
        <v>1</v>
      </c>
      <c r="Z140" s="28" t="str">
        <f t="shared" si="139"/>
        <v/>
      </c>
      <c r="AA140" s="28" t="str">
        <f t="shared" si="168"/>
        <v/>
      </c>
      <c r="AB140" s="28" t="str">
        <f t="shared" si="154"/>
        <v/>
      </c>
      <c r="AC140" s="28" t="str">
        <f t="shared" si="140"/>
        <v/>
      </c>
      <c r="AD140" s="28">
        <f t="shared" si="155"/>
        <v>1</v>
      </c>
      <c r="AE140" s="28" t="str">
        <f t="shared" si="141"/>
        <v/>
      </c>
      <c r="AF140" s="28" t="str">
        <f t="shared" si="156"/>
        <v/>
      </c>
      <c r="AG140" s="28" t="str">
        <f t="shared" si="157"/>
        <v/>
      </c>
      <c r="AH140" s="28" t="str">
        <f t="shared" si="158"/>
        <v/>
      </c>
      <c r="AI140" s="28">
        <f t="shared" si="169"/>
        <v>1</v>
      </c>
      <c r="AJ140" s="28" t="str">
        <f t="shared" si="159"/>
        <v/>
      </c>
      <c r="AK140" s="28" t="str">
        <f t="shared" si="160"/>
        <v/>
      </c>
      <c r="AL140" s="28" t="str">
        <f t="shared" si="142"/>
        <v/>
      </c>
      <c r="AM140" s="28">
        <f t="shared" si="143"/>
        <v>1</v>
      </c>
      <c r="AN140" s="28" t="str">
        <f t="shared" si="161"/>
        <v/>
      </c>
      <c r="AO140" s="28">
        <f t="shared" si="162"/>
        <v>2</v>
      </c>
      <c r="AP140" s="28" t="str">
        <f t="shared" si="163"/>
        <v/>
      </c>
      <c r="AQ140" s="28">
        <f t="shared" si="164"/>
        <v>2</v>
      </c>
      <c r="AR140" s="28" t="str">
        <f t="shared" si="165"/>
        <v/>
      </c>
      <c r="AS140" s="28" t="str">
        <f t="shared" si="166"/>
        <v/>
      </c>
      <c r="AT140" s="28" t="str">
        <f t="shared" si="167"/>
        <v/>
      </c>
      <c r="AU140" s="28">
        <f t="shared" si="136"/>
        <v>8</v>
      </c>
      <c r="AV140" s="28">
        <f t="shared" si="144"/>
        <v>9</v>
      </c>
      <c r="AW140" s="28"/>
      <c r="AX140" s="28" t="str">
        <f t="shared" si="145"/>
        <v/>
      </c>
      <c r="AY140" s="28" t="str">
        <f t="shared" si="146"/>
        <v/>
      </c>
      <c r="AZ140" s="28" t="str">
        <f t="shared" si="147"/>
        <v>Y</v>
      </c>
      <c r="BA140" s="28" t="str">
        <f t="shared" si="148"/>
        <v/>
      </c>
      <c r="BB140" s="28" t="str">
        <f t="shared" si="149"/>
        <v/>
      </c>
      <c r="BC140" s="28"/>
      <c r="BD140" s="28" t="str">
        <f t="shared" si="150"/>
        <v/>
      </c>
      <c r="BE140" s="28" t="str">
        <f t="shared" si="151"/>
        <v/>
      </c>
      <c r="BF140" s="28" t="str">
        <f t="shared" si="134"/>
        <v/>
      </c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  <c r="IA140" s="28"/>
      <c r="IB140" s="28"/>
      <c r="IC140" s="28"/>
      <c r="ID140" s="28"/>
      <c r="IE140" s="28"/>
      <c r="IF140" s="28"/>
      <c r="IG140" s="28"/>
      <c r="IH140" s="28"/>
      <c r="II140" s="28"/>
      <c r="IJ140" s="28"/>
      <c r="IK140" s="28"/>
      <c r="IL140" s="28"/>
      <c r="IM140" s="28"/>
      <c r="IN140" s="28"/>
      <c r="IO140" s="28"/>
      <c r="IP140" s="28"/>
      <c r="IQ140" s="28"/>
      <c r="IR140" s="28"/>
      <c r="IS140" s="28"/>
      <c r="IT140" s="28"/>
      <c r="IU140" s="28"/>
      <c r="IV140" s="28"/>
    </row>
    <row r="141" spans="1:256" s="26" customFormat="1" x14ac:dyDescent="0.2">
      <c r="A141" s="31" t="s">
        <v>430</v>
      </c>
      <c r="B141" s="32" t="s">
        <v>312</v>
      </c>
      <c r="C141" s="32">
        <v>1</v>
      </c>
      <c r="D141" s="90" t="s">
        <v>346</v>
      </c>
      <c r="E141" s="73" t="s">
        <v>16</v>
      </c>
      <c r="F141" s="33" t="s">
        <v>153</v>
      </c>
      <c r="G141" s="32"/>
      <c r="H141" s="32"/>
      <c r="I141" s="24" t="s">
        <v>4</v>
      </c>
      <c r="J141" s="24" t="s">
        <v>45</v>
      </c>
      <c r="K141" s="32">
        <v>2</v>
      </c>
      <c r="L141" s="32">
        <v>-1</v>
      </c>
      <c r="M141" s="62"/>
      <c r="N141" s="24"/>
      <c r="O141" s="24"/>
      <c r="P141" s="24" t="s">
        <v>431</v>
      </c>
      <c r="Q141" s="24"/>
      <c r="R141" s="24"/>
      <c r="S141" s="24" t="s">
        <v>432</v>
      </c>
      <c r="T141" s="24"/>
      <c r="U141" s="32" t="str">
        <f t="shared" si="137"/>
        <v/>
      </c>
      <c r="V141" s="32" t="str">
        <f t="shared" si="152"/>
        <v/>
      </c>
      <c r="W141" s="32" t="str">
        <f t="shared" si="135"/>
        <v/>
      </c>
      <c r="X141" s="32" t="str">
        <f t="shared" si="153"/>
        <v/>
      </c>
      <c r="Y141" s="32">
        <f t="shared" si="138"/>
        <v>1</v>
      </c>
      <c r="Z141" s="32" t="str">
        <f t="shared" si="139"/>
        <v/>
      </c>
      <c r="AA141" s="32">
        <f t="shared" si="168"/>
        <v>2</v>
      </c>
      <c r="AB141" s="32" t="str">
        <f t="shared" si="154"/>
        <v/>
      </c>
      <c r="AC141" s="32" t="str">
        <f t="shared" si="140"/>
        <v/>
      </c>
      <c r="AD141" s="32">
        <f t="shared" si="155"/>
        <v>1</v>
      </c>
      <c r="AE141" s="32" t="str">
        <f t="shared" si="141"/>
        <v/>
      </c>
      <c r="AF141" s="32" t="str">
        <f t="shared" si="156"/>
        <v/>
      </c>
      <c r="AG141" s="32" t="str">
        <f t="shared" si="157"/>
        <v/>
      </c>
      <c r="AH141" s="32" t="str">
        <f t="shared" si="158"/>
        <v/>
      </c>
      <c r="AI141" s="32" t="str">
        <f t="shared" si="169"/>
        <v/>
      </c>
      <c r="AJ141" s="32" t="str">
        <f t="shared" si="159"/>
        <v/>
      </c>
      <c r="AK141" s="32" t="str">
        <f t="shared" si="160"/>
        <v/>
      </c>
      <c r="AL141" s="32" t="str">
        <f t="shared" si="142"/>
        <v/>
      </c>
      <c r="AM141" s="32">
        <f t="shared" si="143"/>
        <v>1</v>
      </c>
      <c r="AN141" s="32">
        <f t="shared" si="161"/>
        <v>2</v>
      </c>
      <c r="AO141" s="32">
        <f t="shared" si="162"/>
        <v>1</v>
      </c>
      <c r="AP141" s="32" t="str">
        <f t="shared" si="163"/>
        <v/>
      </c>
      <c r="AQ141" s="32">
        <f t="shared" si="164"/>
        <v>2</v>
      </c>
      <c r="AR141" s="32" t="str">
        <f t="shared" si="165"/>
        <v/>
      </c>
      <c r="AS141" s="32" t="str">
        <f t="shared" si="166"/>
        <v/>
      </c>
      <c r="AT141" s="32">
        <f t="shared" si="167"/>
        <v>3</v>
      </c>
      <c r="AU141" s="32">
        <f t="shared" si="136"/>
        <v>13</v>
      </c>
      <c r="AV141" s="32">
        <f t="shared" si="144"/>
        <v>12</v>
      </c>
      <c r="AW141" s="32"/>
      <c r="AX141" s="32" t="str">
        <f t="shared" si="145"/>
        <v/>
      </c>
      <c r="AY141" s="32" t="str">
        <f t="shared" si="146"/>
        <v/>
      </c>
      <c r="AZ141" s="32" t="str">
        <f t="shared" si="147"/>
        <v>Y</v>
      </c>
      <c r="BA141" s="32" t="str">
        <f t="shared" si="148"/>
        <v>Y</v>
      </c>
      <c r="BB141" s="32" t="str">
        <f t="shared" si="149"/>
        <v/>
      </c>
      <c r="BC141" s="32"/>
      <c r="BD141" s="32" t="str">
        <f t="shared" si="150"/>
        <v/>
      </c>
      <c r="BE141" s="32" t="str">
        <f t="shared" si="151"/>
        <v/>
      </c>
      <c r="BF141" s="32" t="str">
        <f t="shared" si="134"/>
        <v/>
      </c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</row>
    <row r="142" spans="1:256" s="11" customFormat="1" ht="22.5" x14ac:dyDescent="0.2">
      <c r="A142" s="9" t="s">
        <v>185</v>
      </c>
      <c r="B142" s="10" t="s">
        <v>126</v>
      </c>
      <c r="C142" s="10">
        <v>1</v>
      </c>
      <c r="D142" s="88" t="s">
        <v>347</v>
      </c>
      <c r="E142" s="69" t="s">
        <v>3</v>
      </c>
      <c r="F142" s="53" t="s">
        <v>10</v>
      </c>
      <c r="G142" s="10"/>
      <c r="H142" s="10"/>
      <c r="K142" s="10">
        <v>6</v>
      </c>
      <c r="L142" s="10" t="s">
        <v>13</v>
      </c>
      <c r="M142" s="3"/>
      <c r="P142" s="41" t="s">
        <v>299</v>
      </c>
      <c r="T142" s="11" t="s">
        <v>174</v>
      </c>
      <c r="U142" s="10" t="str">
        <f t="shared" si="137"/>
        <v/>
      </c>
      <c r="V142" s="10" t="str">
        <f t="shared" si="152"/>
        <v/>
      </c>
      <c r="W142" s="10" t="str">
        <f t="shared" si="135"/>
        <v/>
      </c>
      <c r="X142" s="10">
        <f t="shared" si="153"/>
        <v>1</v>
      </c>
      <c r="Y142" s="10" t="str">
        <f t="shared" si="138"/>
        <v/>
      </c>
      <c r="Z142" s="10">
        <f t="shared" si="139"/>
        <v>2</v>
      </c>
      <c r="AA142" s="10" t="str">
        <f t="shared" si="168"/>
        <v/>
      </c>
      <c r="AB142" s="10" t="str">
        <f t="shared" si="154"/>
        <v/>
      </c>
      <c r="AC142" s="10" t="str">
        <f t="shared" si="140"/>
        <v/>
      </c>
      <c r="AD142" s="10" t="str">
        <f t="shared" si="155"/>
        <v/>
      </c>
      <c r="AE142" s="10">
        <f t="shared" si="141"/>
        <v>1</v>
      </c>
      <c r="AF142" s="10" t="str">
        <f t="shared" si="156"/>
        <v/>
      </c>
      <c r="AG142" s="10" t="str">
        <f t="shared" si="157"/>
        <v/>
      </c>
      <c r="AH142" s="10" t="str">
        <f t="shared" si="158"/>
        <v/>
      </c>
      <c r="AI142" s="10" t="str">
        <f t="shared" si="169"/>
        <v/>
      </c>
      <c r="AJ142" s="10" t="str">
        <f t="shared" si="159"/>
        <v/>
      </c>
      <c r="AK142" s="10" t="str">
        <f t="shared" si="160"/>
        <v/>
      </c>
      <c r="AL142" s="10" t="str">
        <f t="shared" si="142"/>
        <v/>
      </c>
      <c r="AM142" s="10" t="str">
        <f t="shared" si="143"/>
        <v/>
      </c>
      <c r="AN142" s="10" t="str">
        <f t="shared" si="161"/>
        <v/>
      </c>
      <c r="AO142" s="10" t="str">
        <f t="shared" si="162"/>
        <v/>
      </c>
      <c r="AP142" s="10">
        <f t="shared" si="163"/>
        <v>2</v>
      </c>
      <c r="AQ142" s="10" t="str">
        <f t="shared" si="164"/>
        <v/>
      </c>
      <c r="AR142" s="10" t="str">
        <f t="shared" si="165"/>
        <v/>
      </c>
      <c r="AS142" s="10" t="str">
        <f t="shared" si="166"/>
        <v/>
      </c>
      <c r="AT142" s="10" t="str">
        <f t="shared" si="167"/>
        <v/>
      </c>
      <c r="AU142" s="10">
        <f t="shared" si="136"/>
        <v>6</v>
      </c>
      <c r="AV142" s="10">
        <f t="shared" si="144"/>
        <v>6</v>
      </c>
      <c r="AW142" s="10"/>
      <c r="AX142" s="10" t="str">
        <f t="shared" si="145"/>
        <v/>
      </c>
      <c r="AY142" s="10" t="str">
        <f t="shared" si="146"/>
        <v/>
      </c>
      <c r="AZ142" s="10" t="str">
        <f t="shared" si="147"/>
        <v/>
      </c>
      <c r="BA142" s="10" t="str">
        <f t="shared" si="148"/>
        <v/>
      </c>
      <c r="BB142" s="10" t="str">
        <f t="shared" si="149"/>
        <v/>
      </c>
      <c r="BC142" s="10"/>
      <c r="BD142" s="10" t="str">
        <f t="shared" si="150"/>
        <v/>
      </c>
      <c r="BE142" s="10" t="str">
        <f t="shared" si="151"/>
        <v>Y</v>
      </c>
      <c r="BF142" s="10" t="str">
        <f t="shared" si="134"/>
        <v>Y</v>
      </c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1:256" s="11" customFormat="1" x14ac:dyDescent="0.2">
      <c r="A143" s="9" t="s">
        <v>278</v>
      </c>
      <c r="B143" s="10" t="s">
        <v>51</v>
      </c>
      <c r="C143" s="10">
        <v>1</v>
      </c>
      <c r="D143" s="83" t="s">
        <v>346</v>
      </c>
      <c r="E143" s="69" t="s">
        <v>15</v>
      </c>
      <c r="F143" s="53" t="s">
        <v>10</v>
      </c>
      <c r="G143" s="10"/>
      <c r="H143" s="10"/>
      <c r="K143" s="10">
        <v>6</v>
      </c>
      <c r="L143" s="10">
        <v>6</v>
      </c>
      <c r="M143" s="3"/>
      <c r="U143" s="10" t="str">
        <f t="shared" si="137"/>
        <v/>
      </c>
      <c r="V143" s="10" t="str">
        <f t="shared" si="152"/>
        <v/>
      </c>
      <c r="W143" s="10" t="str">
        <f t="shared" si="135"/>
        <v/>
      </c>
      <c r="X143" s="10" t="str">
        <f t="shared" si="153"/>
        <v/>
      </c>
      <c r="Y143" s="10" t="str">
        <f t="shared" si="138"/>
        <v/>
      </c>
      <c r="Z143" s="10" t="str">
        <f t="shared" si="139"/>
        <v/>
      </c>
      <c r="AA143" s="10" t="str">
        <f t="shared" si="168"/>
        <v/>
      </c>
      <c r="AB143" s="10">
        <f t="shared" si="154"/>
        <v>2</v>
      </c>
      <c r="AC143" s="10" t="str">
        <f t="shared" si="140"/>
        <v/>
      </c>
      <c r="AD143" s="10">
        <f t="shared" si="155"/>
        <v>1</v>
      </c>
      <c r="AE143" s="10" t="str">
        <f t="shared" si="141"/>
        <v/>
      </c>
      <c r="AF143" s="10">
        <f t="shared" si="156"/>
        <v>1</v>
      </c>
      <c r="AG143" s="10">
        <f t="shared" si="157"/>
        <v>2</v>
      </c>
      <c r="AH143" s="10" t="str">
        <f t="shared" si="158"/>
        <v/>
      </c>
      <c r="AI143" s="10" t="str">
        <f t="shared" si="169"/>
        <v/>
      </c>
      <c r="AJ143" s="10" t="str">
        <f t="shared" si="159"/>
        <v/>
      </c>
      <c r="AK143" s="10" t="str">
        <f t="shared" si="160"/>
        <v/>
      </c>
      <c r="AL143" s="10" t="str">
        <f t="shared" si="142"/>
        <v/>
      </c>
      <c r="AM143" s="10">
        <f t="shared" si="143"/>
        <v>1</v>
      </c>
      <c r="AN143" s="10">
        <f t="shared" si="161"/>
        <v>1</v>
      </c>
      <c r="AO143" s="10">
        <f t="shared" si="162"/>
        <v>1</v>
      </c>
      <c r="AP143" s="10">
        <f t="shared" si="163"/>
        <v>2</v>
      </c>
      <c r="AQ143" s="10" t="str">
        <f t="shared" si="164"/>
        <v/>
      </c>
      <c r="AR143" s="10" t="str">
        <f t="shared" si="165"/>
        <v/>
      </c>
      <c r="AS143" s="10">
        <f t="shared" si="166"/>
        <v>1</v>
      </c>
      <c r="AT143" s="10" t="str">
        <f t="shared" si="167"/>
        <v/>
      </c>
      <c r="AU143" s="10">
        <f t="shared" si="136"/>
        <v>12</v>
      </c>
      <c r="AV143" s="10">
        <f t="shared" si="144"/>
        <v>18</v>
      </c>
      <c r="AW143" s="10"/>
      <c r="AX143" s="10" t="str">
        <f t="shared" si="145"/>
        <v/>
      </c>
      <c r="AY143" s="10" t="str">
        <f t="shared" si="146"/>
        <v/>
      </c>
      <c r="AZ143" s="10" t="str">
        <f t="shared" si="147"/>
        <v/>
      </c>
      <c r="BA143" s="10" t="str">
        <f t="shared" si="148"/>
        <v/>
      </c>
      <c r="BB143" s="10" t="str">
        <f t="shared" si="149"/>
        <v/>
      </c>
      <c r="BC143" s="10"/>
      <c r="BD143" s="10" t="str">
        <f t="shared" si="150"/>
        <v>Y</v>
      </c>
      <c r="BE143" s="10" t="str">
        <f t="shared" si="151"/>
        <v/>
      </c>
      <c r="BF143" s="10" t="str">
        <f t="shared" si="134"/>
        <v/>
      </c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1:256" s="11" customFormat="1" x14ac:dyDescent="0.2">
      <c r="A144" s="9" t="s">
        <v>265</v>
      </c>
      <c r="B144" s="10" t="s">
        <v>126</v>
      </c>
      <c r="C144" s="10">
        <v>1</v>
      </c>
      <c r="D144" s="86" t="s">
        <v>346</v>
      </c>
      <c r="E144" s="69" t="s">
        <v>16</v>
      </c>
      <c r="F144" s="53" t="s">
        <v>10</v>
      </c>
      <c r="G144" s="10">
        <v>9</v>
      </c>
      <c r="H144" s="10"/>
      <c r="K144" s="10">
        <v>2</v>
      </c>
      <c r="L144" s="10">
        <v>0</v>
      </c>
      <c r="M144" s="3"/>
      <c r="P144" s="11" t="s">
        <v>128</v>
      </c>
      <c r="S144" s="11" t="s">
        <v>129</v>
      </c>
      <c r="U144" s="10" t="str">
        <f t="shared" si="137"/>
        <v/>
      </c>
      <c r="V144" s="10" t="str">
        <f t="shared" si="152"/>
        <v/>
      </c>
      <c r="W144" s="10" t="str">
        <f t="shared" si="135"/>
        <v/>
      </c>
      <c r="X144" s="10" t="str">
        <f t="shared" si="153"/>
        <v/>
      </c>
      <c r="Y144" s="10" t="str">
        <f t="shared" si="138"/>
        <v/>
      </c>
      <c r="Z144" s="10" t="str">
        <f t="shared" si="139"/>
        <v/>
      </c>
      <c r="AA144" s="10" t="str">
        <f t="shared" si="168"/>
        <v/>
      </c>
      <c r="AB144" s="10" t="str">
        <f t="shared" si="154"/>
        <v/>
      </c>
      <c r="AC144" s="10" t="str">
        <f t="shared" si="140"/>
        <v/>
      </c>
      <c r="AD144" s="10">
        <f t="shared" si="155"/>
        <v>1</v>
      </c>
      <c r="AE144" s="10" t="str">
        <f t="shared" si="141"/>
        <v/>
      </c>
      <c r="AF144" s="10" t="str">
        <f t="shared" si="156"/>
        <v/>
      </c>
      <c r="AG144" s="10" t="str">
        <f t="shared" si="157"/>
        <v/>
      </c>
      <c r="AH144" s="10" t="str">
        <f t="shared" si="158"/>
        <v/>
      </c>
      <c r="AI144" s="10" t="str">
        <f t="shared" si="169"/>
        <v/>
      </c>
      <c r="AJ144" s="10" t="str">
        <f t="shared" si="159"/>
        <v/>
      </c>
      <c r="AK144" s="10" t="str">
        <f t="shared" si="160"/>
        <v/>
      </c>
      <c r="AL144" s="10" t="str">
        <f t="shared" si="142"/>
        <v/>
      </c>
      <c r="AM144" s="10">
        <f t="shared" si="143"/>
        <v>1</v>
      </c>
      <c r="AN144" s="10" t="str">
        <f t="shared" si="161"/>
        <v/>
      </c>
      <c r="AO144" s="10">
        <f t="shared" si="162"/>
        <v>1</v>
      </c>
      <c r="AP144" s="10">
        <f t="shared" si="163"/>
        <v>2</v>
      </c>
      <c r="AQ144" s="10" t="str">
        <f t="shared" si="164"/>
        <v/>
      </c>
      <c r="AR144" s="10" t="str">
        <f t="shared" si="165"/>
        <v/>
      </c>
      <c r="AS144" s="10" t="str">
        <f t="shared" si="166"/>
        <v/>
      </c>
      <c r="AT144" s="10" t="str">
        <f t="shared" si="167"/>
        <v/>
      </c>
      <c r="AU144" s="10">
        <f t="shared" si="136"/>
        <v>5</v>
      </c>
      <c r="AV144" s="10">
        <f t="shared" si="144"/>
        <v>5</v>
      </c>
      <c r="AW144" s="10"/>
      <c r="AX144" s="10" t="str">
        <f t="shared" si="145"/>
        <v/>
      </c>
      <c r="AY144" s="10" t="str">
        <f t="shared" si="146"/>
        <v/>
      </c>
      <c r="AZ144" s="10" t="str">
        <f t="shared" si="147"/>
        <v/>
      </c>
      <c r="BA144" s="10" t="str">
        <f t="shared" si="148"/>
        <v/>
      </c>
      <c r="BB144" s="10" t="str">
        <f t="shared" si="149"/>
        <v/>
      </c>
      <c r="BC144" s="10"/>
      <c r="BD144" s="10" t="str">
        <f t="shared" si="150"/>
        <v/>
      </c>
      <c r="BE144" s="10" t="str">
        <f t="shared" si="151"/>
        <v/>
      </c>
      <c r="BF144" s="10" t="str">
        <f t="shared" si="134"/>
        <v/>
      </c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1:256" s="21" customFormat="1" x14ac:dyDescent="0.2">
      <c r="A145" s="9" t="s">
        <v>279</v>
      </c>
      <c r="B145" s="10" t="s">
        <v>99</v>
      </c>
      <c r="C145" s="10">
        <v>1</v>
      </c>
      <c r="D145" s="83" t="s">
        <v>346</v>
      </c>
      <c r="E145" s="69" t="s">
        <v>15</v>
      </c>
      <c r="F145" s="53" t="s">
        <v>10</v>
      </c>
      <c r="G145" s="10"/>
      <c r="H145" s="10"/>
      <c r="I145" s="11"/>
      <c r="J145" s="11"/>
      <c r="K145" s="10">
        <v>4</v>
      </c>
      <c r="L145" s="10">
        <v>4</v>
      </c>
      <c r="M145" s="3"/>
      <c r="N145" s="11"/>
      <c r="O145" s="11"/>
      <c r="P145" s="11"/>
      <c r="Q145" s="11"/>
      <c r="R145" s="11" t="s">
        <v>110</v>
      </c>
      <c r="S145" s="11"/>
      <c r="T145" s="11"/>
      <c r="U145" s="10" t="str">
        <f t="shared" si="137"/>
        <v/>
      </c>
      <c r="V145" s="10" t="str">
        <f t="shared" si="152"/>
        <v/>
      </c>
      <c r="W145" s="10" t="str">
        <f t="shared" si="135"/>
        <v/>
      </c>
      <c r="X145" s="10" t="str">
        <f t="shared" si="153"/>
        <v/>
      </c>
      <c r="Y145" s="10" t="str">
        <f t="shared" si="138"/>
        <v/>
      </c>
      <c r="Z145" s="10" t="str">
        <f t="shared" si="139"/>
        <v/>
      </c>
      <c r="AA145" s="10" t="str">
        <f t="shared" si="168"/>
        <v/>
      </c>
      <c r="AB145" s="10">
        <f t="shared" si="154"/>
        <v>2</v>
      </c>
      <c r="AC145" s="10" t="str">
        <f t="shared" si="140"/>
        <v/>
      </c>
      <c r="AD145" s="10">
        <f t="shared" si="155"/>
        <v>1</v>
      </c>
      <c r="AE145" s="10" t="str">
        <f t="shared" si="141"/>
        <v/>
      </c>
      <c r="AF145" s="10">
        <f t="shared" si="156"/>
        <v>1</v>
      </c>
      <c r="AG145" s="10">
        <f t="shared" si="157"/>
        <v>2</v>
      </c>
      <c r="AH145" s="10" t="str">
        <f t="shared" si="158"/>
        <v/>
      </c>
      <c r="AI145" s="10" t="str">
        <f t="shared" si="169"/>
        <v/>
      </c>
      <c r="AJ145" s="10">
        <f t="shared" si="159"/>
        <v>1</v>
      </c>
      <c r="AK145" s="10" t="str">
        <f t="shared" si="160"/>
        <v/>
      </c>
      <c r="AL145" s="10" t="str">
        <f t="shared" si="142"/>
        <v/>
      </c>
      <c r="AM145" s="10">
        <f t="shared" si="143"/>
        <v>1</v>
      </c>
      <c r="AN145" s="10">
        <f t="shared" si="161"/>
        <v>1</v>
      </c>
      <c r="AO145" s="10">
        <f t="shared" si="162"/>
        <v>1</v>
      </c>
      <c r="AP145" s="10">
        <f t="shared" si="163"/>
        <v>2</v>
      </c>
      <c r="AQ145" s="10" t="str">
        <f t="shared" si="164"/>
        <v/>
      </c>
      <c r="AR145" s="10" t="str">
        <f t="shared" si="165"/>
        <v/>
      </c>
      <c r="AS145" s="10">
        <f t="shared" si="166"/>
        <v>1</v>
      </c>
      <c r="AT145" s="10" t="str">
        <f t="shared" si="167"/>
        <v/>
      </c>
      <c r="AU145" s="10">
        <f t="shared" si="136"/>
        <v>13</v>
      </c>
      <c r="AV145" s="10">
        <f t="shared" si="144"/>
        <v>17</v>
      </c>
      <c r="AW145" s="10"/>
      <c r="AX145" s="10" t="str">
        <f t="shared" si="145"/>
        <v/>
      </c>
      <c r="AY145" s="10" t="str">
        <f t="shared" si="146"/>
        <v/>
      </c>
      <c r="AZ145" s="10" t="str">
        <f t="shared" si="147"/>
        <v/>
      </c>
      <c r="BA145" s="10" t="str">
        <f t="shared" si="148"/>
        <v/>
      </c>
      <c r="BB145" s="10" t="str">
        <f t="shared" si="149"/>
        <v/>
      </c>
      <c r="BC145" s="10"/>
      <c r="BD145" s="10" t="str">
        <f t="shared" si="150"/>
        <v/>
      </c>
      <c r="BE145" s="10" t="str">
        <f t="shared" si="151"/>
        <v/>
      </c>
      <c r="BF145" s="10" t="str">
        <f t="shared" si="134"/>
        <v/>
      </c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1:256" s="11" customFormat="1" x14ac:dyDescent="0.2">
      <c r="A146" s="27" t="s">
        <v>280</v>
      </c>
      <c r="B146" s="28" t="s">
        <v>126</v>
      </c>
      <c r="C146" s="28">
        <v>1</v>
      </c>
      <c r="D146" s="101" t="s">
        <v>346</v>
      </c>
      <c r="E146" s="72" t="s">
        <v>15</v>
      </c>
      <c r="F146" s="54" t="s">
        <v>10</v>
      </c>
      <c r="G146" s="23"/>
      <c r="H146" s="23"/>
      <c r="I146" s="23" t="s">
        <v>4</v>
      </c>
      <c r="J146" s="23" t="s">
        <v>7</v>
      </c>
      <c r="K146" s="28">
        <v>2</v>
      </c>
      <c r="L146" s="28">
        <v>1</v>
      </c>
      <c r="M146" s="67"/>
      <c r="N146" s="23"/>
      <c r="O146" s="23"/>
      <c r="P146" s="23" t="s">
        <v>382</v>
      </c>
      <c r="Q146" s="23"/>
      <c r="R146" s="23"/>
      <c r="S146" s="28"/>
      <c r="T146" s="28"/>
      <c r="U146" s="28" t="str">
        <f t="shared" si="137"/>
        <v/>
      </c>
      <c r="V146" s="28" t="str">
        <f t="shared" si="152"/>
        <v/>
      </c>
      <c r="W146" s="28" t="str">
        <f t="shared" si="135"/>
        <v/>
      </c>
      <c r="X146" s="28" t="str">
        <f t="shared" si="153"/>
        <v/>
      </c>
      <c r="Y146" s="28">
        <f t="shared" si="138"/>
        <v>1</v>
      </c>
      <c r="Z146" s="28" t="str">
        <f t="shared" si="139"/>
        <v/>
      </c>
      <c r="AA146" s="28" t="str">
        <f t="shared" si="168"/>
        <v/>
      </c>
      <c r="AB146" s="28">
        <f t="shared" si="154"/>
        <v>2</v>
      </c>
      <c r="AC146" s="28" t="str">
        <f t="shared" si="140"/>
        <v/>
      </c>
      <c r="AD146" s="28">
        <f t="shared" si="155"/>
        <v>1</v>
      </c>
      <c r="AE146" s="28" t="str">
        <f t="shared" si="141"/>
        <v/>
      </c>
      <c r="AF146" s="28">
        <f t="shared" si="156"/>
        <v>1</v>
      </c>
      <c r="AG146" s="28">
        <f t="shared" si="157"/>
        <v>2</v>
      </c>
      <c r="AH146" s="28" t="str">
        <f t="shared" si="158"/>
        <v/>
      </c>
      <c r="AI146" s="28">
        <f t="shared" si="169"/>
        <v>1</v>
      </c>
      <c r="AJ146" s="28" t="str">
        <f t="shared" si="159"/>
        <v/>
      </c>
      <c r="AK146" s="28">
        <f t="shared" si="160"/>
        <v>1</v>
      </c>
      <c r="AL146" s="28" t="str">
        <f t="shared" si="142"/>
        <v/>
      </c>
      <c r="AM146" s="28">
        <f t="shared" si="143"/>
        <v>1</v>
      </c>
      <c r="AN146" s="28">
        <f t="shared" si="161"/>
        <v>1</v>
      </c>
      <c r="AO146" s="28">
        <f t="shared" si="162"/>
        <v>2</v>
      </c>
      <c r="AP146" s="28">
        <f t="shared" si="163"/>
        <v>2</v>
      </c>
      <c r="AQ146" s="28">
        <f t="shared" si="164"/>
        <v>2</v>
      </c>
      <c r="AR146" s="28" t="str">
        <f t="shared" si="165"/>
        <v/>
      </c>
      <c r="AS146" s="28" t="str">
        <f t="shared" si="166"/>
        <v/>
      </c>
      <c r="AT146" s="28" t="str">
        <f t="shared" si="167"/>
        <v/>
      </c>
      <c r="AU146" s="28">
        <f t="shared" si="136"/>
        <v>17</v>
      </c>
      <c r="AV146" s="28">
        <f t="shared" si="144"/>
        <v>18</v>
      </c>
      <c r="AW146" s="28"/>
      <c r="AX146" s="28" t="str">
        <f t="shared" si="145"/>
        <v/>
      </c>
      <c r="AY146" s="28" t="str">
        <f t="shared" si="146"/>
        <v>Y</v>
      </c>
      <c r="AZ146" s="28" t="str">
        <f t="shared" si="147"/>
        <v/>
      </c>
      <c r="BA146" s="28" t="str">
        <f t="shared" si="148"/>
        <v/>
      </c>
      <c r="BB146" s="28" t="str">
        <f t="shared" si="149"/>
        <v/>
      </c>
      <c r="BC146" s="28"/>
      <c r="BD146" s="28" t="str">
        <f t="shared" si="150"/>
        <v/>
      </c>
      <c r="BE146" s="28" t="str">
        <f t="shared" si="151"/>
        <v/>
      </c>
      <c r="BF146" s="28" t="str">
        <f t="shared" si="134"/>
        <v/>
      </c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  <c r="IK146" s="28"/>
      <c r="IL146" s="28"/>
      <c r="IM146" s="28"/>
      <c r="IN146" s="28"/>
      <c r="IO146" s="28"/>
      <c r="IP146" s="28"/>
      <c r="IQ146" s="28"/>
      <c r="IR146" s="28"/>
      <c r="IS146" s="28"/>
      <c r="IT146" s="28"/>
      <c r="IU146" s="28"/>
      <c r="IV146" s="28"/>
    </row>
    <row r="147" spans="1:256" s="13" customFormat="1" x14ac:dyDescent="0.2">
      <c r="A147" s="9" t="s">
        <v>422</v>
      </c>
      <c r="B147" s="10" t="s">
        <v>312</v>
      </c>
      <c r="C147" s="10">
        <v>1</v>
      </c>
      <c r="D147" s="83" t="s">
        <v>346</v>
      </c>
      <c r="E147" s="69" t="s">
        <v>15</v>
      </c>
      <c r="F147" s="53" t="s">
        <v>10</v>
      </c>
      <c r="G147" s="10"/>
      <c r="H147" s="10"/>
      <c r="I147" s="11"/>
      <c r="J147" s="11"/>
      <c r="K147" s="10">
        <v>8</v>
      </c>
      <c r="L147" s="10">
        <v>8</v>
      </c>
      <c r="M147" s="6" t="s">
        <v>168</v>
      </c>
      <c r="N147" s="11"/>
      <c r="O147" s="11" t="s">
        <v>375</v>
      </c>
      <c r="P147" s="11"/>
      <c r="Q147" s="11"/>
      <c r="R147" s="11" t="s">
        <v>110</v>
      </c>
      <c r="S147" s="11"/>
      <c r="T147" s="11"/>
      <c r="U147" s="10" t="str">
        <f t="shared" si="137"/>
        <v/>
      </c>
      <c r="V147" s="10" t="str">
        <f t="shared" si="152"/>
        <v/>
      </c>
      <c r="W147" s="10" t="str">
        <f t="shared" si="135"/>
        <v/>
      </c>
      <c r="X147" s="10" t="str">
        <f t="shared" si="153"/>
        <v/>
      </c>
      <c r="Y147" s="10" t="str">
        <f t="shared" si="138"/>
        <v/>
      </c>
      <c r="Z147" s="10" t="str">
        <f t="shared" si="139"/>
        <v/>
      </c>
      <c r="AA147" s="10" t="str">
        <f t="shared" si="168"/>
        <v/>
      </c>
      <c r="AB147" s="10">
        <f t="shared" si="154"/>
        <v>2</v>
      </c>
      <c r="AC147" s="10" t="str">
        <f t="shared" si="140"/>
        <v/>
      </c>
      <c r="AD147" s="10">
        <f t="shared" si="155"/>
        <v>1</v>
      </c>
      <c r="AE147" s="10" t="str">
        <f t="shared" si="141"/>
        <v/>
      </c>
      <c r="AF147" s="10">
        <f t="shared" si="156"/>
        <v>1</v>
      </c>
      <c r="AG147" s="10">
        <f t="shared" si="157"/>
        <v>2</v>
      </c>
      <c r="AH147" s="10" t="str">
        <f t="shared" si="158"/>
        <v/>
      </c>
      <c r="AI147" s="10" t="str">
        <f t="shared" si="169"/>
        <v/>
      </c>
      <c r="AJ147" s="10">
        <f t="shared" si="159"/>
        <v>1</v>
      </c>
      <c r="AK147" s="10" t="str">
        <f t="shared" si="160"/>
        <v/>
      </c>
      <c r="AL147" s="10" t="str">
        <f t="shared" si="142"/>
        <v/>
      </c>
      <c r="AM147" s="10">
        <f t="shared" si="143"/>
        <v>1</v>
      </c>
      <c r="AN147" s="10">
        <f t="shared" si="161"/>
        <v>1</v>
      </c>
      <c r="AO147" s="10">
        <f t="shared" si="162"/>
        <v>1</v>
      </c>
      <c r="AP147" s="10">
        <f t="shared" si="163"/>
        <v>2</v>
      </c>
      <c r="AQ147" s="10" t="str">
        <f t="shared" si="164"/>
        <v/>
      </c>
      <c r="AR147" s="10" t="str">
        <f t="shared" si="165"/>
        <v/>
      </c>
      <c r="AS147" s="10">
        <f t="shared" si="166"/>
        <v>1</v>
      </c>
      <c r="AT147" s="10" t="str">
        <f t="shared" si="167"/>
        <v/>
      </c>
      <c r="AU147" s="10">
        <f t="shared" si="136"/>
        <v>13</v>
      </c>
      <c r="AV147" s="10">
        <f t="shared" si="144"/>
        <v>21</v>
      </c>
      <c r="AW147" s="10"/>
      <c r="AX147" s="10" t="str">
        <f t="shared" si="145"/>
        <v/>
      </c>
      <c r="AY147" s="10" t="str">
        <f t="shared" si="146"/>
        <v/>
      </c>
      <c r="AZ147" s="10" t="str">
        <f t="shared" si="147"/>
        <v/>
      </c>
      <c r="BA147" s="10" t="str">
        <f t="shared" si="148"/>
        <v/>
      </c>
      <c r="BB147" s="10" t="str">
        <f t="shared" si="149"/>
        <v/>
      </c>
      <c r="BC147" s="10"/>
      <c r="BD147" s="10" t="str">
        <f t="shared" si="150"/>
        <v>Y</v>
      </c>
      <c r="BE147" s="10" t="str">
        <f t="shared" si="151"/>
        <v/>
      </c>
      <c r="BF147" s="10" t="str">
        <f t="shared" si="134"/>
        <v/>
      </c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11" customFormat="1" ht="22.5" x14ac:dyDescent="0.2">
      <c r="A148" s="9" t="s">
        <v>374</v>
      </c>
      <c r="B148" s="10" t="s">
        <v>312</v>
      </c>
      <c r="C148" s="10">
        <v>1</v>
      </c>
      <c r="D148" s="83" t="s">
        <v>346</v>
      </c>
      <c r="E148" s="69" t="s">
        <v>15</v>
      </c>
      <c r="F148" s="53" t="s">
        <v>10</v>
      </c>
      <c r="G148" s="10">
        <v>15</v>
      </c>
      <c r="H148" s="10"/>
      <c r="K148" s="10">
        <v>3</v>
      </c>
      <c r="L148" s="10">
        <v>1</v>
      </c>
      <c r="M148" s="3"/>
      <c r="N148" s="11" t="s">
        <v>30</v>
      </c>
      <c r="O148" s="11" t="s">
        <v>375</v>
      </c>
      <c r="P148" s="41" t="s">
        <v>376</v>
      </c>
      <c r="U148" s="10" t="str">
        <f t="shared" si="137"/>
        <v/>
      </c>
      <c r="V148" s="10" t="str">
        <f t="shared" si="152"/>
        <v/>
      </c>
      <c r="W148" s="10" t="str">
        <f t="shared" si="135"/>
        <v/>
      </c>
      <c r="X148" s="10" t="str">
        <f t="shared" si="153"/>
        <v/>
      </c>
      <c r="Y148" s="10" t="str">
        <f t="shared" si="138"/>
        <v/>
      </c>
      <c r="Z148" s="10" t="str">
        <f t="shared" si="139"/>
        <v/>
      </c>
      <c r="AA148" s="10" t="str">
        <f t="shared" si="168"/>
        <v/>
      </c>
      <c r="AB148" s="10">
        <f t="shared" si="154"/>
        <v>2</v>
      </c>
      <c r="AC148" s="10" t="str">
        <f t="shared" si="140"/>
        <v/>
      </c>
      <c r="AD148" s="10">
        <f t="shared" si="155"/>
        <v>2</v>
      </c>
      <c r="AE148" s="10" t="str">
        <f t="shared" si="141"/>
        <v/>
      </c>
      <c r="AF148" s="10">
        <f t="shared" si="156"/>
        <v>1</v>
      </c>
      <c r="AG148" s="10">
        <f t="shared" si="157"/>
        <v>2</v>
      </c>
      <c r="AH148" s="10" t="str">
        <f t="shared" si="158"/>
        <v/>
      </c>
      <c r="AI148" s="10" t="str">
        <f t="shared" si="169"/>
        <v/>
      </c>
      <c r="AJ148" s="10" t="str">
        <f t="shared" si="159"/>
        <v/>
      </c>
      <c r="AK148" s="10">
        <f t="shared" si="160"/>
        <v>1</v>
      </c>
      <c r="AL148" s="10" t="str">
        <f t="shared" si="142"/>
        <v/>
      </c>
      <c r="AM148" s="10">
        <f t="shared" si="143"/>
        <v>1</v>
      </c>
      <c r="AN148" s="10">
        <f t="shared" si="161"/>
        <v>1</v>
      </c>
      <c r="AO148" s="10">
        <f t="shared" si="162"/>
        <v>1</v>
      </c>
      <c r="AP148" s="10">
        <f t="shared" si="163"/>
        <v>2</v>
      </c>
      <c r="AQ148" s="10" t="str">
        <f t="shared" si="164"/>
        <v/>
      </c>
      <c r="AR148" s="10" t="str">
        <f t="shared" si="165"/>
        <v/>
      </c>
      <c r="AS148" s="10" t="str">
        <f t="shared" si="166"/>
        <v/>
      </c>
      <c r="AT148" s="10" t="str">
        <f t="shared" si="167"/>
        <v/>
      </c>
      <c r="AU148" s="10">
        <f t="shared" si="136"/>
        <v>13</v>
      </c>
      <c r="AV148" s="10">
        <f t="shared" si="144"/>
        <v>14</v>
      </c>
      <c r="AW148" s="10"/>
      <c r="AX148" s="10" t="str">
        <f t="shared" si="145"/>
        <v/>
      </c>
      <c r="AY148" s="10" t="str">
        <f t="shared" si="146"/>
        <v/>
      </c>
      <c r="AZ148" s="10" t="str">
        <f t="shared" si="147"/>
        <v/>
      </c>
      <c r="BA148" s="10" t="str">
        <f t="shared" si="148"/>
        <v/>
      </c>
      <c r="BB148" s="10" t="str">
        <f t="shared" si="149"/>
        <v/>
      </c>
      <c r="BC148" s="10"/>
      <c r="BD148" s="10" t="str">
        <f t="shared" si="150"/>
        <v/>
      </c>
      <c r="BE148" s="10" t="str">
        <f t="shared" si="151"/>
        <v/>
      </c>
      <c r="BF148" s="10" t="str">
        <f t="shared" si="134"/>
        <v/>
      </c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11" customFormat="1" x14ac:dyDescent="0.2">
      <c r="A149" s="27" t="s">
        <v>281</v>
      </c>
      <c r="B149" s="28" t="s">
        <v>51</v>
      </c>
      <c r="C149" s="28">
        <v>1</v>
      </c>
      <c r="D149" s="101" t="s">
        <v>346</v>
      </c>
      <c r="E149" s="72" t="s">
        <v>15</v>
      </c>
      <c r="F149" s="54" t="s">
        <v>10</v>
      </c>
      <c r="G149" s="28"/>
      <c r="H149" s="28">
        <v>1</v>
      </c>
      <c r="I149" s="23" t="s">
        <v>4</v>
      </c>
      <c r="J149" s="23" t="s">
        <v>7</v>
      </c>
      <c r="K149" s="28">
        <v>1</v>
      </c>
      <c r="L149" s="28">
        <v>1</v>
      </c>
      <c r="M149" s="61"/>
      <c r="N149" s="23"/>
      <c r="O149" s="23"/>
      <c r="P149" s="23"/>
      <c r="Q149" s="23"/>
      <c r="R149" s="23"/>
      <c r="S149" s="23"/>
      <c r="T149" s="23"/>
      <c r="U149" s="28" t="str">
        <f t="shared" si="137"/>
        <v/>
      </c>
      <c r="V149" s="28" t="str">
        <f t="shared" si="152"/>
        <v/>
      </c>
      <c r="W149" s="28" t="str">
        <f t="shared" si="135"/>
        <v/>
      </c>
      <c r="X149" s="28" t="str">
        <f t="shared" si="153"/>
        <v/>
      </c>
      <c r="Y149" s="28">
        <f t="shared" si="138"/>
        <v>1</v>
      </c>
      <c r="Z149" s="28" t="str">
        <f t="shared" si="139"/>
        <v/>
      </c>
      <c r="AA149" s="28" t="str">
        <f t="shared" si="168"/>
        <v/>
      </c>
      <c r="AB149" s="28">
        <f t="shared" si="154"/>
        <v>2</v>
      </c>
      <c r="AC149" s="28" t="str">
        <f t="shared" si="140"/>
        <v/>
      </c>
      <c r="AD149" s="28">
        <f t="shared" si="155"/>
        <v>1</v>
      </c>
      <c r="AE149" s="28" t="str">
        <f t="shared" si="141"/>
        <v/>
      </c>
      <c r="AF149" s="28">
        <f t="shared" si="156"/>
        <v>1</v>
      </c>
      <c r="AG149" s="28">
        <f t="shared" si="157"/>
        <v>2</v>
      </c>
      <c r="AH149" s="28" t="str">
        <f t="shared" si="158"/>
        <v/>
      </c>
      <c r="AI149" s="28">
        <f t="shared" si="169"/>
        <v>1</v>
      </c>
      <c r="AJ149" s="28" t="str">
        <f t="shared" si="159"/>
        <v/>
      </c>
      <c r="AK149" s="28" t="str">
        <f t="shared" si="160"/>
        <v/>
      </c>
      <c r="AL149" s="28" t="str">
        <f t="shared" si="142"/>
        <v/>
      </c>
      <c r="AM149" s="28">
        <f t="shared" si="143"/>
        <v>1</v>
      </c>
      <c r="AN149" s="28">
        <f t="shared" si="161"/>
        <v>1</v>
      </c>
      <c r="AO149" s="28">
        <f t="shared" si="162"/>
        <v>2</v>
      </c>
      <c r="AP149" s="28">
        <f t="shared" si="163"/>
        <v>2</v>
      </c>
      <c r="AQ149" s="28">
        <f t="shared" si="164"/>
        <v>2</v>
      </c>
      <c r="AR149" s="28" t="str">
        <f t="shared" si="165"/>
        <v/>
      </c>
      <c r="AS149" s="28">
        <f t="shared" si="166"/>
        <v>1</v>
      </c>
      <c r="AT149" s="28" t="str">
        <f t="shared" si="167"/>
        <v/>
      </c>
      <c r="AU149" s="28">
        <f t="shared" si="136"/>
        <v>17</v>
      </c>
      <c r="AV149" s="28">
        <f t="shared" si="144"/>
        <v>18</v>
      </c>
      <c r="AW149" s="28"/>
      <c r="AX149" s="28" t="str">
        <f t="shared" si="145"/>
        <v/>
      </c>
      <c r="AY149" s="28" t="str">
        <f t="shared" si="146"/>
        <v>Y</v>
      </c>
      <c r="AZ149" s="28" t="str">
        <f t="shared" si="147"/>
        <v/>
      </c>
      <c r="BA149" s="28" t="str">
        <f t="shared" si="148"/>
        <v/>
      </c>
      <c r="BB149" s="28" t="str">
        <f t="shared" si="149"/>
        <v/>
      </c>
      <c r="BC149" s="28"/>
      <c r="BD149" s="28" t="str">
        <f t="shared" si="150"/>
        <v/>
      </c>
      <c r="BE149" s="28" t="str">
        <f t="shared" si="151"/>
        <v/>
      </c>
      <c r="BF149" s="28" t="str">
        <f t="shared" si="134"/>
        <v/>
      </c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  <c r="IA149" s="28"/>
      <c r="IB149" s="28"/>
      <c r="IC149" s="28"/>
      <c r="ID149" s="28"/>
      <c r="IE149" s="28"/>
      <c r="IF149" s="28"/>
      <c r="IG149" s="28"/>
      <c r="IH149" s="28"/>
      <c r="II149" s="28"/>
      <c r="IJ149" s="28"/>
      <c r="IK149" s="28"/>
      <c r="IL149" s="28"/>
      <c r="IM149" s="28"/>
      <c r="IN149" s="28"/>
      <c r="IO149" s="28"/>
      <c r="IP149" s="28"/>
      <c r="IQ149" s="28"/>
      <c r="IR149" s="28"/>
      <c r="IS149" s="28"/>
      <c r="IT149" s="28"/>
      <c r="IU149" s="28"/>
      <c r="IV149" s="28"/>
    </row>
    <row r="150" spans="1:256" s="11" customFormat="1" x14ac:dyDescent="0.2">
      <c r="A150" s="27" t="s">
        <v>426</v>
      </c>
      <c r="B150" s="28" t="s">
        <v>312</v>
      </c>
      <c r="C150" s="28">
        <v>1</v>
      </c>
      <c r="D150" s="101" t="s">
        <v>346</v>
      </c>
      <c r="E150" s="72" t="s">
        <v>15</v>
      </c>
      <c r="F150" s="54" t="s">
        <v>10</v>
      </c>
      <c r="G150" s="28"/>
      <c r="H150" s="28"/>
      <c r="I150" s="23" t="s">
        <v>4</v>
      </c>
      <c r="J150" s="23" t="s">
        <v>7</v>
      </c>
      <c r="K150" s="28">
        <v>4</v>
      </c>
      <c r="L150" s="28">
        <v>2</v>
      </c>
      <c r="M150" s="122" t="s">
        <v>168</v>
      </c>
      <c r="N150" s="23"/>
      <c r="O150" s="23"/>
      <c r="P150" s="23" t="s">
        <v>427</v>
      </c>
      <c r="Q150" s="23"/>
      <c r="R150" s="23"/>
      <c r="S150" s="23"/>
      <c r="T150" s="23"/>
      <c r="U150" s="28" t="str">
        <f t="shared" si="137"/>
        <v/>
      </c>
      <c r="V150" s="28" t="str">
        <f t="shared" si="152"/>
        <v/>
      </c>
      <c r="W150" s="28" t="str">
        <f t="shared" si="135"/>
        <v/>
      </c>
      <c r="X150" s="28" t="str">
        <f t="shared" si="153"/>
        <v/>
      </c>
      <c r="Y150" s="28">
        <f t="shared" si="138"/>
        <v>1</v>
      </c>
      <c r="Z150" s="28" t="str">
        <f t="shared" si="139"/>
        <v/>
      </c>
      <c r="AA150" s="28" t="str">
        <f t="shared" si="168"/>
        <v/>
      </c>
      <c r="AB150" s="28">
        <f t="shared" si="154"/>
        <v>2</v>
      </c>
      <c r="AC150" s="28" t="str">
        <f t="shared" si="140"/>
        <v/>
      </c>
      <c r="AD150" s="28">
        <f t="shared" si="155"/>
        <v>1</v>
      </c>
      <c r="AE150" s="28" t="str">
        <f t="shared" si="141"/>
        <v/>
      </c>
      <c r="AF150" s="28">
        <f t="shared" si="156"/>
        <v>1</v>
      </c>
      <c r="AG150" s="28">
        <f t="shared" si="157"/>
        <v>2</v>
      </c>
      <c r="AH150" s="28" t="str">
        <f t="shared" si="158"/>
        <v/>
      </c>
      <c r="AI150" s="28">
        <f t="shared" si="169"/>
        <v>1</v>
      </c>
      <c r="AJ150" s="28" t="str">
        <f t="shared" si="159"/>
        <v/>
      </c>
      <c r="AK150" s="28" t="str">
        <f t="shared" si="160"/>
        <v/>
      </c>
      <c r="AL150" s="28" t="str">
        <f t="shared" si="142"/>
        <v/>
      </c>
      <c r="AM150" s="28">
        <f t="shared" si="143"/>
        <v>1</v>
      </c>
      <c r="AN150" s="28">
        <f t="shared" si="161"/>
        <v>1</v>
      </c>
      <c r="AO150" s="28">
        <f t="shared" si="162"/>
        <v>2</v>
      </c>
      <c r="AP150" s="28">
        <f t="shared" si="163"/>
        <v>2</v>
      </c>
      <c r="AQ150" s="28">
        <f t="shared" si="164"/>
        <v>2</v>
      </c>
      <c r="AR150" s="28" t="str">
        <f t="shared" si="165"/>
        <v/>
      </c>
      <c r="AS150" s="28">
        <f t="shared" si="166"/>
        <v>1</v>
      </c>
      <c r="AT150" s="28" t="str">
        <f t="shared" si="167"/>
        <v/>
      </c>
      <c r="AU150" s="28">
        <f t="shared" si="136"/>
        <v>17</v>
      </c>
      <c r="AV150" s="28">
        <f t="shared" si="144"/>
        <v>19</v>
      </c>
      <c r="AW150" s="28"/>
      <c r="AX150" s="28" t="str">
        <f t="shared" si="145"/>
        <v/>
      </c>
      <c r="AY150" s="28" t="str">
        <f t="shared" si="146"/>
        <v/>
      </c>
      <c r="AZ150" s="28" t="str">
        <f t="shared" si="147"/>
        <v/>
      </c>
      <c r="BA150" s="28" t="str">
        <f t="shared" si="148"/>
        <v/>
      </c>
      <c r="BB150" s="28" t="str">
        <f t="shared" si="149"/>
        <v/>
      </c>
      <c r="BC150" s="28"/>
      <c r="BD150" s="28" t="str">
        <f t="shared" si="150"/>
        <v/>
      </c>
      <c r="BE150" s="28" t="str">
        <f t="shared" si="151"/>
        <v/>
      </c>
      <c r="BF150" s="28" t="str">
        <f t="shared" si="134"/>
        <v/>
      </c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  <c r="IA150" s="28"/>
      <c r="IB150" s="28"/>
      <c r="IC150" s="28"/>
      <c r="ID150" s="28"/>
      <c r="IE150" s="28"/>
      <c r="IF150" s="28"/>
      <c r="IG150" s="28"/>
      <c r="IH150" s="28"/>
      <c r="II150" s="28"/>
      <c r="IJ150" s="28"/>
      <c r="IK150" s="28"/>
      <c r="IL150" s="28"/>
      <c r="IM150" s="28"/>
      <c r="IN150" s="28"/>
      <c r="IO150" s="28"/>
      <c r="IP150" s="28"/>
      <c r="IQ150" s="28"/>
      <c r="IR150" s="28"/>
      <c r="IS150" s="28"/>
      <c r="IT150" s="28"/>
      <c r="IU150" s="28"/>
      <c r="IV150" s="28"/>
    </row>
    <row r="151" spans="1:256" s="13" customFormat="1" x14ac:dyDescent="0.2">
      <c r="A151" s="9" t="s">
        <v>282</v>
      </c>
      <c r="B151" s="10" t="s">
        <v>51</v>
      </c>
      <c r="C151" s="10">
        <v>1</v>
      </c>
      <c r="D151" s="83" t="s">
        <v>346</v>
      </c>
      <c r="E151" s="69" t="s">
        <v>15</v>
      </c>
      <c r="F151" s="53" t="s">
        <v>10</v>
      </c>
      <c r="G151" s="10"/>
      <c r="H151" s="10"/>
      <c r="I151" s="11"/>
      <c r="J151" s="11"/>
      <c r="K151" s="10">
        <v>7</v>
      </c>
      <c r="L151" s="10">
        <v>7</v>
      </c>
      <c r="M151" s="3"/>
      <c r="N151" s="11"/>
      <c r="O151" s="11"/>
      <c r="P151" s="11"/>
      <c r="Q151" s="11"/>
      <c r="R151" s="11"/>
      <c r="S151" s="11"/>
      <c r="T151" s="11"/>
      <c r="U151" s="10" t="str">
        <f t="shared" si="137"/>
        <v/>
      </c>
      <c r="V151" s="10" t="str">
        <f t="shared" si="152"/>
        <v/>
      </c>
      <c r="W151" s="10" t="str">
        <f t="shared" si="135"/>
        <v/>
      </c>
      <c r="X151" s="10" t="str">
        <f t="shared" si="153"/>
        <v/>
      </c>
      <c r="Y151" s="10" t="str">
        <f t="shared" si="138"/>
        <v/>
      </c>
      <c r="Z151" s="10" t="str">
        <f t="shared" si="139"/>
        <v/>
      </c>
      <c r="AA151" s="10" t="str">
        <f t="shared" si="168"/>
        <v/>
      </c>
      <c r="AB151" s="10">
        <f t="shared" si="154"/>
        <v>2</v>
      </c>
      <c r="AC151" s="10" t="str">
        <f t="shared" si="140"/>
        <v/>
      </c>
      <c r="AD151" s="10">
        <f t="shared" si="155"/>
        <v>1</v>
      </c>
      <c r="AE151" s="10" t="str">
        <f t="shared" si="141"/>
        <v/>
      </c>
      <c r="AF151" s="10">
        <f t="shared" si="156"/>
        <v>1</v>
      </c>
      <c r="AG151" s="10">
        <f t="shared" si="157"/>
        <v>2</v>
      </c>
      <c r="AH151" s="10" t="str">
        <f t="shared" si="158"/>
        <v/>
      </c>
      <c r="AI151" s="10" t="str">
        <f t="shared" si="169"/>
        <v/>
      </c>
      <c r="AJ151" s="10" t="str">
        <f t="shared" si="159"/>
        <v/>
      </c>
      <c r="AK151" s="10" t="str">
        <f t="shared" si="160"/>
        <v/>
      </c>
      <c r="AL151" s="10" t="str">
        <f t="shared" si="142"/>
        <v/>
      </c>
      <c r="AM151" s="10">
        <f t="shared" si="143"/>
        <v>1</v>
      </c>
      <c r="AN151" s="10">
        <f t="shared" si="161"/>
        <v>1</v>
      </c>
      <c r="AO151" s="10">
        <f t="shared" si="162"/>
        <v>1</v>
      </c>
      <c r="AP151" s="10">
        <f t="shared" si="163"/>
        <v>2</v>
      </c>
      <c r="AQ151" s="10" t="str">
        <f t="shared" si="164"/>
        <v/>
      </c>
      <c r="AR151" s="10" t="str">
        <f t="shared" si="165"/>
        <v/>
      </c>
      <c r="AS151" s="10">
        <f t="shared" si="166"/>
        <v>1</v>
      </c>
      <c r="AT151" s="10" t="str">
        <f t="shared" si="167"/>
        <v/>
      </c>
      <c r="AU151" s="10">
        <f t="shared" si="136"/>
        <v>12</v>
      </c>
      <c r="AV151" s="10">
        <f t="shared" si="144"/>
        <v>19</v>
      </c>
      <c r="AW151" s="10"/>
      <c r="AX151" s="10" t="str">
        <f t="shared" si="145"/>
        <v/>
      </c>
      <c r="AY151" s="10" t="str">
        <f t="shared" si="146"/>
        <v/>
      </c>
      <c r="AZ151" s="10" t="str">
        <f t="shared" si="147"/>
        <v/>
      </c>
      <c r="BA151" s="10" t="str">
        <f t="shared" si="148"/>
        <v/>
      </c>
      <c r="BB151" s="10" t="str">
        <f t="shared" si="149"/>
        <v/>
      </c>
      <c r="BC151" s="10"/>
      <c r="BD151" s="10" t="str">
        <f t="shared" si="150"/>
        <v>Y</v>
      </c>
      <c r="BE151" s="10" t="str">
        <f t="shared" si="151"/>
        <v/>
      </c>
      <c r="BF151" s="10" t="str">
        <f t="shared" si="134"/>
        <v/>
      </c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1:256" s="30" customFormat="1" x14ac:dyDescent="0.2">
      <c r="A152" s="38" t="s">
        <v>283</v>
      </c>
      <c r="B152" s="39" t="s">
        <v>51</v>
      </c>
      <c r="C152" s="39">
        <v>1</v>
      </c>
      <c r="D152" s="102" t="s">
        <v>346</v>
      </c>
      <c r="E152" s="75" t="s">
        <v>15</v>
      </c>
      <c r="F152" s="55" t="s">
        <v>10</v>
      </c>
      <c r="G152" s="39"/>
      <c r="H152" s="39">
        <v>2</v>
      </c>
      <c r="I152" s="30" t="s">
        <v>8</v>
      </c>
      <c r="J152" s="30" t="s">
        <v>7</v>
      </c>
      <c r="K152" s="39">
        <v>2</v>
      </c>
      <c r="L152" s="39">
        <v>1</v>
      </c>
      <c r="M152" s="2"/>
      <c r="S152" s="30" t="s">
        <v>58</v>
      </c>
      <c r="U152" s="39">
        <f t="shared" si="137"/>
        <v>1</v>
      </c>
      <c r="V152" s="39" t="str">
        <f t="shared" si="152"/>
        <v/>
      </c>
      <c r="W152" s="39" t="str">
        <f t="shared" si="135"/>
        <v/>
      </c>
      <c r="X152" s="39" t="str">
        <f t="shared" si="153"/>
        <v/>
      </c>
      <c r="Y152" s="39">
        <f t="shared" si="138"/>
        <v>1</v>
      </c>
      <c r="Z152" s="39" t="str">
        <f t="shared" si="139"/>
        <v/>
      </c>
      <c r="AA152" s="39" t="str">
        <f t="shared" si="168"/>
        <v/>
      </c>
      <c r="AB152" s="39">
        <f t="shared" si="154"/>
        <v>2</v>
      </c>
      <c r="AC152" s="39" t="str">
        <f t="shared" si="140"/>
        <v/>
      </c>
      <c r="AD152" s="39">
        <f t="shared" si="155"/>
        <v>1</v>
      </c>
      <c r="AE152" s="39">
        <f t="shared" si="141"/>
        <v>1</v>
      </c>
      <c r="AF152" s="39">
        <f t="shared" si="156"/>
        <v>1</v>
      </c>
      <c r="AG152" s="39">
        <f t="shared" si="157"/>
        <v>2</v>
      </c>
      <c r="AH152" s="39">
        <f t="shared" si="158"/>
        <v>2</v>
      </c>
      <c r="AI152" s="39">
        <f t="shared" si="169"/>
        <v>2</v>
      </c>
      <c r="AJ152" s="39" t="str">
        <f t="shared" si="159"/>
        <v/>
      </c>
      <c r="AK152" s="39" t="str">
        <f t="shared" si="160"/>
        <v/>
      </c>
      <c r="AL152" s="39" t="str">
        <f t="shared" si="142"/>
        <v/>
      </c>
      <c r="AM152" s="39">
        <f t="shared" si="143"/>
        <v>1</v>
      </c>
      <c r="AN152" s="39">
        <f t="shared" si="161"/>
        <v>1</v>
      </c>
      <c r="AO152" s="39">
        <f t="shared" si="162"/>
        <v>2</v>
      </c>
      <c r="AP152" s="39">
        <f t="shared" si="163"/>
        <v>2</v>
      </c>
      <c r="AQ152" s="39" t="str">
        <f t="shared" si="164"/>
        <v/>
      </c>
      <c r="AR152" s="39" t="str">
        <f t="shared" si="165"/>
        <v/>
      </c>
      <c r="AS152" s="39">
        <f t="shared" si="166"/>
        <v>1</v>
      </c>
      <c r="AT152" s="39" t="str">
        <f t="shared" si="167"/>
        <v/>
      </c>
      <c r="AU152" s="39">
        <f t="shared" si="136"/>
        <v>20</v>
      </c>
      <c r="AV152" s="39">
        <f t="shared" si="144"/>
        <v>21</v>
      </c>
      <c r="AW152" s="39"/>
      <c r="AX152" s="39" t="str">
        <f t="shared" si="145"/>
        <v/>
      </c>
      <c r="AY152" s="39" t="str">
        <f t="shared" si="146"/>
        <v/>
      </c>
      <c r="AZ152" s="39" t="str">
        <f t="shared" si="147"/>
        <v/>
      </c>
      <c r="BA152" s="39" t="str">
        <f t="shared" si="148"/>
        <v/>
      </c>
      <c r="BB152" s="39" t="str">
        <f t="shared" si="149"/>
        <v/>
      </c>
      <c r="BC152" s="39"/>
      <c r="BD152" s="39" t="str">
        <f t="shared" si="150"/>
        <v/>
      </c>
      <c r="BE152" s="39" t="str">
        <f t="shared" si="151"/>
        <v/>
      </c>
      <c r="BF152" s="39" t="str">
        <f t="shared" si="134"/>
        <v/>
      </c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  <c r="IN152" s="39"/>
      <c r="IO152" s="39"/>
      <c r="IP152" s="39"/>
      <c r="IQ152" s="39"/>
      <c r="IR152" s="39"/>
      <c r="IS152" s="39"/>
      <c r="IT152" s="39"/>
      <c r="IU152" s="39"/>
      <c r="IV152" s="39"/>
    </row>
    <row r="153" spans="1:256" s="11" customFormat="1" x14ac:dyDescent="0.2">
      <c r="A153" s="9" t="s">
        <v>284</v>
      </c>
      <c r="B153" s="10" t="s">
        <v>51</v>
      </c>
      <c r="C153" s="10">
        <v>1</v>
      </c>
      <c r="D153" s="83" t="s">
        <v>346</v>
      </c>
      <c r="E153" s="69" t="s">
        <v>15</v>
      </c>
      <c r="F153" s="53" t="s">
        <v>10</v>
      </c>
      <c r="G153" s="10"/>
      <c r="H153" s="10"/>
      <c r="K153" s="10">
        <v>5</v>
      </c>
      <c r="L153" s="10">
        <v>5</v>
      </c>
      <c r="M153" s="3"/>
      <c r="P153" s="11" t="s">
        <v>2</v>
      </c>
      <c r="U153" s="10" t="str">
        <f t="shared" si="137"/>
        <v/>
      </c>
      <c r="V153" s="10" t="str">
        <f t="shared" si="152"/>
        <v/>
      </c>
      <c r="W153" s="10" t="str">
        <f t="shared" si="135"/>
        <v/>
      </c>
      <c r="X153" s="10" t="str">
        <f t="shared" si="153"/>
        <v/>
      </c>
      <c r="Y153" s="10" t="str">
        <f t="shared" si="138"/>
        <v/>
      </c>
      <c r="Z153" s="10" t="str">
        <f t="shared" si="139"/>
        <v/>
      </c>
      <c r="AA153" s="10" t="str">
        <f t="shared" si="168"/>
        <v/>
      </c>
      <c r="AB153" s="10">
        <f t="shared" si="154"/>
        <v>2</v>
      </c>
      <c r="AC153" s="10" t="str">
        <f t="shared" si="140"/>
        <v/>
      </c>
      <c r="AD153" s="10">
        <f t="shared" si="155"/>
        <v>1</v>
      </c>
      <c r="AE153" s="10" t="str">
        <f t="shared" si="141"/>
        <v/>
      </c>
      <c r="AF153" s="10">
        <f t="shared" si="156"/>
        <v>1</v>
      </c>
      <c r="AG153" s="10">
        <f t="shared" si="157"/>
        <v>2</v>
      </c>
      <c r="AH153" s="10" t="str">
        <f t="shared" si="158"/>
        <v/>
      </c>
      <c r="AI153" s="10" t="str">
        <f t="shared" si="169"/>
        <v/>
      </c>
      <c r="AJ153" s="10" t="str">
        <f t="shared" si="159"/>
        <v/>
      </c>
      <c r="AK153" s="10">
        <f t="shared" si="160"/>
        <v>1</v>
      </c>
      <c r="AL153" s="10" t="str">
        <f t="shared" si="142"/>
        <v/>
      </c>
      <c r="AM153" s="10">
        <f t="shared" si="143"/>
        <v>1</v>
      </c>
      <c r="AN153" s="10">
        <f t="shared" si="161"/>
        <v>1</v>
      </c>
      <c r="AO153" s="10">
        <f t="shared" si="162"/>
        <v>1</v>
      </c>
      <c r="AP153" s="10">
        <f t="shared" si="163"/>
        <v>2</v>
      </c>
      <c r="AQ153" s="10" t="str">
        <f t="shared" si="164"/>
        <v/>
      </c>
      <c r="AR153" s="10" t="str">
        <f t="shared" si="165"/>
        <v/>
      </c>
      <c r="AS153" s="10" t="str">
        <f t="shared" si="166"/>
        <v/>
      </c>
      <c r="AT153" s="10" t="str">
        <f t="shared" si="167"/>
        <v/>
      </c>
      <c r="AU153" s="10">
        <f t="shared" si="136"/>
        <v>12</v>
      </c>
      <c r="AV153" s="10">
        <f t="shared" si="144"/>
        <v>17</v>
      </c>
      <c r="AW153" s="10"/>
      <c r="AX153" s="10" t="str">
        <f t="shared" si="145"/>
        <v/>
      </c>
      <c r="AY153" s="10" t="str">
        <f t="shared" si="146"/>
        <v/>
      </c>
      <c r="AZ153" s="10" t="str">
        <f t="shared" si="147"/>
        <v/>
      </c>
      <c r="BA153" s="10" t="str">
        <f t="shared" si="148"/>
        <v/>
      </c>
      <c r="BB153" s="10" t="str">
        <f t="shared" si="149"/>
        <v/>
      </c>
      <c r="BC153" s="10"/>
      <c r="BD153" s="10" t="str">
        <f t="shared" si="150"/>
        <v>Y</v>
      </c>
      <c r="BE153" s="10" t="str">
        <f t="shared" si="151"/>
        <v/>
      </c>
      <c r="BF153" s="10" t="str">
        <f t="shared" si="134"/>
        <v/>
      </c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 s="11" customFormat="1" ht="26.25" x14ac:dyDescent="0.2">
      <c r="A154" s="9" t="s">
        <v>275</v>
      </c>
      <c r="B154" s="10" t="s">
        <v>126</v>
      </c>
      <c r="C154" s="10">
        <v>2</v>
      </c>
      <c r="D154" s="88" t="s">
        <v>347</v>
      </c>
      <c r="E154" s="69" t="s">
        <v>3</v>
      </c>
      <c r="F154" s="53" t="s">
        <v>10</v>
      </c>
      <c r="G154" s="10"/>
      <c r="H154" s="10"/>
      <c r="K154" s="10">
        <v>1</v>
      </c>
      <c r="L154" s="10">
        <v>1</v>
      </c>
      <c r="M154" s="3"/>
      <c r="N154" s="11" t="s">
        <v>142</v>
      </c>
      <c r="P154" s="41" t="s">
        <v>469</v>
      </c>
      <c r="U154" s="10" t="str">
        <f t="shared" si="137"/>
        <v/>
      </c>
      <c r="V154" s="10" t="str">
        <f t="shared" si="152"/>
        <v/>
      </c>
      <c r="W154" s="10" t="str">
        <f t="shared" si="135"/>
        <v/>
      </c>
      <c r="X154" s="10">
        <f t="shared" si="153"/>
        <v>1</v>
      </c>
      <c r="Y154" s="10" t="str">
        <f t="shared" si="138"/>
        <v/>
      </c>
      <c r="Z154" s="10">
        <f t="shared" si="139"/>
        <v>1</v>
      </c>
      <c r="AA154" s="10" t="str">
        <f t="shared" si="168"/>
        <v/>
      </c>
      <c r="AB154" s="10" t="str">
        <f t="shared" si="154"/>
        <v/>
      </c>
      <c r="AC154" s="10" t="str">
        <f t="shared" si="140"/>
        <v/>
      </c>
      <c r="AD154" s="10">
        <f t="shared" si="155"/>
        <v>1</v>
      </c>
      <c r="AE154" s="10" t="str">
        <f t="shared" si="141"/>
        <v/>
      </c>
      <c r="AF154" s="10" t="str">
        <f t="shared" si="156"/>
        <v/>
      </c>
      <c r="AG154" s="10" t="str">
        <f t="shared" si="157"/>
        <v/>
      </c>
      <c r="AH154" s="10" t="str">
        <f t="shared" si="158"/>
        <v/>
      </c>
      <c r="AI154" s="10" t="str">
        <f t="shared" si="169"/>
        <v/>
      </c>
      <c r="AJ154" s="10" t="str">
        <f t="shared" si="159"/>
        <v/>
      </c>
      <c r="AK154" s="10" t="str">
        <f t="shared" si="160"/>
        <v/>
      </c>
      <c r="AL154" s="10" t="str">
        <f t="shared" si="142"/>
        <v/>
      </c>
      <c r="AM154" s="10" t="str">
        <f t="shared" si="143"/>
        <v/>
      </c>
      <c r="AN154" s="10" t="str">
        <f t="shared" si="161"/>
        <v/>
      </c>
      <c r="AO154" s="10" t="str">
        <f t="shared" si="162"/>
        <v/>
      </c>
      <c r="AP154" s="10">
        <f t="shared" si="163"/>
        <v>2</v>
      </c>
      <c r="AQ154" s="10" t="str">
        <f t="shared" si="164"/>
        <v/>
      </c>
      <c r="AR154" s="10" t="str">
        <f t="shared" si="165"/>
        <v/>
      </c>
      <c r="AS154" s="10" t="str">
        <f t="shared" si="166"/>
        <v/>
      </c>
      <c r="AT154" s="10" t="str">
        <f t="shared" si="167"/>
        <v/>
      </c>
      <c r="AU154" s="10">
        <f t="shared" si="136"/>
        <v>5</v>
      </c>
      <c r="AV154" s="10">
        <f t="shared" si="144"/>
        <v>6</v>
      </c>
      <c r="AW154" s="10"/>
      <c r="AX154" s="10" t="str">
        <f t="shared" si="145"/>
        <v/>
      </c>
      <c r="AY154" s="10" t="str">
        <f t="shared" si="146"/>
        <v/>
      </c>
      <c r="AZ154" s="10" t="str">
        <f t="shared" si="147"/>
        <v/>
      </c>
      <c r="BA154" s="10" t="str">
        <f t="shared" si="148"/>
        <v/>
      </c>
      <c r="BB154" s="10" t="str">
        <f t="shared" si="149"/>
        <v/>
      </c>
      <c r="BC154" s="10"/>
      <c r="BD154" s="10" t="str">
        <f t="shared" si="150"/>
        <v/>
      </c>
      <c r="BE154" s="10" t="str">
        <f t="shared" si="151"/>
        <v/>
      </c>
      <c r="BF154" s="10" t="str">
        <f t="shared" si="134"/>
        <v>Y</v>
      </c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11" customFormat="1" ht="22.5" x14ac:dyDescent="0.2">
      <c r="A155" s="9" t="s">
        <v>384</v>
      </c>
      <c r="B155" s="10" t="s">
        <v>312</v>
      </c>
      <c r="C155" s="10">
        <v>2</v>
      </c>
      <c r="D155" s="88" t="s">
        <v>347</v>
      </c>
      <c r="E155" s="69" t="s">
        <v>3</v>
      </c>
      <c r="F155" s="53" t="s">
        <v>10</v>
      </c>
      <c r="G155" s="10"/>
      <c r="H155" s="10"/>
      <c r="K155" s="10">
        <v>2</v>
      </c>
      <c r="L155" s="10">
        <v>1</v>
      </c>
      <c r="M155" s="3"/>
      <c r="N155" s="11" t="s">
        <v>142</v>
      </c>
      <c r="P155" s="41" t="s">
        <v>400</v>
      </c>
      <c r="U155" s="10" t="str">
        <f t="shared" si="137"/>
        <v/>
      </c>
      <c r="V155" s="10" t="str">
        <f t="shared" si="152"/>
        <v/>
      </c>
      <c r="W155" s="10" t="str">
        <f t="shared" si="135"/>
        <v/>
      </c>
      <c r="X155" s="10">
        <f t="shared" si="153"/>
        <v>1</v>
      </c>
      <c r="Y155" s="10" t="str">
        <f t="shared" si="138"/>
        <v/>
      </c>
      <c r="Z155" s="10">
        <f t="shared" si="139"/>
        <v>1</v>
      </c>
      <c r="AA155" s="10" t="str">
        <f t="shared" si="168"/>
        <v/>
      </c>
      <c r="AB155" s="10" t="str">
        <f t="shared" si="154"/>
        <v/>
      </c>
      <c r="AC155" s="10" t="str">
        <f t="shared" si="140"/>
        <v/>
      </c>
      <c r="AD155" s="10">
        <f t="shared" si="155"/>
        <v>1</v>
      </c>
      <c r="AE155" s="10" t="str">
        <f t="shared" si="141"/>
        <v/>
      </c>
      <c r="AF155" s="10" t="str">
        <f t="shared" si="156"/>
        <v/>
      </c>
      <c r="AG155" s="10" t="str">
        <f t="shared" si="157"/>
        <v/>
      </c>
      <c r="AH155" s="10" t="str">
        <f t="shared" si="158"/>
        <v/>
      </c>
      <c r="AI155" s="10" t="str">
        <f t="shared" si="169"/>
        <v/>
      </c>
      <c r="AJ155" s="10" t="str">
        <f t="shared" si="159"/>
        <v/>
      </c>
      <c r="AK155" s="10" t="str">
        <f t="shared" si="160"/>
        <v/>
      </c>
      <c r="AL155" s="10" t="str">
        <f t="shared" si="142"/>
        <v/>
      </c>
      <c r="AM155" s="10" t="str">
        <f t="shared" si="143"/>
        <v/>
      </c>
      <c r="AN155" s="10" t="str">
        <f t="shared" si="161"/>
        <v/>
      </c>
      <c r="AO155" s="10" t="str">
        <f t="shared" si="162"/>
        <v/>
      </c>
      <c r="AP155" s="10">
        <f t="shared" si="163"/>
        <v>2</v>
      </c>
      <c r="AQ155" s="10" t="str">
        <f t="shared" si="164"/>
        <v/>
      </c>
      <c r="AR155" s="10" t="str">
        <f t="shared" si="165"/>
        <v/>
      </c>
      <c r="AS155" s="10" t="str">
        <f t="shared" si="166"/>
        <v/>
      </c>
      <c r="AT155" s="10" t="str">
        <f t="shared" si="167"/>
        <v/>
      </c>
      <c r="AU155" s="10">
        <f t="shared" si="136"/>
        <v>5</v>
      </c>
      <c r="AV155" s="10">
        <f t="shared" si="144"/>
        <v>6</v>
      </c>
      <c r="AW155" s="10"/>
      <c r="AX155" s="10" t="str">
        <f t="shared" si="145"/>
        <v/>
      </c>
      <c r="AY155" s="10" t="str">
        <f>IF(AND(E155="Military World",I155="Windfall",OR(K155=1,K155=2)),"Y","")</f>
        <v/>
      </c>
      <c r="AZ155" s="10" t="str">
        <f t="shared" si="147"/>
        <v/>
      </c>
      <c r="BA155" s="10" t="str">
        <f t="shared" si="148"/>
        <v/>
      </c>
      <c r="BB155" s="10" t="str">
        <f t="shared" si="149"/>
        <v/>
      </c>
      <c r="BC155" s="10"/>
      <c r="BD155" s="10" t="str">
        <f t="shared" si="150"/>
        <v/>
      </c>
      <c r="BE155" s="10" t="str">
        <f t="shared" si="151"/>
        <v/>
      </c>
      <c r="BF155" s="10" t="str">
        <f t="shared" si="134"/>
        <v>Y</v>
      </c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s="25" customFormat="1" x14ac:dyDescent="0.2">
      <c r="A156" s="9" t="s">
        <v>285</v>
      </c>
      <c r="B156" s="10" t="s">
        <v>126</v>
      </c>
      <c r="C156" s="10">
        <v>1</v>
      </c>
      <c r="D156" s="83" t="s">
        <v>346</v>
      </c>
      <c r="E156" s="69" t="s">
        <v>15</v>
      </c>
      <c r="F156" s="53" t="s">
        <v>10</v>
      </c>
      <c r="G156" s="10"/>
      <c r="H156" s="10"/>
      <c r="I156" s="11"/>
      <c r="J156" s="11"/>
      <c r="K156" s="10">
        <v>9</v>
      </c>
      <c r="L156" s="10">
        <v>9</v>
      </c>
      <c r="M156" s="6" t="s">
        <v>168</v>
      </c>
      <c r="N156" s="11"/>
      <c r="O156" s="11"/>
      <c r="P156" s="11"/>
      <c r="Q156" s="11"/>
      <c r="R156" s="11"/>
      <c r="S156" s="11"/>
      <c r="T156" s="11"/>
      <c r="U156" s="10" t="str">
        <f t="shared" si="137"/>
        <v/>
      </c>
      <c r="V156" s="10" t="str">
        <f t="shared" si="152"/>
        <v/>
      </c>
      <c r="W156" s="10" t="str">
        <f t="shared" ref="W156:W191" si="170">IF(AND(J156="Novelty",I156="Production"),2,IF(J156="Novelty",1,IF(OR(A156="Consumer Markets",A156="Expanding Colony"),2,"")))</f>
        <v/>
      </c>
      <c r="X156" s="10" t="str">
        <f t="shared" si="153"/>
        <v/>
      </c>
      <c r="Y156" s="10" t="str">
        <f t="shared" si="138"/>
        <v/>
      </c>
      <c r="Z156" s="10" t="str">
        <f t="shared" si="139"/>
        <v/>
      </c>
      <c r="AA156" s="10" t="str">
        <f t="shared" si="168"/>
        <v/>
      </c>
      <c r="AB156" s="10">
        <f t="shared" si="154"/>
        <v>2</v>
      </c>
      <c r="AC156" s="10" t="str">
        <f t="shared" si="140"/>
        <v/>
      </c>
      <c r="AD156" s="10">
        <f t="shared" si="155"/>
        <v>1</v>
      </c>
      <c r="AE156" s="10" t="str">
        <f t="shared" si="141"/>
        <v/>
      </c>
      <c r="AF156" s="10">
        <f t="shared" si="156"/>
        <v>1</v>
      </c>
      <c r="AG156" s="10">
        <f t="shared" si="157"/>
        <v>2</v>
      </c>
      <c r="AH156" s="10" t="str">
        <f t="shared" si="158"/>
        <v/>
      </c>
      <c r="AI156" s="10" t="str">
        <f t="shared" si="169"/>
        <v/>
      </c>
      <c r="AJ156" s="10" t="str">
        <f t="shared" si="159"/>
        <v/>
      </c>
      <c r="AK156" s="10" t="str">
        <f t="shared" si="160"/>
        <v/>
      </c>
      <c r="AL156" s="10" t="str">
        <f t="shared" si="142"/>
        <v/>
      </c>
      <c r="AM156" s="10">
        <f t="shared" si="143"/>
        <v>1</v>
      </c>
      <c r="AN156" s="10">
        <f t="shared" si="161"/>
        <v>1</v>
      </c>
      <c r="AO156" s="10">
        <f t="shared" si="162"/>
        <v>1</v>
      </c>
      <c r="AP156" s="10">
        <f t="shared" si="163"/>
        <v>2</v>
      </c>
      <c r="AQ156" s="10" t="str">
        <f t="shared" si="164"/>
        <v/>
      </c>
      <c r="AR156" s="10" t="str">
        <f t="shared" si="165"/>
        <v/>
      </c>
      <c r="AS156" s="10">
        <f t="shared" si="166"/>
        <v>1</v>
      </c>
      <c r="AT156" s="10" t="str">
        <f t="shared" si="167"/>
        <v/>
      </c>
      <c r="AU156" s="10">
        <f t="shared" si="136"/>
        <v>12</v>
      </c>
      <c r="AV156" s="10">
        <f t="shared" si="144"/>
        <v>21</v>
      </c>
      <c r="AW156" s="10"/>
      <c r="AX156" s="10" t="str">
        <f t="shared" si="145"/>
        <v/>
      </c>
      <c r="AY156" s="10" t="str">
        <f t="shared" ref="AY156:AY166" si="171">IF(AND(E156="Military World",I156="Windfall",OR(K156=1,K156=2)),"Y","")</f>
        <v/>
      </c>
      <c r="AZ156" s="10" t="str">
        <f t="shared" si="147"/>
        <v/>
      </c>
      <c r="BA156" s="10" t="str">
        <f t="shared" si="148"/>
        <v/>
      </c>
      <c r="BB156" s="10" t="str">
        <f t="shared" si="149"/>
        <v/>
      </c>
      <c r="BC156" s="10"/>
      <c r="BD156" s="10" t="str">
        <f t="shared" si="150"/>
        <v>Y</v>
      </c>
      <c r="BE156" s="10" t="str">
        <f t="shared" si="151"/>
        <v/>
      </c>
      <c r="BF156" s="10" t="str">
        <f t="shared" si="134"/>
        <v/>
      </c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s="11" customFormat="1" x14ac:dyDescent="0.2">
      <c r="A157" s="45" t="s">
        <v>286</v>
      </c>
      <c r="B157" s="29" t="s">
        <v>99</v>
      </c>
      <c r="C157" s="29">
        <v>1</v>
      </c>
      <c r="D157" s="99" t="s">
        <v>346</v>
      </c>
      <c r="E157" s="77" t="s">
        <v>15</v>
      </c>
      <c r="F157" s="52" t="s">
        <v>10</v>
      </c>
      <c r="G157" s="29"/>
      <c r="H157" s="29"/>
      <c r="I157" s="13" t="s">
        <v>4</v>
      </c>
      <c r="J157" s="13" t="s">
        <v>9</v>
      </c>
      <c r="K157" s="29">
        <v>1</v>
      </c>
      <c r="L157" s="29">
        <v>1</v>
      </c>
      <c r="M157" s="65"/>
      <c r="N157" s="13"/>
      <c r="O157" s="13"/>
      <c r="P157" s="13"/>
      <c r="Q157" s="13"/>
      <c r="R157" s="13"/>
      <c r="S157" s="13" t="s">
        <v>77</v>
      </c>
      <c r="T157" s="13"/>
      <c r="U157" s="29" t="str">
        <f t="shared" si="137"/>
        <v/>
      </c>
      <c r="V157" s="29" t="str">
        <f t="shared" si="152"/>
        <v/>
      </c>
      <c r="W157" s="29">
        <f t="shared" si="170"/>
        <v>1</v>
      </c>
      <c r="X157" s="29" t="str">
        <f t="shared" si="153"/>
        <v/>
      </c>
      <c r="Y157" s="29">
        <f t="shared" si="138"/>
        <v>1</v>
      </c>
      <c r="Z157" s="29" t="str">
        <f t="shared" si="139"/>
        <v/>
      </c>
      <c r="AA157" s="29" t="str">
        <f t="shared" si="168"/>
        <v/>
      </c>
      <c r="AB157" s="29">
        <f t="shared" si="154"/>
        <v>2</v>
      </c>
      <c r="AC157" s="29" t="str">
        <f t="shared" si="140"/>
        <v/>
      </c>
      <c r="AD157" s="29">
        <f t="shared" si="155"/>
        <v>1</v>
      </c>
      <c r="AE157" s="29" t="str">
        <f t="shared" si="141"/>
        <v/>
      </c>
      <c r="AF157" s="29">
        <f t="shared" si="156"/>
        <v>1</v>
      </c>
      <c r="AG157" s="29">
        <f t="shared" si="157"/>
        <v>2</v>
      </c>
      <c r="AH157" s="29" t="str">
        <f t="shared" si="158"/>
        <v/>
      </c>
      <c r="AI157" s="29" t="str">
        <f t="shared" si="169"/>
        <v/>
      </c>
      <c r="AJ157" s="29" t="str">
        <f t="shared" si="159"/>
        <v/>
      </c>
      <c r="AK157" s="29" t="str">
        <f t="shared" si="160"/>
        <v/>
      </c>
      <c r="AL157" s="29" t="str">
        <f t="shared" si="142"/>
        <v/>
      </c>
      <c r="AM157" s="29">
        <f t="shared" si="143"/>
        <v>2</v>
      </c>
      <c r="AN157" s="29">
        <f t="shared" si="161"/>
        <v>1</v>
      </c>
      <c r="AO157" s="29">
        <f t="shared" si="162"/>
        <v>1</v>
      </c>
      <c r="AP157" s="29">
        <f t="shared" si="163"/>
        <v>2</v>
      </c>
      <c r="AQ157" s="29">
        <f t="shared" si="164"/>
        <v>2</v>
      </c>
      <c r="AR157" s="29" t="str">
        <f t="shared" si="165"/>
        <v/>
      </c>
      <c r="AS157" s="29">
        <f t="shared" si="166"/>
        <v>1</v>
      </c>
      <c r="AT157" s="29" t="str">
        <f t="shared" si="167"/>
        <v/>
      </c>
      <c r="AU157" s="29">
        <f t="shared" si="136"/>
        <v>17</v>
      </c>
      <c r="AV157" s="29">
        <f t="shared" si="144"/>
        <v>18</v>
      </c>
      <c r="AW157" s="29"/>
      <c r="AX157" s="29" t="str">
        <f t="shared" si="145"/>
        <v/>
      </c>
      <c r="AY157" s="29" t="str">
        <f t="shared" si="171"/>
        <v>Y</v>
      </c>
      <c r="AZ157" s="29" t="str">
        <f t="shared" si="147"/>
        <v/>
      </c>
      <c r="BA157" s="29" t="str">
        <f t="shared" si="148"/>
        <v/>
      </c>
      <c r="BB157" s="29" t="str">
        <f t="shared" si="149"/>
        <v/>
      </c>
      <c r="BC157" s="29"/>
      <c r="BD157" s="29" t="str">
        <f t="shared" si="150"/>
        <v/>
      </c>
      <c r="BE157" s="29" t="str">
        <f t="shared" si="151"/>
        <v/>
      </c>
      <c r="BF157" s="29" t="str">
        <f t="shared" si="134"/>
        <v/>
      </c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  <c r="IP157" s="29"/>
      <c r="IQ157" s="29"/>
      <c r="IR157" s="29"/>
      <c r="IS157" s="29"/>
      <c r="IT157" s="29"/>
      <c r="IU157" s="29"/>
      <c r="IV157" s="29"/>
    </row>
    <row r="158" spans="1:256" s="11" customFormat="1" ht="22.5" x14ac:dyDescent="0.2">
      <c r="A158" s="9" t="s">
        <v>385</v>
      </c>
      <c r="B158" s="10" t="s">
        <v>312</v>
      </c>
      <c r="C158" s="10">
        <v>2</v>
      </c>
      <c r="D158" s="88" t="s">
        <v>347</v>
      </c>
      <c r="E158" s="69" t="s">
        <v>3</v>
      </c>
      <c r="F158" s="53" t="s">
        <v>10</v>
      </c>
      <c r="G158" s="10"/>
      <c r="H158" s="10"/>
      <c r="K158" s="10">
        <v>2</v>
      </c>
      <c r="L158" s="10">
        <v>1</v>
      </c>
      <c r="M158" s="3"/>
      <c r="P158" s="41" t="s">
        <v>398</v>
      </c>
      <c r="R158" s="11" t="s">
        <v>399</v>
      </c>
      <c r="U158" s="10" t="str">
        <f t="shared" si="137"/>
        <v/>
      </c>
      <c r="V158" s="10" t="str">
        <f t="shared" si="152"/>
        <v/>
      </c>
      <c r="W158" s="10" t="str">
        <f t="shared" si="170"/>
        <v/>
      </c>
      <c r="X158" s="10">
        <f t="shared" si="153"/>
        <v>1</v>
      </c>
      <c r="Y158" s="10" t="str">
        <f t="shared" si="138"/>
        <v/>
      </c>
      <c r="Z158" s="10">
        <f t="shared" si="139"/>
        <v>1</v>
      </c>
      <c r="AA158" s="10" t="str">
        <f t="shared" si="168"/>
        <v/>
      </c>
      <c r="AB158" s="10" t="str">
        <f t="shared" si="154"/>
        <v/>
      </c>
      <c r="AC158" s="10" t="str">
        <f t="shared" si="140"/>
        <v/>
      </c>
      <c r="AD158" s="10" t="str">
        <f t="shared" si="155"/>
        <v/>
      </c>
      <c r="AE158" s="10" t="str">
        <f t="shared" si="141"/>
        <v/>
      </c>
      <c r="AF158" s="10" t="str">
        <f t="shared" si="156"/>
        <v/>
      </c>
      <c r="AG158" s="10" t="str">
        <f t="shared" si="157"/>
        <v/>
      </c>
      <c r="AH158" s="10" t="str">
        <f t="shared" si="158"/>
        <v/>
      </c>
      <c r="AI158" s="10" t="str">
        <f t="shared" si="169"/>
        <v/>
      </c>
      <c r="AJ158" s="10">
        <f t="shared" si="159"/>
        <v>2</v>
      </c>
      <c r="AK158" s="10">
        <f t="shared" si="160"/>
        <v>1</v>
      </c>
      <c r="AL158" s="10" t="str">
        <f t="shared" si="142"/>
        <v/>
      </c>
      <c r="AM158" s="10" t="str">
        <f t="shared" si="143"/>
        <v/>
      </c>
      <c r="AN158" s="10" t="str">
        <f t="shared" si="161"/>
        <v/>
      </c>
      <c r="AO158" s="10" t="str">
        <f t="shared" si="162"/>
        <v/>
      </c>
      <c r="AP158" s="10">
        <f t="shared" si="163"/>
        <v>2</v>
      </c>
      <c r="AQ158" s="10" t="str">
        <f t="shared" si="164"/>
        <v/>
      </c>
      <c r="AR158" s="10" t="str">
        <f t="shared" si="165"/>
        <v/>
      </c>
      <c r="AS158" s="10">
        <f t="shared" si="166"/>
        <v>-1</v>
      </c>
      <c r="AT158" s="10" t="str">
        <f t="shared" si="167"/>
        <v/>
      </c>
      <c r="AU158" s="10">
        <f t="shared" ref="AU158:AU189" si="172">SUM(U158:AT158)</f>
        <v>6</v>
      </c>
      <c r="AV158" s="10">
        <f t="shared" si="144"/>
        <v>7</v>
      </c>
      <c r="AW158" s="10"/>
      <c r="AX158" s="10" t="str">
        <f t="shared" si="145"/>
        <v>Y</v>
      </c>
      <c r="AY158" s="10" t="str">
        <f t="shared" si="171"/>
        <v/>
      </c>
      <c r="AZ158" s="10" t="str">
        <f t="shared" si="147"/>
        <v/>
      </c>
      <c r="BA158" s="10" t="str">
        <f t="shared" si="148"/>
        <v/>
      </c>
      <c r="BB158" s="10" t="str">
        <f t="shared" si="149"/>
        <v/>
      </c>
      <c r="BC158" s="10"/>
      <c r="BD158" s="10" t="str">
        <f t="shared" si="150"/>
        <v/>
      </c>
      <c r="BE158" s="10" t="str">
        <f t="shared" si="151"/>
        <v/>
      </c>
      <c r="BF158" s="10" t="str">
        <f t="shared" si="134"/>
        <v/>
      </c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s="11" customFormat="1" x14ac:dyDescent="0.2">
      <c r="A159" s="9" t="s">
        <v>213</v>
      </c>
      <c r="B159" s="10" t="s">
        <v>51</v>
      </c>
      <c r="C159" s="10">
        <v>1</v>
      </c>
      <c r="D159" s="83" t="s">
        <v>346</v>
      </c>
      <c r="E159" s="69" t="s">
        <v>15</v>
      </c>
      <c r="F159" s="53" t="s">
        <v>10</v>
      </c>
      <c r="G159" s="10"/>
      <c r="H159" s="10"/>
      <c r="K159" s="10">
        <v>3</v>
      </c>
      <c r="L159" s="10">
        <v>4</v>
      </c>
      <c r="M159" s="3"/>
      <c r="S159" s="11" t="s">
        <v>75</v>
      </c>
      <c r="U159" s="10" t="str">
        <f t="shared" si="137"/>
        <v/>
      </c>
      <c r="V159" s="10" t="str">
        <f t="shared" si="152"/>
        <v/>
      </c>
      <c r="W159" s="10" t="str">
        <f t="shared" si="170"/>
        <v/>
      </c>
      <c r="X159" s="10" t="str">
        <f t="shared" si="153"/>
        <v/>
      </c>
      <c r="Y159" s="10" t="str">
        <f t="shared" si="138"/>
        <v/>
      </c>
      <c r="Z159" s="10" t="str">
        <f t="shared" si="139"/>
        <v/>
      </c>
      <c r="AA159" s="10" t="str">
        <f t="shared" si="168"/>
        <v/>
      </c>
      <c r="AB159" s="10">
        <f t="shared" si="154"/>
        <v>2</v>
      </c>
      <c r="AC159" s="10" t="str">
        <f t="shared" si="140"/>
        <v/>
      </c>
      <c r="AD159" s="10">
        <f t="shared" si="155"/>
        <v>1</v>
      </c>
      <c r="AE159" s="10" t="str">
        <f t="shared" si="141"/>
        <v/>
      </c>
      <c r="AF159" s="10">
        <f t="shared" si="156"/>
        <v>1</v>
      </c>
      <c r="AG159" s="10">
        <f t="shared" si="157"/>
        <v>2</v>
      </c>
      <c r="AH159" s="10" t="str">
        <f t="shared" si="158"/>
        <v/>
      </c>
      <c r="AI159" s="10" t="str">
        <f t="shared" si="169"/>
        <v/>
      </c>
      <c r="AJ159" s="10" t="str">
        <f t="shared" si="159"/>
        <v/>
      </c>
      <c r="AK159" s="10" t="str">
        <f t="shared" si="160"/>
        <v/>
      </c>
      <c r="AL159" s="10" t="str">
        <f t="shared" si="142"/>
        <v/>
      </c>
      <c r="AM159" s="10">
        <f t="shared" si="143"/>
        <v>1</v>
      </c>
      <c r="AN159" s="10">
        <f t="shared" si="161"/>
        <v>1</v>
      </c>
      <c r="AO159" s="10">
        <f t="shared" si="162"/>
        <v>1</v>
      </c>
      <c r="AP159" s="10">
        <f t="shared" si="163"/>
        <v>2</v>
      </c>
      <c r="AQ159" s="10" t="str">
        <f t="shared" si="164"/>
        <v/>
      </c>
      <c r="AR159" s="10" t="str">
        <f t="shared" si="165"/>
        <v/>
      </c>
      <c r="AS159" s="10">
        <f t="shared" si="166"/>
        <v>1</v>
      </c>
      <c r="AT159" s="10" t="str">
        <f t="shared" si="167"/>
        <v/>
      </c>
      <c r="AU159" s="10">
        <f t="shared" si="172"/>
        <v>12</v>
      </c>
      <c r="AV159" s="10">
        <f t="shared" si="144"/>
        <v>16</v>
      </c>
      <c r="AW159" s="10"/>
      <c r="AX159" s="10" t="str">
        <f t="shared" si="145"/>
        <v/>
      </c>
      <c r="AY159" s="10" t="str">
        <f t="shared" si="171"/>
        <v/>
      </c>
      <c r="AZ159" s="10" t="str">
        <f t="shared" si="147"/>
        <v/>
      </c>
      <c r="BA159" s="10" t="str">
        <f t="shared" si="148"/>
        <v/>
      </c>
      <c r="BB159" s="10" t="str">
        <f t="shared" si="149"/>
        <v/>
      </c>
      <c r="BC159" s="10"/>
      <c r="BD159" s="10" t="str">
        <f t="shared" si="150"/>
        <v/>
      </c>
      <c r="BE159" s="10" t="str">
        <f t="shared" si="151"/>
        <v/>
      </c>
      <c r="BF159" s="10" t="str">
        <f t="shared" si="134"/>
        <v/>
      </c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s="11" customFormat="1" x14ac:dyDescent="0.2">
      <c r="A160" s="31" t="s">
        <v>210</v>
      </c>
      <c r="B160" s="32" t="s">
        <v>51</v>
      </c>
      <c r="C160" s="32">
        <v>1</v>
      </c>
      <c r="D160" s="96" t="s">
        <v>346</v>
      </c>
      <c r="E160" s="73" t="s">
        <v>15</v>
      </c>
      <c r="F160" s="56" t="s">
        <v>10</v>
      </c>
      <c r="G160" s="32"/>
      <c r="H160" s="32"/>
      <c r="I160" s="24" t="s">
        <v>4</v>
      </c>
      <c r="J160" s="24" t="s">
        <v>45</v>
      </c>
      <c r="K160" s="32">
        <v>3</v>
      </c>
      <c r="L160" s="32">
        <v>2</v>
      </c>
      <c r="M160" s="62"/>
      <c r="N160" s="24"/>
      <c r="O160" s="24"/>
      <c r="P160" s="24" t="s">
        <v>2</v>
      </c>
      <c r="Q160" s="24"/>
      <c r="R160" s="24"/>
      <c r="S160" s="24"/>
      <c r="T160" s="24"/>
      <c r="U160" s="32" t="str">
        <f t="shared" si="137"/>
        <v/>
      </c>
      <c r="V160" s="32" t="str">
        <f t="shared" si="152"/>
        <v/>
      </c>
      <c r="W160" s="32" t="str">
        <f t="shared" si="170"/>
        <v/>
      </c>
      <c r="X160" s="32" t="str">
        <f t="shared" si="153"/>
        <v/>
      </c>
      <c r="Y160" s="32">
        <f t="shared" si="138"/>
        <v>1</v>
      </c>
      <c r="Z160" s="32" t="str">
        <f t="shared" si="139"/>
        <v/>
      </c>
      <c r="AA160" s="32">
        <f t="shared" si="168"/>
        <v>2</v>
      </c>
      <c r="AB160" s="32">
        <f t="shared" si="154"/>
        <v>2</v>
      </c>
      <c r="AC160" s="32" t="str">
        <f t="shared" si="140"/>
        <v/>
      </c>
      <c r="AD160" s="32">
        <f t="shared" si="155"/>
        <v>1</v>
      </c>
      <c r="AE160" s="32" t="str">
        <f t="shared" si="141"/>
        <v/>
      </c>
      <c r="AF160" s="32">
        <f t="shared" si="156"/>
        <v>1</v>
      </c>
      <c r="AG160" s="32">
        <f t="shared" si="157"/>
        <v>2</v>
      </c>
      <c r="AH160" s="32" t="str">
        <f t="shared" si="158"/>
        <v/>
      </c>
      <c r="AI160" s="32" t="str">
        <f t="shared" si="169"/>
        <v/>
      </c>
      <c r="AJ160" s="32" t="str">
        <f t="shared" si="159"/>
        <v/>
      </c>
      <c r="AK160" s="32">
        <f t="shared" si="160"/>
        <v>1</v>
      </c>
      <c r="AL160" s="32" t="str">
        <f t="shared" si="142"/>
        <v/>
      </c>
      <c r="AM160" s="32">
        <f t="shared" si="143"/>
        <v>1</v>
      </c>
      <c r="AN160" s="32">
        <f t="shared" si="161"/>
        <v>2</v>
      </c>
      <c r="AO160" s="32">
        <f t="shared" si="162"/>
        <v>1</v>
      </c>
      <c r="AP160" s="32">
        <f t="shared" si="163"/>
        <v>2</v>
      </c>
      <c r="AQ160" s="32">
        <f t="shared" si="164"/>
        <v>2</v>
      </c>
      <c r="AR160" s="32" t="str">
        <f t="shared" si="165"/>
        <v/>
      </c>
      <c r="AS160" s="32" t="str">
        <f t="shared" si="166"/>
        <v/>
      </c>
      <c r="AT160" s="32" t="str">
        <f t="shared" si="167"/>
        <v/>
      </c>
      <c r="AU160" s="32">
        <f t="shared" si="172"/>
        <v>18</v>
      </c>
      <c r="AV160" s="32">
        <f t="shared" si="144"/>
        <v>20</v>
      </c>
      <c r="AW160" s="32"/>
      <c r="AX160" s="32" t="str">
        <f t="shared" si="145"/>
        <v/>
      </c>
      <c r="AY160" s="32" t="str">
        <f t="shared" si="171"/>
        <v/>
      </c>
      <c r="AZ160" s="32" t="str">
        <f t="shared" si="147"/>
        <v/>
      </c>
      <c r="BA160" s="32" t="str">
        <f t="shared" si="148"/>
        <v/>
      </c>
      <c r="BB160" s="32" t="str">
        <f t="shared" si="149"/>
        <v/>
      </c>
      <c r="BC160" s="32"/>
      <c r="BD160" s="32" t="str">
        <f t="shared" si="150"/>
        <v/>
      </c>
      <c r="BE160" s="32" t="str">
        <f t="shared" si="151"/>
        <v/>
      </c>
      <c r="BF160" s="32" t="str">
        <f t="shared" si="134"/>
        <v/>
      </c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  <c r="GB160" s="32"/>
      <c r="GC160" s="32"/>
      <c r="GD160" s="32"/>
      <c r="GE160" s="32"/>
      <c r="GF160" s="32"/>
      <c r="GG160" s="32"/>
      <c r="GH160" s="32"/>
      <c r="GI160" s="32"/>
      <c r="GJ160" s="32"/>
      <c r="GK160" s="32"/>
      <c r="GL160" s="32"/>
      <c r="GM160" s="32"/>
      <c r="GN160" s="32"/>
      <c r="GO160" s="32"/>
      <c r="GP160" s="32"/>
      <c r="GQ160" s="32"/>
      <c r="GR160" s="32"/>
      <c r="GS160" s="32"/>
      <c r="GT160" s="32"/>
      <c r="GU160" s="32"/>
      <c r="GV160" s="32"/>
      <c r="GW160" s="32"/>
      <c r="GX160" s="32"/>
      <c r="GY160" s="32"/>
      <c r="GZ160" s="32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2"/>
      <c r="HL160" s="32"/>
      <c r="HM160" s="32"/>
      <c r="HN160" s="32"/>
      <c r="HO160" s="32"/>
      <c r="HP160" s="32"/>
      <c r="HQ160" s="32"/>
      <c r="HR160" s="32"/>
      <c r="HS160" s="32"/>
      <c r="HT160" s="32"/>
      <c r="HU160" s="32"/>
      <c r="HV160" s="32"/>
      <c r="HW160" s="32"/>
      <c r="HX160" s="32"/>
      <c r="HY160" s="32"/>
      <c r="HZ160" s="32"/>
      <c r="IA160" s="32"/>
      <c r="IB160" s="32"/>
      <c r="IC160" s="32"/>
      <c r="ID160" s="32"/>
      <c r="IE160" s="32"/>
      <c r="IF160" s="32"/>
      <c r="IG160" s="32"/>
      <c r="IH160" s="32"/>
      <c r="II160" s="32"/>
      <c r="IJ160" s="32"/>
      <c r="IK160" s="32"/>
      <c r="IL160" s="32"/>
      <c r="IM160" s="32"/>
      <c r="IN160" s="32"/>
      <c r="IO160" s="32"/>
      <c r="IP160" s="32"/>
      <c r="IQ160" s="32"/>
      <c r="IR160" s="32"/>
      <c r="IS160" s="32"/>
      <c r="IT160" s="32"/>
      <c r="IU160" s="32"/>
      <c r="IV160" s="32"/>
    </row>
    <row r="161" spans="1:256" s="11" customFormat="1" x14ac:dyDescent="0.2">
      <c r="A161" s="45" t="s">
        <v>214</v>
      </c>
      <c r="B161" s="29" t="s">
        <v>51</v>
      </c>
      <c r="C161" s="29">
        <v>1</v>
      </c>
      <c r="D161" s="94" t="s">
        <v>346</v>
      </c>
      <c r="E161" s="77" t="s">
        <v>16</v>
      </c>
      <c r="F161" s="13"/>
      <c r="G161" s="29"/>
      <c r="H161" s="29"/>
      <c r="I161" s="13" t="s">
        <v>4</v>
      </c>
      <c r="J161" s="13" t="s">
        <v>9</v>
      </c>
      <c r="K161" s="29">
        <v>0</v>
      </c>
      <c r="L161" s="29">
        <v>1</v>
      </c>
      <c r="M161" s="65"/>
      <c r="N161" s="13"/>
      <c r="O161" s="13"/>
      <c r="P161" s="13" t="s">
        <v>20</v>
      </c>
      <c r="Q161" s="13"/>
      <c r="R161" s="13"/>
      <c r="S161" s="13"/>
      <c r="T161" s="13"/>
      <c r="U161" s="29" t="str">
        <f t="shared" si="137"/>
        <v/>
      </c>
      <c r="V161" s="29" t="str">
        <f t="shared" si="152"/>
        <v/>
      </c>
      <c r="W161" s="29">
        <f t="shared" si="170"/>
        <v>1</v>
      </c>
      <c r="X161" s="29" t="str">
        <f t="shared" si="153"/>
        <v/>
      </c>
      <c r="Y161" s="29">
        <f t="shared" si="138"/>
        <v>1</v>
      </c>
      <c r="Z161" s="29" t="str">
        <f t="shared" si="139"/>
        <v/>
      </c>
      <c r="AA161" s="29" t="str">
        <f t="shared" si="168"/>
        <v/>
      </c>
      <c r="AB161" s="29" t="str">
        <f t="shared" si="154"/>
        <v/>
      </c>
      <c r="AC161" s="29" t="str">
        <f t="shared" si="140"/>
        <v/>
      </c>
      <c r="AD161" s="29">
        <f t="shared" si="155"/>
        <v>1</v>
      </c>
      <c r="AE161" s="29" t="str">
        <f t="shared" si="141"/>
        <v/>
      </c>
      <c r="AF161" s="29" t="str">
        <f t="shared" si="156"/>
        <v/>
      </c>
      <c r="AG161" s="29" t="str">
        <f t="shared" si="157"/>
        <v/>
      </c>
      <c r="AH161" s="29" t="str">
        <f t="shared" si="158"/>
        <v/>
      </c>
      <c r="AI161" s="29" t="str">
        <f t="shared" si="169"/>
        <v/>
      </c>
      <c r="AJ161" s="29" t="str">
        <f t="shared" si="159"/>
        <v/>
      </c>
      <c r="AK161" s="29">
        <f t="shared" si="160"/>
        <v>-1</v>
      </c>
      <c r="AL161" s="29" t="str">
        <f t="shared" si="142"/>
        <v/>
      </c>
      <c r="AM161" s="29">
        <f t="shared" si="143"/>
        <v>2</v>
      </c>
      <c r="AN161" s="29" t="str">
        <f t="shared" si="161"/>
        <v/>
      </c>
      <c r="AO161" s="29">
        <f t="shared" si="162"/>
        <v>1</v>
      </c>
      <c r="AP161" s="29" t="str">
        <f t="shared" si="163"/>
        <v/>
      </c>
      <c r="AQ161" s="29">
        <f t="shared" si="164"/>
        <v>2</v>
      </c>
      <c r="AR161" s="29" t="str">
        <f t="shared" si="165"/>
        <v/>
      </c>
      <c r="AS161" s="29">
        <f t="shared" si="166"/>
        <v>1</v>
      </c>
      <c r="AT161" s="29" t="str">
        <f t="shared" si="167"/>
        <v/>
      </c>
      <c r="AU161" s="29">
        <f t="shared" si="172"/>
        <v>8</v>
      </c>
      <c r="AV161" s="29">
        <f t="shared" si="144"/>
        <v>9</v>
      </c>
      <c r="AW161" s="29"/>
      <c r="AX161" s="29" t="str">
        <f t="shared" si="145"/>
        <v/>
      </c>
      <c r="AY161" s="29" t="str">
        <f t="shared" si="171"/>
        <v/>
      </c>
      <c r="AZ161" s="29" t="str">
        <f t="shared" si="147"/>
        <v/>
      </c>
      <c r="BA161" s="29" t="str">
        <f t="shared" si="148"/>
        <v/>
      </c>
      <c r="BB161" s="29" t="str">
        <f t="shared" si="149"/>
        <v/>
      </c>
      <c r="BC161" s="29"/>
      <c r="BD161" s="29" t="str">
        <f t="shared" si="150"/>
        <v/>
      </c>
      <c r="BE161" s="29" t="str">
        <f t="shared" si="151"/>
        <v/>
      </c>
      <c r="BF161" s="29" t="str">
        <f t="shared" si="134"/>
        <v/>
      </c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  <c r="IP161" s="29"/>
      <c r="IQ161" s="29"/>
      <c r="IR161" s="29"/>
      <c r="IS161" s="29"/>
      <c r="IT161" s="29"/>
      <c r="IU161" s="29"/>
      <c r="IV161" s="29"/>
    </row>
    <row r="162" spans="1:256" s="11" customFormat="1" x14ac:dyDescent="0.2">
      <c r="A162" s="9" t="s">
        <v>215</v>
      </c>
      <c r="B162" s="10" t="s">
        <v>51</v>
      </c>
      <c r="C162" s="10">
        <v>2</v>
      </c>
      <c r="D162" s="88" t="s">
        <v>347</v>
      </c>
      <c r="E162" s="69" t="s">
        <v>3</v>
      </c>
      <c r="G162" s="10"/>
      <c r="H162" s="10"/>
      <c r="K162" s="10">
        <v>4</v>
      </c>
      <c r="L162" s="10">
        <v>2</v>
      </c>
      <c r="M162" s="3"/>
      <c r="P162" s="11" t="s">
        <v>19</v>
      </c>
      <c r="U162" s="10" t="str">
        <f t="shared" ref="U162:U191" si="173">IF(LEFT(F162,5)="Alien",2,IF(I162="Production",1,""))</f>
        <v/>
      </c>
      <c r="V162" s="10" t="str">
        <f t="shared" si="152"/>
        <v/>
      </c>
      <c r="W162" s="10" t="str">
        <f t="shared" si="170"/>
        <v/>
      </c>
      <c r="X162" s="10">
        <f t="shared" si="153"/>
        <v>1</v>
      </c>
      <c r="Y162" s="10" t="str">
        <f t="shared" ref="Y162:Y191" si="174">IF(NOT(ISBLANK(J162)),1,IF(A162="Diversified Economy",3,""))</f>
        <v/>
      </c>
      <c r="Z162" s="10">
        <f t="shared" ref="Z162:Z191" si="175">IF(AND(E162="Development",K162=6),2,IF(E162="Development",1,""))</f>
        <v>1</v>
      </c>
      <c r="AA162" s="10" t="str">
        <f t="shared" si="168"/>
        <v/>
      </c>
      <c r="AB162" s="10" t="str">
        <f t="shared" si="154"/>
        <v/>
      </c>
      <c r="AC162" s="10" t="str">
        <f t="shared" ref="AC162:AC191" si="176">IF(OR(A162="Research Labs",A162="Galactic Trendsetters",A162="Artist Colony"),3,"")</f>
        <v/>
      </c>
      <c r="AD162" s="10" t="str">
        <f t="shared" si="155"/>
        <v/>
      </c>
      <c r="AE162" s="10" t="str">
        <f t="shared" ref="AE162:AE191" si="177">IF(F162="Terraforming",2,IF(AND(E162="Development",K162=6),1,IF(I162="Production",1,"")))</f>
        <v/>
      </c>
      <c r="AF162" s="10" t="str">
        <f t="shared" si="156"/>
        <v/>
      </c>
      <c r="AG162" s="10" t="str">
        <f t="shared" si="157"/>
        <v/>
      </c>
      <c r="AH162" s="10" t="str">
        <f t="shared" si="158"/>
        <v/>
      </c>
      <c r="AI162" s="10" t="str">
        <f t="shared" si="169"/>
        <v/>
      </c>
      <c r="AJ162" s="10" t="str">
        <f t="shared" si="159"/>
        <v/>
      </c>
      <c r="AK162" s="10" t="str">
        <f t="shared" si="160"/>
        <v/>
      </c>
      <c r="AL162" s="10" t="str">
        <f t="shared" ref="AL162:AL191" si="178">IF(OR(A162="Export Duties",A162="Galactic Renaissance",A162="Terraformed World"),2,"")</f>
        <v/>
      </c>
      <c r="AM162" s="10" t="str">
        <f t="shared" ref="AM162:AM191" si="179">IF(J162="Novelty",2,IF(A162="Expanding Colony",2,IF(NOT(E162="Development"),1,"")))</f>
        <v/>
      </c>
      <c r="AN162" s="10" t="str">
        <f t="shared" si="161"/>
        <v/>
      </c>
      <c r="AO162" s="10" t="str">
        <f t="shared" si="162"/>
        <v/>
      </c>
      <c r="AP162" s="10" t="str">
        <f t="shared" si="163"/>
        <v/>
      </c>
      <c r="AQ162" s="10" t="str">
        <f t="shared" si="164"/>
        <v/>
      </c>
      <c r="AR162" s="10" t="str">
        <f t="shared" si="165"/>
        <v/>
      </c>
      <c r="AS162" s="10" t="str">
        <f t="shared" si="166"/>
        <v/>
      </c>
      <c r="AT162" s="10" t="str">
        <f t="shared" si="167"/>
        <v/>
      </c>
      <c r="AU162" s="10">
        <f t="shared" si="172"/>
        <v>2</v>
      </c>
      <c r="AV162" s="10">
        <f t="shared" ref="AV162:AV191" si="180">AU162+(IF(L162&lt;&gt;"*",L162,0))</f>
        <v>4</v>
      </c>
      <c r="AW162" s="10"/>
      <c r="AX162" s="10" t="str">
        <f>IF(AND(E162="Development",LEFT(P162,10)= "Military +",OR(MID(P162,11,1)="1",MID(P162,11,1)="2")),"Y","")</f>
        <v/>
      </c>
      <c r="AY162" s="10" t="str">
        <f t="shared" si="171"/>
        <v/>
      </c>
      <c r="AZ162" s="10" t="str">
        <f t="shared" si="147"/>
        <v/>
      </c>
      <c r="BA162" s="10" t="str">
        <f t="shared" si="148"/>
        <v/>
      </c>
      <c r="BB162" s="10" t="str">
        <f t="shared" si="149"/>
        <v/>
      </c>
      <c r="BC162" s="10"/>
      <c r="BD162" s="10" t="str">
        <f t="shared" si="150"/>
        <v/>
      </c>
      <c r="BE162" s="10" t="str">
        <f t="shared" si="151"/>
        <v/>
      </c>
      <c r="BF162" s="10" t="str">
        <f t="shared" si="134"/>
        <v/>
      </c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s="11" customFormat="1" x14ac:dyDescent="0.2">
      <c r="A163" s="31" t="s">
        <v>211</v>
      </c>
      <c r="B163" s="32" t="s">
        <v>51</v>
      </c>
      <c r="C163" s="32">
        <v>1</v>
      </c>
      <c r="D163" s="96" t="s">
        <v>346</v>
      </c>
      <c r="E163" s="73" t="s">
        <v>15</v>
      </c>
      <c r="F163" s="33" t="s">
        <v>153</v>
      </c>
      <c r="G163" s="32"/>
      <c r="H163" s="32"/>
      <c r="I163" s="24" t="s">
        <v>4</v>
      </c>
      <c r="J163" s="24" t="s">
        <v>45</v>
      </c>
      <c r="K163" s="32">
        <v>2</v>
      </c>
      <c r="L163" s="32">
        <v>2</v>
      </c>
      <c r="M163" s="62"/>
      <c r="N163" s="24"/>
      <c r="O163" s="24"/>
      <c r="P163" s="24"/>
      <c r="Q163" s="24"/>
      <c r="R163" s="24"/>
      <c r="S163" s="24"/>
      <c r="T163" s="24"/>
      <c r="U163" s="32" t="str">
        <f t="shared" si="173"/>
        <v/>
      </c>
      <c r="V163" s="32" t="str">
        <f t="shared" si="152"/>
        <v/>
      </c>
      <c r="W163" s="32" t="str">
        <f t="shared" si="170"/>
        <v/>
      </c>
      <c r="X163" s="32" t="str">
        <f t="shared" si="153"/>
        <v/>
      </c>
      <c r="Y163" s="32">
        <f t="shared" si="174"/>
        <v>1</v>
      </c>
      <c r="Z163" s="32" t="str">
        <f t="shared" si="175"/>
        <v/>
      </c>
      <c r="AA163" s="32">
        <f t="shared" si="168"/>
        <v>2</v>
      </c>
      <c r="AB163" s="32">
        <f t="shared" si="154"/>
        <v>1</v>
      </c>
      <c r="AC163" s="32" t="str">
        <f t="shared" si="176"/>
        <v/>
      </c>
      <c r="AD163" s="32">
        <f t="shared" si="155"/>
        <v>1</v>
      </c>
      <c r="AE163" s="32" t="str">
        <f t="shared" si="177"/>
        <v/>
      </c>
      <c r="AF163" s="32">
        <f t="shared" si="156"/>
        <v>1</v>
      </c>
      <c r="AG163" s="32" t="str">
        <f t="shared" si="157"/>
        <v/>
      </c>
      <c r="AH163" s="32" t="str">
        <f t="shared" si="158"/>
        <v/>
      </c>
      <c r="AI163" s="32" t="str">
        <f t="shared" si="169"/>
        <v/>
      </c>
      <c r="AJ163" s="32" t="str">
        <f t="shared" si="159"/>
        <v/>
      </c>
      <c r="AK163" s="32" t="str">
        <f t="shared" si="160"/>
        <v/>
      </c>
      <c r="AL163" s="32" t="str">
        <f t="shared" si="178"/>
        <v/>
      </c>
      <c r="AM163" s="32">
        <f t="shared" si="179"/>
        <v>1</v>
      </c>
      <c r="AN163" s="32">
        <f t="shared" si="161"/>
        <v>2</v>
      </c>
      <c r="AO163" s="32">
        <f t="shared" si="162"/>
        <v>1</v>
      </c>
      <c r="AP163" s="32">
        <f t="shared" si="163"/>
        <v>1</v>
      </c>
      <c r="AQ163" s="32">
        <f t="shared" si="164"/>
        <v>2</v>
      </c>
      <c r="AR163" s="32" t="str">
        <f t="shared" si="165"/>
        <v/>
      </c>
      <c r="AS163" s="32">
        <f t="shared" si="166"/>
        <v>1</v>
      </c>
      <c r="AT163" s="32">
        <f t="shared" si="167"/>
        <v>3</v>
      </c>
      <c r="AU163" s="32">
        <f t="shared" si="172"/>
        <v>17</v>
      </c>
      <c r="AV163" s="32">
        <f t="shared" si="180"/>
        <v>19</v>
      </c>
      <c r="AW163" s="32"/>
      <c r="AX163" s="32" t="str">
        <f t="shared" ref="AX163:AX191" si="181">IF(AND(E163="Development",LEFT(P163,10)= "Military +",OR(MID(P163,11,1)="1",MID(P163,11,1)="2")),"Y","")</f>
        <v/>
      </c>
      <c r="AY163" s="32" t="str">
        <f t="shared" si="171"/>
        <v>Y</v>
      </c>
      <c r="AZ163" s="32" t="str">
        <f t="shared" si="147"/>
        <v/>
      </c>
      <c r="BA163" s="32" t="str">
        <f t="shared" si="148"/>
        <v>Y</v>
      </c>
      <c r="BB163" s="32" t="str">
        <f t="shared" si="149"/>
        <v/>
      </c>
      <c r="BC163" s="32"/>
      <c r="BD163" s="32" t="str">
        <f t="shared" si="150"/>
        <v/>
      </c>
      <c r="BE163" s="32" t="str">
        <f t="shared" si="151"/>
        <v/>
      </c>
      <c r="BF163" s="32" t="str">
        <f t="shared" si="134"/>
        <v/>
      </c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  <c r="IB163" s="32"/>
      <c r="IC163" s="32"/>
      <c r="ID163" s="32"/>
      <c r="IE163" s="32"/>
      <c r="IF163" s="32"/>
      <c r="IG163" s="32"/>
      <c r="IH163" s="32"/>
      <c r="II163" s="32"/>
      <c r="IJ163" s="32"/>
      <c r="IK163" s="32"/>
      <c r="IL163" s="32"/>
      <c r="IM163" s="32"/>
      <c r="IN163" s="32"/>
      <c r="IO163" s="32"/>
      <c r="IP163" s="32"/>
      <c r="IQ163" s="32"/>
      <c r="IR163" s="32"/>
      <c r="IS163" s="32"/>
      <c r="IT163" s="32"/>
      <c r="IU163" s="32"/>
      <c r="IV163" s="32"/>
    </row>
    <row r="164" spans="1:256" s="11" customFormat="1" x14ac:dyDescent="0.2">
      <c r="A164" s="9" t="s">
        <v>216</v>
      </c>
      <c r="B164" s="10" t="s">
        <v>51</v>
      </c>
      <c r="C164" s="10">
        <v>3</v>
      </c>
      <c r="D164" s="88" t="s">
        <v>347</v>
      </c>
      <c r="E164" s="69" t="s">
        <v>3</v>
      </c>
      <c r="G164" s="10"/>
      <c r="H164" s="10"/>
      <c r="K164" s="10">
        <v>4</v>
      </c>
      <c r="L164" s="10">
        <v>2</v>
      </c>
      <c r="M164" s="3"/>
      <c r="N164" s="11" t="s">
        <v>37</v>
      </c>
      <c r="R164" s="11" t="s">
        <v>125</v>
      </c>
      <c r="S164" s="11" t="s">
        <v>78</v>
      </c>
      <c r="U164" s="10" t="str">
        <f t="shared" si="173"/>
        <v/>
      </c>
      <c r="V164" s="10" t="str">
        <f t="shared" ref="V164:V191" si="182">IF(AND(LEFT(F164,5)="Alien",I164="Production"),3,IF(LEFT(F164,5)="Alien",2,""))</f>
        <v/>
      </c>
      <c r="W164" s="10" t="str">
        <f t="shared" si="170"/>
        <v/>
      </c>
      <c r="X164" s="10">
        <f t="shared" ref="X164:X191" si="183">IF(OR(A164="Investment Credits", A164="Interstellar Bank", A164="Gambling World"),2,IF(E164="Development",1,""))</f>
        <v>1</v>
      </c>
      <c r="Y164" s="10" t="str">
        <f t="shared" si="174"/>
        <v/>
      </c>
      <c r="Z164" s="10">
        <f t="shared" si="175"/>
        <v>1</v>
      </c>
      <c r="AA164" s="10" t="str">
        <f t="shared" si="168"/>
        <v/>
      </c>
      <c r="AB164" s="10" t="str">
        <f t="shared" ref="AB164:AB191" si="184">IF(AND(F164="Rebel",E164="Military World"),2,IF(E164="Military World",1,""))</f>
        <v/>
      </c>
      <c r="AC164" s="10">
        <f t="shared" si="176"/>
        <v>3</v>
      </c>
      <c r="AD164" s="10">
        <f t="shared" ref="AD164:AD191" si="185">IF(NOT(ISBLANK(N164)),IF(E164="Development",1,2),IF(NOT(E164="Development"),1,""))</f>
        <v>1</v>
      </c>
      <c r="AE164" s="10" t="str">
        <f t="shared" si="177"/>
        <v/>
      </c>
      <c r="AF164" s="10" t="str">
        <f t="shared" ref="AF164:AF191" si="186">IF(F164="Imperium",2,IF(E164="Military World",1,""))</f>
        <v/>
      </c>
      <c r="AG164" s="10" t="str">
        <f t="shared" ref="AG164:AG191" si="187">IF(F164="Imperium",2,IF(AND(F164="Rebel",E164="Military World"),2,""))</f>
        <v/>
      </c>
      <c r="AH164" s="10" t="str">
        <f t="shared" ref="AH164:AH191" si="188">IF(I164="Production",2,"")</f>
        <v/>
      </c>
      <c r="AI164" s="10" t="str">
        <f t="shared" si="169"/>
        <v/>
      </c>
      <c r="AJ164" s="10">
        <f t="shared" ref="AJ164:AJ191" si="189">IF(NOT(ISBLANK(R164)),IF(E164="Development",2,1),"")</f>
        <v>2</v>
      </c>
      <c r="AK164" s="10" t="str">
        <f t="shared" ref="AK164:AK191" si="190">IF(LEFT(P164,8)="Military",VALUE(MID(P164,10,2)),"")</f>
        <v/>
      </c>
      <c r="AL164" s="10" t="str">
        <f t="shared" si="178"/>
        <v/>
      </c>
      <c r="AM164" s="10" t="str">
        <f t="shared" si="179"/>
        <v/>
      </c>
      <c r="AN164" s="10" t="str">
        <f t="shared" ref="AN164:AN191" si="191">IF(J164="Genes",2,IF(E164="Military World",1,IF(A164="Contact Specialist",3,"")))</f>
        <v/>
      </c>
      <c r="AO164" s="10" t="str">
        <f t="shared" ref="AO164:AO191" si="192">IF(J164="Rare",2,IF(F164="Terraforming",1,IF(NOT(E164="Development"),1,"")))</f>
        <v/>
      </c>
      <c r="AP164" s="10" t="str">
        <f t="shared" ref="AP164:AP191" si="193">IF(F164="Rebel",2,IF(E164="Military World",1,""))</f>
        <v/>
      </c>
      <c r="AQ164" s="10" t="str">
        <f t="shared" ref="AQ164:AQ191" si="194">IF(F164="Terraforming",2,IF(I164="Windfall",2,""))</f>
        <v/>
      </c>
      <c r="AR164" s="10" t="str">
        <f t="shared" ref="AR164:AR191" si="195">IF(NOT(ISBLANK(Q164)),IF(E164="Development",2,1),"")</f>
        <v/>
      </c>
      <c r="AS164" s="10" t="str">
        <f t="shared" ref="AS164:AS191" si="196">IF(SUM(IF(LEFT(P164,8)="Military",-1*VALUE(MID(P164,10,2)),0),IF(E164="Military World",1,IF(A164="Pan-Galactic Mediator",2,0))),SUM(IF(LEFT(P164,8)="Military",-1*VALUE(MID(P164,10,2)),0),IF(E164="Military World",1,IF(A164="Pan-Galactic Mediator",2,0))),"")</f>
        <v/>
      </c>
      <c r="AT164" s="10" t="str">
        <f t="shared" ref="AT164:AT191" si="197">IF(NOT(ISERR(FIND("χ",F164))),3,IF(NOT(ISERR(FIND("Uplift",F164))),2,""))</f>
        <v/>
      </c>
      <c r="AU164" s="10">
        <f t="shared" si="172"/>
        <v>8</v>
      </c>
      <c r="AV164" s="10">
        <f t="shared" si="180"/>
        <v>10</v>
      </c>
      <c r="AW164" s="10"/>
      <c r="AX164" s="10" t="str">
        <f t="shared" si="181"/>
        <v/>
      </c>
      <c r="AY164" s="10" t="str">
        <f t="shared" si="171"/>
        <v/>
      </c>
      <c r="AZ164" s="10" t="str">
        <f t="shared" si="147"/>
        <v/>
      </c>
      <c r="BA164" s="10" t="str">
        <f t="shared" si="148"/>
        <v/>
      </c>
      <c r="BB164" s="10" t="str">
        <f t="shared" si="149"/>
        <v/>
      </c>
      <c r="BC164" s="10"/>
      <c r="BD164" s="10" t="str">
        <f t="shared" si="150"/>
        <v/>
      </c>
      <c r="BE164" s="10" t="str">
        <f t="shared" si="151"/>
        <v/>
      </c>
      <c r="BF164" s="10" t="str">
        <f t="shared" si="134"/>
        <v/>
      </c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s="11" customFormat="1" x14ac:dyDescent="0.2">
      <c r="A165" s="34" t="s">
        <v>415</v>
      </c>
      <c r="B165" s="35" t="s">
        <v>312</v>
      </c>
      <c r="C165" s="35">
        <v>1</v>
      </c>
      <c r="D165" s="91" t="s">
        <v>346</v>
      </c>
      <c r="E165" s="74" t="s">
        <v>16</v>
      </c>
      <c r="F165" s="26"/>
      <c r="G165" s="35"/>
      <c r="H165" s="35"/>
      <c r="I165" s="26" t="s">
        <v>8</v>
      </c>
      <c r="J165" s="26" t="s">
        <v>9</v>
      </c>
      <c r="K165" s="35">
        <v>2</v>
      </c>
      <c r="L165" s="35">
        <v>1</v>
      </c>
      <c r="M165" s="63"/>
      <c r="N165" s="26"/>
      <c r="O165" s="26" t="s">
        <v>38</v>
      </c>
      <c r="P165" s="26"/>
      <c r="Q165" s="26"/>
      <c r="R165" s="26"/>
      <c r="S165" s="26" t="s">
        <v>61</v>
      </c>
      <c r="T165" s="26" t="s">
        <v>442</v>
      </c>
      <c r="U165" s="35">
        <f t="shared" si="173"/>
        <v>1</v>
      </c>
      <c r="V165" s="35" t="str">
        <f t="shared" si="182"/>
        <v/>
      </c>
      <c r="W165" s="35">
        <f t="shared" si="170"/>
        <v>2</v>
      </c>
      <c r="X165" s="35" t="str">
        <f t="shared" si="183"/>
        <v/>
      </c>
      <c r="Y165" s="35">
        <f t="shared" si="174"/>
        <v>1</v>
      </c>
      <c r="Z165" s="35" t="str">
        <f t="shared" si="175"/>
        <v/>
      </c>
      <c r="AA165" s="35" t="str">
        <f t="shared" si="168"/>
        <v/>
      </c>
      <c r="AB165" s="35" t="str">
        <f t="shared" si="184"/>
        <v/>
      </c>
      <c r="AC165" s="35" t="str">
        <f t="shared" si="176"/>
        <v/>
      </c>
      <c r="AD165" s="35">
        <f t="shared" si="185"/>
        <v>1</v>
      </c>
      <c r="AE165" s="35">
        <f t="shared" si="177"/>
        <v>1</v>
      </c>
      <c r="AF165" s="35" t="str">
        <f t="shared" si="186"/>
        <v/>
      </c>
      <c r="AG165" s="35" t="str">
        <f t="shared" si="187"/>
        <v/>
      </c>
      <c r="AH165" s="35">
        <f t="shared" si="188"/>
        <v>2</v>
      </c>
      <c r="AI165" s="35" t="str">
        <f t="shared" si="169"/>
        <v/>
      </c>
      <c r="AJ165" s="35" t="str">
        <f t="shared" si="189"/>
        <v/>
      </c>
      <c r="AK165" s="35" t="str">
        <f t="shared" si="190"/>
        <v/>
      </c>
      <c r="AL165" s="35" t="str">
        <f t="shared" si="178"/>
        <v/>
      </c>
      <c r="AM165" s="35">
        <f t="shared" si="179"/>
        <v>2</v>
      </c>
      <c r="AN165" s="35" t="str">
        <f t="shared" si="191"/>
        <v/>
      </c>
      <c r="AO165" s="35">
        <f t="shared" si="192"/>
        <v>1</v>
      </c>
      <c r="AP165" s="35" t="str">
        <f t="shared" si="193"/>
        <v/>
      </c>
      <c r="AQ165" s="35" t="str">
        <f t="shared" si="194"/>
        <v/>
      </c>
      <c r="AR165" s="35" t="str">
        <f t="shared" si="195"/>
        <v/>
      </c>
      <c r="AS165" s="35" t="str">
        <f t="shared" si="196"/>
        <v/>
      </c>
      <c r="AT165" s="35" t="str">
        <f t="shared" si="197"/>
        <v/>
      </c>
      <c r="AU165" s="35">
        <f t="shared" si="172"/>
        <v>11</v>
      </c>
      <c r="AV165" s="35">
        <f t="shared" si="180"/>
        <v>12</v>
      </c>
      <c r="AW165" s="35"/>
      <c r="AX165" s="35" t="str">
        <f t="shared" si="181"/>
        <v/>
      </c>
      <c r="AY165" s="35" t="str">
        <f t="shared" si="171"/>
        <v/>
      </c>
      <c r="AZ165" s="35" t="str">
        <f t="shared" si="147"/>
        <v/>
      </c>
      <c r="BA165" s="35" t="str">
        <f t="shared" si="148"/>
        <v/>
      </c>
      <c r="BB165" s="35" t="str">
        <f t="shared" si="149"/>
        <v/>
      </c>
      <c r="BC165" s="35"/>
      <c r="BD165" s="35" t="str">
        <f t="shared" si="150"/>
        <v/>
      </c>
      <c r="BE165" s="35" t="str">
        <f t="shared" si="151"/>
        <v/>
      </c>
      <c r="BF165" s="35" t="str">
        <f t="shared" si="134"/>
        <v/>
      </c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  <c r="IS165" s="35"/>
      <c r="IT165" s="35"/>
      <c r="IU165" s="35"/>
      <c r="IV165" s="35"/>
    </row>
    <row r="166" spans="1:256" s="11" customFormat="1" x14ac:dyDescent="0.2">
      <c r="A166" s="27" t="s">
        <v>217</v>
      </c>
      <c r="B166" s="28" t="s">
        <v>51</v>
      </c>
      <c r="C166" s="28">
        <v>1</v>
      </c>
      <c r="D166" s="101" t="s">
        <v>346</v>
      </c>
      <c r="E166" s="72" t="s">
        <v>15</v>
      </c>
      <c r="F166" s="23"/>
      <c r="G166" s="28"/>
      <c r="H166" s="28"/>
      <c r="I166" s="23" t="s">
        <v>4</v>
      </c>
      <c r="J166" s="23" t="s">
        <v>7</v>
      </c>
      <c r="K166" s="28">
        <v>1</v>
      </c>
      <c r="L166" s="28">
        <v>1</v>
      </c>
      <c r="M166" s="61"/>
      <c r="N166" s="23"/>
      <c r="O166" s="23"/>
      <c r="P166" s="23"/>
      <c r="Q166" s="23"/>
      <c r="R166" s="23"/>
      <c r="S166" s="23" t="s">
        <v>77</v>
      </c>
      <c r="T166" s="23"/>
      <c r="U166" s="28" t="str">
        <f t="shared" si="173"/>
        <v/>
      </c>
      <c r="V166" s="28" t="str">
        <f t="shared" si="182"/>
        <v/>
      </c>
      <c r="W166" s="28" t="str">
        <f t="shared" si="170"/>
        <v/>
      </c>
      <c r="X166" s="28" t="str">
        <f t="shared" si="183"/>
        <v/>
      </c>
      <c r="Y166" s="28">
        <f t="shared" si="174"/>
        <v>1</v>
      </c>
      <c r="Z166" s="28" t="str">
        <f t="shared" si="175"/>
        <v/>
      </c>
      <c r="AA166" s="28" t="str">
        <f t="shared" si="168"/>
        <v/>
      </c>
      <c r="AB166" s="28">
        <f t="shared" si="184"/>
        <v>1</v>
      </c>
      <c r="AC166" s="28" t="str">
        <f t="shared" si="176"/>
        <v/>
      </c>
      <c r="AD166" s="28">
        <f t="shared" si="185"/>
        <v>1</v>
      </c>
      <c r="AE166" s="28" t="str">
        <f t="shared" si="177"/>
        <v/>
      </c>
      <c r="AF166" s="28">
        <f t="shared" si="186"/>
        <v>1</v>
      </c>
      <c r="AG166" s="28" t="str">
        <f t="shared" si="187"/>
        <v/>
      </c>
      <c r="AH166" s="28" t="str">
        <f t="shared" si="188"/>
        <v/>
      </c>
      <c r="AI166" s="28">
        <f t="shared" si="169"/>
        <v>1</v>
      </c>
      <c r="AJ166" s="28" t="str">
        <f t="shared" si="189"/>
        <v/>
      </c>
      <c r="AK166" s="28" t="str">
        <f t="shared" si="190"/>
        <v/>
      </c>
      <c r="AL166" s="28" t="str">
        <f t="shared" si="178"/>
        <v/>
      </c>
      <c r="AM166" s="28">
        <f t="shared" si="179"/>
        <v>1</v>
      </c>
      <c r="AN166" s="28">
        <f t="shared" si="191"/>
        <v>1</v>
      </c>
      <c r="AO166" s="28">
        <f t="shared" si="192"/>
        <v>2</v>
      </c>
      <c r="AP166" s="28">
        <f t="shared" si="193"/>
        <v>1</v>
      </c>
      <c r="AQ166" s="28">
        <f t="shared" si="194"/>
        <v>2</v>
      </c>
      <c r="AR166" s="28" t="str">
        <f t="shared" si="195"/>
        <v/>
      </c>
      <c r="AS166" s="28">
        <f t="shared" si="196"/>
        <v>1</v>
      </c>
      <c r="AT166" s="28" t="str">
        <f t="shared" si="197"/>
        <v/>
      </c>
      <c r="AU166" s="28">
        <f t="shared" si="172"/>
        <v>13</v>
      </c>
      <c r="AV166" s="28">
        <f t="shared" si="180"/>
        <v>14</v>
      </c>
      <c r="AW166" s="28"/>
      <c r="AX166" s="28" t="str">
        <f t="shared" si="181"/>
        <v/>
      </c>
      <c r="AY166" s="28" t="str">
        <f t="shared" si="171"/>
        <v>Y</v>
      </c>
      <c r="AZ166" s="28" t="str">
        <f t="shared" si="147"/>
        <v/>
      </c>
      <c r="BA166" s="28" t="str">
        <f t="shared" si="148"/>
        <v/>
      </c>
      <c r="BB166" s="28" t="str">
        <f t="shared" si="149"/>
        <v/>
      </c>
      <c r="BC166" s="28"/>
      <c r="BD166" s="28" t="str">
        <f t="shared" si="150"/>
        <v/>
      </c>
      <c r="BE166" s="28" t="str">
        <f t="shared" si="151"/>
        <v/>
      </c>
      <c r="BF166" s="28" t="str">
        <f t="shared" si="134"/>
        <v/>
      </c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  <c r="HY166" s="28"/>
      <c r="HZ166" s="28"/>
      <c r="IA166" s="28"/>
      <c r="IB166" s="28"/>
      <c r="IC166" s="28"/>
      <c r="ID166" s="28"/>
      <c r="IE166" s="28"/>
      <c r="IF166" s="28"/>
      <c r="IG166" s="28"/>
      <c r="IH166" s="28"/>
      <c r="II166" s="28"/>
      <c r="IJ166" s="28"/>
      <c r="IK166" s="28"/>
      <c r="IL166" s="28"/>
      <c r="IM166" s="28"/>
      <c r="IN166" s="28"/>
      <c r="IO166" s="28"/>
      <c r="IP166" s="28"/>
      <c r="IQ166" s="28"/>
      <c r="IR166" s="28"/>
      <c r="IS166" s="28"/>
      <c r="IT166" s="28"/>
      <c r="IU166" s="28"/>
      <c r="IV166" s="28"/>
    </row>
    <row r="167" spans="1:256" s="11" customFormat="1" x14ac:dyDescent="0.2">
      <c r="A167" s="34" t="s">
        <v>218</v>
      </c>
      <c r="B167" s="35" t="s">
        <v>51</v>
      </c>
      <c r="C167" s="35">
        <v>1</v>
      </c>
      <c r="D167" s="91" t="s">
        <v>346</v>
      </c>
      <c r="E167" s="74" t="s">
        <v>16</v>
      </c>
      <c r="F167" s="26"/>
      <c r="G167" s="35"/>
      <c r="H167" s="35"/>
      <c r="I167" s="26" t="s">
        <v>8</v>
      </c>
      <c r="J167" s="26" t="s">
        <v>9</v>
      </c>
      <c r="K167" s="35">
        <v>1</v>
      </c>
      <c r="L167" s="35">
        <v>1</v>
      </c>
      <c r="M167" s="63"/>
      <c r="N167" s="26"/>
      <c r="O167" s="26"/>
      <c r="P167" s="26"/>
      <c r="Q167" s="26"/>
      <c r="R167" s="26" t="s">
        <v>29</v>
      </c>
      <c r="S167" s="26" t="s">
        <v>61</v>
      </c>
      <c r="T167" s="26"/>
      <c r="U167" s="35">
        <f t="shared" si="173"/>
        <v>1</v>
      </c>
      <c r="V167" s="35" t="str">
        <f t="shared" si="182"/>
        <v/>
      </c>
      <c r="W167" s="35">
        <f t="shared" si="170"/>
        <v>2</v>
      </c>
      <c r="X167" s="35" t="str">
        <f t="shared" si="183"/>
        <v/>
      </c>
      <c r="Y167" s="35">
        <f t="shared" si="174"/>
        <v>1</v>
      </c>
      <c r="Z167" s="35" t="str">
        <f t="shared" si="175"/>
        <v/>
      </c>
      <c r="AA167" s="35" t="str">
        <f t="shared" si="168"/>
        <v/>
      </c>
      <c r="AB167" s="35" t="str">
        <f t="shared" si="184"/>
        <v/>
      </c>
      <c r="AC167" s="35" t="str">
        <f t="shared" si="176"/>
        <v/>
      </c>
      <c r="AD167" s="35">
        <f t="shared" si="185"/>
        <v>1</v>
      </c>
      <c r="AE167" s="35">
        <f t="shared" si="177"/>
        <v>1</v>
      </c>
      <c r="AF167" s="35" t="str">
        <f t="shared" si="186"/>
        <v/>
      </c>
      <c r="AG167" s="35" t="str">
        <f t="shared" si="187"/>
        <v/>
      </c>
      <c r="AH167" s="35">
        <f t="shared" si="188"/>
        <v>2</v>
      </c>
      <c r="AI167" s="35" t="str">
        <f t="shared" si="169"/>
        <v/>
      </c>
      <c r="AJ167" s="35">
        <f t="shared" si="189"/>
        <v>1</v>
      </c>
      <c r="AK167" s="35" t="str">
        <f t="shared" si="190"/>
        <v/>
      </c>
      <c r="AL167" s="35" t="str">
        <f t="shared" si="178"/>
        <v/>
      </c>
      <c r="AM167" s="35">
        <f t="shared" si="179"/>
        <v>2</v>
      </c>
      <c r="AN167" s="35" t="str">
        <f t="shared" si="191"/>
        <v/>
      </c>
      <c r="AO167" s="35">
        <f t="shared" si="192"/>
        <v>1</v>
      </c>
      <c r="AP167" s="35" t="str">
        <f t="shared" si="193"/>
        <v/>
      </c>
      <c r="AQ167" s="35" t="str">
        <f t="shared" si="194"/>
        <v/>
      </c>
      <c r="AR167" s="35" t="str">
        <f t="shared" si="195"/>
        <v/>
      </c>
      <c r="AS167" s="35" t="str">
        <f t="shared" si="196"/>
        <v/>
      </c>
      <c r="AT167" s="35" t="str">
        <f t="shared" si="197"/>
        <v/>
      </c>
      <c r="AU167" s="35">
        <f t="shared" si="172"/>
        <v>12</v>
      </c>
      <c r="AV167" s="35">
        <f t="shared" si="180"/>
        <v>13</v>
      </c>
      <c r="AW167" s="35"/>
      <c r="AX167" s="35" t="str">
        <f t="shared" si="181"/>
        <v/>
      </c>
      <c r="AY167" s="35" t="str">
        <f>IF(AND(E167="Military World",I167="Windfall",OR(K167=1,K167=2)),"Y","")</f>
        <v/>
      </c>
      <c r="AZ167" s="35" t="str">
        <f t="shared" si="147"/>
        <v/>
      </c>
      <c r="BA167" s="35" t="str">
        <f t="shared" si="148"/>
        <v/>
      </c>
      <c r="BB167" s="35" t="str">
        <f t="shared" si="149"/>
        <v/>
      </c>
      <c r="BC167" s="35"/>
      <c r="BD167" s="35" t="str">
        <f t="shared" si="150"/>
        <v/>
      </c>
      <c r="BE167" s="35" t="str">
        <f t="shared" si="151"/>
        <v/>
      </c>
      <c r="BF167" s="35" t="str">
        <f t="shared" si="134"/>
        <v/>
      </c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</row>
    <row r="168" spans="1:256" s="23" customFormat="1" x14ac:dyDescent="0.2">
      <c r="A168" s="9" t="s">
        <v>219</v>
      </c>
      <c r="B168" s="10" t="s">
        <v>99</v>
      </c>
      <c r="C168" s="10">
        <v>1</v>
      </c>
      <c r="D168" s="86" t="s">
        <v>346</v>
      </c>
      <c r="E168" s="69" t="s">
        <v>16</v>
      </c>
      <c r="F168" s="11"/>
      <c r="G168" s="10">
        <v>5</v>
      </c>
      <c r="H168" s="10"/>
      <c r="I168" s="11"/>
      <c r="J168" s="11"/>
      <c r="K168" s="10">
        <v>2</v>
      </c>
      <c r="L168" s="10">
        <v>1</v>
      </c>
      <c r="M168" s="3"/>
      <c r="N168" s="11" t="s">
        <v>83</v>
      </c>
      <c r="O168" s="11"/>
      <c r="P168" s="11" t="s">
        <v>2</v>
      </c>
      <c r="Q168" s="11"/>
      <c r="R168" s="11"/>
      <c r="S168" s="11"/>
      <c r="T168" s="11"/>
      <c r="U168" s="10" t="str">
        <f t="shared" si="173"/>
        <v/>
      </c>
      <c r="V168" s="10" t="str">
        <f t="shared" si="182"/>
        <v/>
      </c>
      <c r="W168" s="10" t="str">
        <f t="shared" si="170"/>
        <v/>
      </c>
      <c r="X168" s="10" t="str">
        <f t="shared" si="183"/>
        <v/>
      </c>
      <c r="Y168" s="10" t="str">
        <f t="shared" si="174"/>
        <v/>
      </c>
      <c r="Z168" s="10" t="str">
        <f t="shared" si="175"/>
        <v/>
      </c>
      <c r="AA168" s="10" t="str">
        <f t="shared" si="168"/>
        <v/>
      </c>
      <c r="AB168" s="10" t="str">
        <f t="shared" si="184"/>
        <v/>
      </c>
      <c r="AC168" s="10" t="str">
        <f t="shared" si="176"/>
        <v/>
      </c>
      <c r="AD168" s="10">
        <f t="shared" si="185"/>
        <v>2</v>
      </c>
      <c r="AE168" s="10" t="str">
        <f t="shared" si="177"/>
        <v/>
      </c>
      <c r="AF168" s="10" t="str">
        <f t="shared" si="186"/>
        <v/>
      </c>
      <c r="AG168" s="10" t="str">
        <f t="shared" si="187"/>
        <v/>
      </c>
      <c r="AH168" s="10" t="str">
        <f t="shared" si="188"/>
        <v/>
      </c>
      <c r="AI168" s="10" t="str">
        <f t="shared" si="169"/>
        <v/>
      </c>
      <c r="AJ168" s="10" t="str">
        <f t="shared" si="189"/>
        <v/>
      </c>
      <c r="AK168" s="10">
        <f t="shared" si="190"/>
        <v>1</v>
      </c>
      <c r="AL168" s="10" t="str">
        <f t="shared" si="178"/>
        <v/>
      </c>
      <c r="AM168" s="10">
        <f t="shared" si="179"/>
        <v>1</v>
      </c>
      <c r="AN168" s="10" t="str">
        <f t="shared" si="191"/>
        <v/>
      </c>
      <c r="AO168" s="10">
        <f t="shared" si="192"/>
        <v>1</v>
      </c>
      <c r="AP168" s="10" t="str">
        <f t="shared" si="193"/>
        <v/>
      </c>
      <c r="AQ168" s="10" t="str">
        <f t="shared" si="194"/>
        <v/>
      </c>
      <c r="AR168" s="10" t="str">
        <f t="shared" si="195"/>
        <v/>
      </c>
      <c r="AS168" s="10">
        <f t="shared" si="196"/>
        <v>-1</v>
      </c>
      <c r="AT168" s="10" t="str">
        <f t="shared" si="197"/>
        <v/>
      </c>
      <c r="AU168" s="10">
        <f t="shared" si="172"/>
        <v>4</v>
      </c>
      <c r="AV168" s="10">
        <f t="shared" si="180"/>
        <v>5</v>
      </c>
      <c r="AW168" s="10"/>
      <c r="AX168" s="10" t="str">
        <f t="shared" si="181"/>
        <v/>
      </c>
      <c r="AY168" s="10" t="str">
        <f t="shared" ref="AY168:AY181" si="198">IF(AND(E168="Military World",I168="Windfall",OR(K168=1,K168=2)),"Y","")</f>
        <v/>
      </c>
      <c r="AZ168" s="10" t="str">
        <f t="shared" si="147"/>
        <v/>
      </c>
      <c r="BA168" s="10" t="str">
        <f t="shared" si="148"/>
        <v/>
      </c>
      <c r="BB168" s="10" t="str">
        <f t="shared" si="149"/>
        <v/>
      </c>
      <c r="BC168" s="10"/>
      <c r="BD168" s="10" t="str">
        <f t="shared" si="150"/>
        <v/>
      </c>
      <c r="BE168" s="10" t="str">
        <f t="shared" si="151"/>
        <v/>
      </c>
      <c r="BF168" s="10" t="str">
        <f t="shared" si="134"/>
        <v/>
      </c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s="30" customFormat="1" x14ac:dyDescent="0.2">
      <c r="A169" s="27" t="s">
        <v>220</v>
      </c>
      <c r="B169" s="28" t="s">
        <v>99</v>
      </c>
      <c r="C169" s="28">
        <v>1</v>
      </c>
      <c r="D169" s="101" t="s">
        <v>346</v>
      </c>
      <c r="E169" s="72" t="s">
        <v>15</v>
      </c>
      <c r="F169" s="23"/>
      <c r="G169" s="28"/>
      <c r="H169" s="28"/>
      <c r="I169" s="23" t="s">
        <v>4</v>
      </c>
      <c r="J169" s="23" t="s">
        <v>7</v>
      </c>
      <c r="K169" s="28">
        <v>1</v>
      </c>
      <c r="L169" s="28">
        <v>1</v>
      </c>
      <c r="M169" s="61"/>
      <c r="N169" s="23"/>
      <c r="O169" s="23"/>
      <c r="P169" s="23"/>
      <c r="Q169" s="23"/>
      <c r="R169" s="23" t="s">
        <v>28</v>
      </c>
      <c r="S169" s="23"/>
      <c r="T169" s="23"/>
      <c r="U169" s="28" t="str">
        <f t="shared" si="173"/>
        <v/>
      </c>
      <c r="V169" s="28" t="str">
        <f t="shared" si="182"/>
        <v/>
      </c>
      <c r="W169" s="28" t="str">
        <f t="shared" si="170"/>
        <v/>
      </c>
      <c r="X169" s="28" t="str">
        <f t="shared" si="183"/>
        <v/>
      </c>
      <c r="Y169" s="28">
        <f t="shared" si="174"/>
        <v>1</v>
      </c>
      <c r="Z169" s="28" t="str">
        <f t="shared" si="175"/>
        <v/>
      </c>
      <c r="AA169" s="28" t="str">
        <f t="shared" si="168"/>
        <v/>
      </c>
      <c r="AB169" s="28">
        <f t="shared" si="184"/>
        <v>1</v>
      </c>
      <c r="AC169" s="28" t="str">
        <f t="shared" si="176"/>
        <v/>
      </c>
      <c r="AD169" s="28">
        <f t="shared" si="185"/>
        <v>1</v>
      </c>
      <c r="AE169" s="28" t="str">
        <f t="shared" si="177"/>
        <v/>
      </c>
      <c r="AF169" s="28">
        <f t="shared" si="186"/>
        <v>1</v>
      </c>
      <c r="AG169" s="28" t="str">
        <f t="shared" si="187"/>
        <v/>
      </c>
      <c r="AH169" s="28" t="str">
        <f t="shared" si="188"/>
        <v/>
      </c>
      <c r="AI169" s="28">
        <f t="shared" si="169"/>
        <v>1</v>
      </c>
      <c r="AJ169" s="28">
        <f t="shared" si="189"/>
        <v>1</v>
      </c>
      <c r="AK169" s="28" t="str">
        <f t="shared" si="190"/>
        <v/>
      </c>
      <c r="AL169" s="28" t="str">
        <f t="shared" si="178"/>
        <v/>
      </c>
      <c r="AM169" s="28">
        <f t="shared" si="179"/>
        <v>1</v>
      </c>
      <c r="AN169" s="28">
        <f t="shared" si="191"/>
        <v>1</v>
      </c>
      <c r="AO169" s="28">
        <f t="shared" si="192"/>
        <v>2</v>
      </c>
      <c r="AP169" s="28">
        <f t="shared" si="193"/>
        <v>1</v>
      </c>
      <c r="AQ169" s="28">
        <f t="shared" si="194"/>
        <v>2</v>
      </c>
      <c r="AR169" s="28" t="str">
        <f t="shared" si="195"/>
        <v/>
      </c>
      <c r="AS169" s="28">
        <f t="shared" si="196"/>
        <v>1</v>
      </c>
      <c r="AT169" s="28" t="str">
        <f t="shared" si="197"/>
        <v/>
      </c>
      <c r="AU169" s="28">
        <f t="shared" si="172"/>
        <v>14</v>
      </c>
      <c r="AV169" s="28">
        <f t="shared" si="180"/>
        <v>15</v>
      </c>
      <c r="AW169" s="28"/>
      <c r="AX169" s="28" t="str">
        <f t="shared" si="181"/>
        <v/>
      </c>
      <c r="AY169" s="28" t="str">
        <f t="shared" si="198"/>
        <v>Y</v>
      </c>
      <c r="AZ169" s="28" t="str">
        <f t="shared" si="147"/>
        <v/>
      </c>
      <c r="BA169" s="28" t="str">
        <f t="shared" si="148"/>
        <v/>
      </c>
      <c r="BB169" s="28" t="str">
        <f t="shared" si="149"/>
        <v/>
      </c>
      <c r="BC169" s="28"/>
      <c r="BD169" s="28" t="str">
        <f t="shared" si="150"/>
        <v/>
      </c>
      <c r="BE169" s="28" t="str">
        <f t="shared" si="151"/>
        <v/>
      </c>
      <c r="BF169" s="28" t="str">
        <f t="shared" si="134"/>
        <v/>
      </c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  <c r="IA169" s="28"/>
      <c r="IB169" s="28"/>
      <c r="IC169" s="28"/>
      <c r="ID169" s="28"/>
      <c r="IE169" s="28"/>
      <c r="IF169" s="28"/>
      <c r="IG169" s="28"/>
      <c r="IH169" s="28"/>
      <c r="II169" s="28"/>
      <c r="IJ169" s="28"/>
      <c r="IK169" s="28"/>
      <c r="IL169" s="28"/>
      <c r="IM169" s="28"/>
      <c r="IN169" s="28"/>
      <c r="IO169" s="28"/>
      <c r="IP169" s="28"/>
      <c r="IQ169" s="28"/>
      <c r="IR169" s="28"/>
      <c r="IS169" s="28"/>
      <c r="IT169" s="28"/>
      <c r="IU169" s="28"/>
      <c r="IV169" s="28"/>
    </row>
    <row r="170" spans="1:256" s="21" customFormat="1" x14ac:dyDescent="0.2">
      <c r="A170" s="34" t="s">
        <v>306</v>
      </c>
      <c r="B170" s="35" t="s">
        <v>126</v>
      </c>
      <c r="C170" s="35">
        <v>1</v>
      </c>
      <c r="D170" s="91" t="s">
        <v>346</v>
      </c>
      <c r="E170" s="74" t="s">
        <v>16</v>
      </c>
      <c r="F170" s="26"/>
      <c r="G170" s="35"/>
      <c r="H170" s="35"/>
      <c r="I170" s="26" t="s">
        <v>8</v>
      </c>
      <c r="J170" s="26" t="s">
        <v>9</v>
      </c>
      <c r="K170" s="35">
        <v>1</v>
      </c>
      <c r="L170" s="35">
        <v>1</v>
      </c>
      <c r="M170" s="63"/>
      <c r="N170" s="26" t="s">
        <v>142</v>
      </c>
      <c r="O170" s="26"/>
      <c r="P170" s="26" t="s">
        <v>154</v>
      </c>
      <c r="Q170" s="26"/>
      <c r="R170" s="26"/>
      <c r="S170" s="26" t="s">
        <v>61</v>
      </c>
      <c r="T170" s="26"/>
      <c r="U170" s="35">
        <f t="shared" si="173"/>
        <v>1</v>
      </c>
      <c r="V170" s="35" t="str">
        <f t="shared" si="182"/>
        <v/>
      </c>
      <c r="W170" s="35">
        <f t="shared" si="170"/>
        <v>2</v>
      </c>
      <c r="X170" s="35" t="str">
        <f t="shared" si="183"/>
        <v/>
      </c>
      <c r="Y170" s="35">
        <f t="shared" si="174"/>
        <v>1</v>
      </c>
      <c r="Z170" s="35" t="str">
        <f t="shared" si="175"/>
        <v/>
      </c>
      <c r="AA170" s="35" t="str">
        <f t="shared" si="168"/>
        <v/>
      </c>
      <c r="AB170" s="35" t="str">
        <f t="shared" si="184"/>
        <v/>
      </c>
      <c r="AC170" s="35" t="str">
        <f t="shared" si="176"/>
        <v/>
      </c>
      <c r="AD170" s="35">
        <f t="shared" si="185"/>
        <v>2</v>
      </c>
      <c r="AE170" s="35">
        <f t="shared" si="177"/>
        <v>1</v>
      </c>
      <c r="AF170" s="35" t="str">
        <f t="shared" si="186"/>
        <v/>
      </c>
      <c r="AG170" s="35" t="str">
        <f t="shared" si="187"/>
        <v/>
      </c>
      <c r="AH170" s="35">
        <f t="shared" si="188"/>
        <v>2</v>
      </c>
      <c r="AI170" s="35" t="str">
        <f t="shared" si="169"/>
        <v/>
      </c>
      <c r="AJ170" s="35" t="str">
        <f t="shared" si="189"/>
        <v/>
      </c>
      <c r="AK170" s="35" t="str">
        <f t="shared" si="190"/>
        <v/>
      </c>
      <c r="AL170" s="35" t="str">
        <f t="shared" si="178"/>
        <v/>
      </c>
      <c r="AM170" s="35">
        <f t="shared" si="179"/>
        <v>2</v>
      </c>
      <c r="AN170" s="35" t="str">
        <f t="shared" si="191"/>
        <v/>
      </c>
      <c r="AO170" s="35">
        <f t="shared" si="192"/>
        <v>1</v>
      </c>
      <c r="AP170" s="35" t="str">
        <f t="shared" si="193"/>
        <v/>
      </c>
      <c r="AQ170" s="35" t="str">
        <f t="shared" si="194"/>
        <v/>
      </c>
      <c r="AR170" s="35" t="str">
        <f t="shared" si="195"/>
        <v/>
      </c>
      <c r="AS170" s="35" t="str">
        <f t="shared" si="196"/>
        <v/>
      </c>
      <c r="AT170" s="35" t="str">
        <f t="shared" si="197"/>
        <v/>
      </c>
      <c r="AU170" s="35">
        <f t="shared" si="172"/>
        <v>12</v>
      </c>
      <c r="AV170" s="35">
        <f t="shared" si="180"/>
        <v>13</v>
      </c>
      <c r="AW170" s="35"/>
      <c r="AX170" s="35" t="str">
        <f t="shared" si="181"/>
        <v/>
      </c>
      <c r="AY170" s="35" t="str">
        <f t="shared" si="198"/>
        <v/>
      </c>
      <c r="AZ170" s="35" t="str">
        <f t="shared" si="147"/>
        <v/>
      </c>
      <c r="BA170" s="35" t="str">
        <f t="shared" si="148"/>
        <v/>
      </c>
      <c r="BB170" s="35" t="str">
        <f t="shared" si="149"/>
        <v/>
      </c>
      <c r="BC170" s="35"/>
      <c r="BD170" s="35" t="str">
        <f t="shared" si="150"/>
        <v/>
      </c>
      <c r="BE170" s="35" t="str">
        <f t="shared" si="151"/>
        <v/>
      </c>
      <c r="BF170" s="35" t="str">
        <f t="shared" si="134"/>
        <v/>
      </c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</row>
    <row r="171" spans="1:256" s="24" customFormat="1" x14ac:dyDescent="0.2">
      <c r="A171" s="9" t="s">
        <v>276</v>
      </c>
      <c r="B171" s="10" t="s">
        <v>51</v>
      </c>
      <c r="C171" s="10">
        <v>2</v>
      </c>
      <c r="D171" s="88" t="s">
        <v>347</v>
      </c>
      <c r="E171" s="69" t="s">
        <v>3</v>
      </c>
      <c r="F171" s="11"/>
      <c r="G171" s="10"/>
      <c r="H171" s="10">
        <v>4</v>
      </c>
      <c r="I171" s="11"/>
      <c r="J171" s="11"/>
      <c r="K171" s="10">
        <v>2</v>
      </c>
      <c r="L171" s="10">
        <v>1</v>
      </c>
      <c r="M171" s="3"/>
      <c r="N171" s="11"/>
      <c r="O171" s="11"/>
      <c r="P171" s="11" t="s">
        <v>18</v>
      </c>
      <c r="Q171" s="11"/>
      <c r="R171" s="11"/>
      <c r="S171" s="11"/>
      <c r="T171" s="11"/>
      <c r="U171" s="10" t="str">
        <f t="shared" si="173"/>
        <v/>
      </c>
      <c r="V171" s="10" t="str">
        <f t="shared" si="182"/>
        <v/>
      </c>
      <c r="W171" s="10" t="str">
        <f t="shared" si="170"/>
        <v/>
      </c>
      <c r="X171" s="10">
        <f t="shared" si="183"/>
        <v>1</v>
      </c>
      <c r="Y171" s="10" t="str">
        <f t="shared" si="174"/>
        <v/>
      </c>
      <c r="Z171" s="10">
        <f t="shared" si="175"/>
        <v>1</v>
      </c>
      <c r="AA171" s="10" t="str">
        <f t="shared" ref="AA171:AA191" si="199">IF(J171="Genes",2,IF(A171="Genetics Lab",3,""))</f>
        <v/>
      </c>
      <c r="AB171" s="10" t="str">
        <f t="shared" si="184"/>
        <v/>
      </c>
      <c r="AC171" s="10" t="str">
        <f t="shared" si="176"/>
        <v/>
      </c>
      <c r="AD171" s="10" t="str">
        <f t="shared" si="185"/>
        <v/>
      </c>
      <c r="AE171" s="10" t="str">
        <f t="shared" si="177"/>
        <v/>
      </c>
      <c r="AF171" s="10" t="str">
        <f t="shared" si="186"/>
        <v/>
      </c>
      <c r="AG171" s="10" t="str">
        <f t="shared" si="187"/>
        <v/>
      </c>
      <c r="AH171" s="10" t="str">
        <f t="shared" si="188"/>
        <v/>
      </c>
      <c r="AI171" s="10" t="str">
        <f t="shared" ref="AI171:AI191" si="200">IF(AND(J171="Rare",I171="Production"),2,IF(J171="Rare",1,IF(OR(A171="Mining Robots",A171="Mining Conglomerate"),2,"")))</f>
        <v/>
      </c>
      <c r="AJ171" s="10" t="str">
        <f t="shared" si="189"/>
        <v/>
      </c>
      <c r="AK171" s="10">
        <f t="shared" si="190"/>
        <v>2</v>
      </c>
      <c r="AL171" s="10" t="str">
        <f t="shared" si="178"/>
        <v/>
      </c>
      <c r="AM171" s="10" t="str">
        <f t="shared" si="179"/>
        <v/>
      </c>
      <c r="AN171" s="10" t="str">
        <f t="shared" si="191"/>
        <v/>
      </c>
      <c r="AO171" s="10" t="str">
        <f t="shared" si="192"/>
        <v/>
      </c>
      <c r="AP171" s="10" t="str">
        <f t="shared" si="193"/>
        <v/>
      </c>
      <c r="AQ171" s="10" t="str">
        <f t="shared" si="194"/>
        <v/>
      </c>
      <c r="AR171" s="10" t="str">
        <f t="shared" si="195"/>
        <v/>
      </c>
      <c r="AS171" s="10">
        <f t="shared" si="196"/>
        <v>-2</v>
      </c>
      <c r="AT171" s="10" t="str">
        <f t="shared" si="197"/>
        <v/>
      </c>
      <c r="AU171" s="10">
        <f t="shared" si="172"/>
        <v>2</v>
      </c>
      <c r="AV171" s="10">
        <f t="shared" si="180"/>
        <v>3</v>
      </c>
      <c r="AW171" s="10"/>
      <c r="AX171" s="10" t="str">
        <f t="shared" si="181"/>
        <v>Y</v>
      </c>
      <c r="AY171" s="10" t="str">
        <f t="shared" si="198"/>
        <v/>
      </c>
      <c r="AZ171" s="10" t="str">
        <f t="shared" si="147"/>
        <v/>
      </c>
      <c r="BA171" s="10" t="str">
        <f t="shared" si="148"/>
        <v/>
      </c>
      <c r="BB171" s="10" t="str">
        <f t="shared" si="149"/>
        <v/>
      </c>
      <c r="BC171" s="10"/>
      <c r="BD171" s="10" t="str">
        <f t="shared" si="150"/>
        <v/>
      </c>
      <c r="BE171" s="10" t="str">
        <f t="shared" si="151"/>
        <v/>
      </c>
      <c r="BF171" s="10" t="str">
        <f t="shared" si="134"/>
        <v/>
      </c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s="25" customFormat="1" ht="22.5" x14ac:dyDescent="0.2">
      <c r="A172" s="9" t="s">
        <v>239</v>
      </c>
      <c r="B172" s="10" t="s">
        <v>99</v>
      </c>
      <c r="C172" s="10">
        <v>2</v>
      </c>
      <c r="D172" s="88" t="s">
        <v>347</v>
      </c>
      <c r="E172" s="69" t="s">
        <v>3</v>
      </c>
      <c r="F172" s="11"/>
      <c r="G172" s="10"/>
      <c r="H172" s="10">
        <v>5</v>
      </c>
      <c r="I172" s="11"/>
      <c r="J172" s="11"/>
      <c r="K172" s="10">
        <v>1</v>
      </c>
      <c r="L172" s="10">
        <v>0</v>
      </c>
      <c r="M172" s="3"/>
      <c r="N172" s="11"/>
      <c r="O172" s="11"/>
      <c r="P172" s="41" t="s">
        <v>160</v>
      </c>
      <c r="Q172" s="11"/>
      <c r="R172" s="11"/>
      <c r="S172" s="11"/>
      <c r="T172" s="11"/>
      <c r="U172" s="10" t="str">
        <f t="shared" si="173"/>
        <v/>
      </c>
      <c r="V172" s="10" t="str">
        <f t="shared" si="182"/>
        <v/>
      </c>
      <c r="W172" s="10" t="str">
        <f t="shared" si="170"/>
        <v/>
      </c>
      <c r="X172" s="10">
        <f t="shared" si="183"/>
        <v>1</v>
      </c>
      <c r="Y172" s="10" t="str">
        <f t="shared" si="174"/>
        <v/>
      </c>
      <c r="Z172" s="10">
        <f t="shared" si="175"/>
        <v>1</v>
      </c>
      <c r="AA172" s="10" t="str">
        <f t="shared" si="199"/>
        <v/>
      </c>
      <c r="AB172" s="10" t="str">
        <f t="shared" si="184"/>
        <v/>
      </c>
      <c r="AC172" s="10" t="str">
        <f t="shared" si="176"/>
        <v/>
      </c>
      <c r="AD172" s="10" t="str">
        <f t="shared" si="185"/>
        <v/>
      </c>
      <c r="AE172" s="10" t="str">
        <f t="shared" si="177"/>
        <v/>
      </c>
      <c r="AF172" s="10" t="str">
        <f t="shared" si="186"/>
        <v/>
      </c>
      <c r="AG172" s="10" t="str">
        <f t="shared" si="187"/>
        <v/>
      </c>
      <c r="AH172" s="10" t="str">
        <f t="shared" si="188"/>
        <v/>
      </c>
      <c r="AI172" s="10" t="str">
        <f t="shared" si="200"/>
        <v/>
      </c>
      <c r="AJ172" s="10" t="str">
        <f t="shared" si="189"/>
        <v/>
      </c>
      <c r="AK172" s="10">
        <f t="shared" si="190"/>
        <v>1</v>
      </c>
      <c r="AL172" s="10" t="str">
        <f t="shared" si="178"/>
        <v/>
      </c>
      <c r="AM172" s="10" t="str">
        <f t="shared" si="179"/>
        <v/>
      </c>
      <c r="AN172" s="10" t="str">
        <f t="shared" si="191"/>
        <v/>
      </c>
      <c r="AO172" s="10" t="str">
        <f t="shared" si="192"/>
        <v/>
      </c>
      <c r="AP172" s="10" t="str">
        <f t="shared" si="193"/>
        <v/>
      </c>
      <c r="AQ172" s="10" t="str">
        <f t="shared" si="194"/>
        <v/>
      </c>
      <c r="AR172" s="10" t="str">
        <f t="shared" si="195"/>
        <v/>
      </c>
      <c r="AS172" s="10">
        <f t="shared" si="196"/>
        <v>-1</v>
      </c>
      <c r="AT172" s="10" t="str">
        <f t="shared" si="197"/>
        <v/>
      </c>
      <c r="AU172" s="10">
        <f t="shared" si="172"/>
        <v>2</v>
      </c>
      <c r="AV172" s="10">
        <f t="shared" si="180"/>
        <v>2</v>
      </c>
      <c r="AW172" s="10"/>
      <c r="AX172" s="10" t="str">
        <f t="shared" si="181"/>
        <v>Y</v>
      </c>
      <c r="AY172" s="10" t="str">
        <f t="shared" si="198"/>
        <v/>
      </c>
      <c r="AZ172" s="10" t="str">
        <f t="shared" si="147"/>
        <v/>
      </c>
      <c r="BA172" s="10" t="str">
        <f t="shared" si="148"/>
        <v/>
      </c>
      <c r="BB172" s="10" t="str">
        <f t="shared" si="149"/>
        <v/>
      </c>
      <c r="BC172" s="10"/>
      <c r="BD172" s="10" t="str">
        <f t="shared" si="150"/>
        <v/>
      </c>
      <c r="BE172" s="10" t="str">
        <f t="shared" si="151"/>
        <v/>
      </c>
      <c r="BF172" s="10" t="str">
        <f t="shared" si="134"/>
        <v/>
      </c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s="11" customFormat="1" x14ac:dyDescent="0.2">
      <c r="A173" s="34" t="s">
        <v>311</v>
      </c>
      <c r="B173" s="35" t="s">
        <v>51</v>
      </c>
      <c r="C173" s="35">
        <v>1</v>
      </c>
      <c r="D173" s="91" t="s">
        <v>346</v>
      </c>
      <c r="E173" s="74" t="s">
        <v>16</v>
      </c>
      <c r="F173" s="26"/>
      <c r="G173" s="35"/>
      <c r="H173" s="35"/>
      <c r="I173" s="26" t="s">
        <v>8</v>
      </c>
      <c r="J173" s="26" t="s">
        <v>9</v>
      </c>
      <c r="K173" s="35">
        <v>2</v>
      </c>
      <c r="L173" s="35">
        <v>1</v>
      </c>
      <c r="M173" s="63"/>
      <c r="N173" s="26"/>
      <c r="O173" s="26"/>
      <c r="P173" s="26"/>
      <c r="Q173" s="26" t="s">
        <v>74</v>
      </c>
      <c r="R173" s="26"/>
      <c r="S173" s="26" t="s">
        <v>61</v>
      </c>
      <c r="T173" s="26"/>
      <c r="U173" s="35">
        <f t="shared" si="173"/>
        <v>1</v>
      </c>
      <c r="V173" s="35" t="str">
        <f t="shared" si="182"/>
        <v/>
      </c>
      <c r="W173" s="35">
        <f t="shared" si="170"/>
        <v>2</v>
      </c>
      <c r="X173" s="35" t="str">
        <f t="shared" si="183"/>
        <v/>
      </c>
      <c r="Y173" s="35">
        <f t="shared" si="174"/>
        <v>1</v>
      </c>
      <c r="Z173" s="35" t="str">
        <f t="shared" si="175"/>
        <v/>
      </c>
      <c r="AA173" s="35" t="str">
        <f t="shared" si="199"/>
        <v/>
      </c>
      <c r="AB173" s="35" t="str">
        <f t="shared" si="184"/>
        <v/>
      </c>
      <c r="AC173" s="35" t="str">
        <f t="shared" si="176"/>
        <v/>
      </c>
      <c r="AD173" s="35">
        <f t="shared" si="185"/>
        <v>1</v>
      </c>
      <c r="AE173" s="35">
        <f t="shared" si="177"/>
        <v>1</v>
      </c>
      <c r="AF173" s="35" t="str">
        <f t="shared" si="186"/>
        <v/>
      </c>
      <c r="AG173" s="35" t="str">
        <f t="shared" si="187"/>
        <v/>
      </c>
      <c r="AH173" s="35">
        <f t="shared" si="188"/>
        <v>2</v>
      </c>
      <c r="AI173" s="35" t="str">
        <f t="shared" si="200"/>
        <v/>
      </c>
      <c r="AJ173" s="35" t="str">
        <f t="shared" si="189"/>
        <v/>
      </c>
      <c r="AK173" s="35" t="str">
        <f t="shared" si="190"/>
        <v/>
      </c>
      <c r="AL173" s="35" t="str">
        <f t="shared" si="178"/>
        <v/>
      </c>
      <c r="AM173" s="35">
        <f t="shared" si="179"/>
        <v>2</v>
      </c>
      <c r="AN173" s="35" t="str">
        <f t="shared" si="191"/>
        <v/>
      </c>
      <c r="AO173" s="35">
        <f t="shared" si="192"/>
        <v>1</v>
      </c>
      <c r="AP173" s="35" t="str">
        <f t="shared" si="193"/>
        <v/>
      </c>
      <c r="AQ173" s="35" t="str">
        <f t="shared" si="194"/>
        <v/>
      </c>
      <c r="AR173" s="35">
        <f t="shared" si="195"/>
        <v>1</v>
      </c>
      <c r="AS173" s="35" t="str">
        <f t="shared" si="196"/>
        <v/>
      </c>
      <c r="AT173" s="35" t="str">
        <f t="shared" si="197"/>
        <v/>
      </c>
      <c r="AU173" s="35">
        <f t="shared" si="172"/>
        <v>12</v>
      </c>
      <c r="AV173" s="35">
        <f t="shared" si="180"/>
        <v>13</v>
      </c>
      <c r="AW173" s="35"/>
      <c r="AX173" s="35" t="str">
        <f t="shared" si="181"/>
        <v/>
      </c>
      <c r="AY173" s="35" t="str">
        <f t="shared" si="198"/>
        <v/>
      </c>
      <c r="AZ173" s="35" t="str">
        <f t="shared" si="147"/>
        <v/>
      </c>
      <c r="BA173" s="35" t="str">
        <f t="shared" si="148"/>
        <v/>
      </c>
      <c r="BB173" s="35" t="str">
        <f t="shared" si="149"/>
        <v/>
      </c>
      <c r="BC173" s="35"/>
      <c r="BD173" s="35" t="str">
        <f t="shared" si="150"/>
        <v/>
      </c>
      <c r="BE173" s="35" t="str">
        <f t="shared" si="151"/>
        <v/>
      </c>
      <c r="BF173" s="35" t="str">
        <f t="shared" ref="BF173:BF191" si="201">IF(OR(NOT(ISERR(FIND("ä",P173))),NOT(ISERR(FIND("d  ",P173)))),"Y","")</f>
        <v/>
      </c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5"/>
      <c r="DT173" s="35"/>
      <c r="DU173" s="35"/>
      <c r="DV173" s="35"/>
      <c r="DW173" s="35"/>
      <c r="DX173" s="35"/>
      <c r="DY173" s="35"/>
      <c r="DZ173" s="35"/>
      <c r="EA173" s="35"/>
      <c r="EB173" s="35"/>
      <c r="EC173" s="35"/>
      <c r="ED173" s="35"/>
      <c r="EE173" s="35"/>
      <c r="EF173" s="35"/>
      <c r="EG173" s="35"/>
      <c r="EH173" s="35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35"/>
      <c r="FI173" s="35"/>
      <c r="FJ173" s="35"/>
      <c r="FK173" s="35"/>
      <c r="FL173" s="35"/>
      <c r="FM173" s="35"/>
      <c r="FN173" s="35"/>
      <c r="FO173" s="35"/>
      <c r="FP173" s="35"/>
      <c r="FQ173" s="35"/>
      <c r="FR173" s="35"/>
      <c r="FS173" s="35"/>
      <c r="FT173" s="35"/>
      <c r="FU173" s="35"/>
      <c r="FV173" s="35"/>
      <c r="FW173" s="35"/>
      <c r="FX173" s="35"/>
      <c r="FY173" s="35"/>
      <c r="FZ173" s="35"/>
      <c r="GA173" s="35"/>
      <c r="GB173" s="35"/>
      <c r="GC173" s="35"/>
      <c r="GD173" s="35"/>
      <c r="GE173" s="35"/>
      <c r="GF173" s="35"/>
      <c r="GG173" s="35"/>
      <c r="GH173" s="35"/>
      <c r="GI173" s="35"/>
      <c r="GJ173" s="35"/>
      <c r="GK173" s="35"/>
      <c r="GL173" s="35"/>
      <c r="GM173" s="35"/>
      <c r="GN173" s="35"/>
      <c r="GO173" s="35"/>
      <c r="GP173" s="35"/>
      <c r="GQ173" s="35"/>
      <c r="GR173" s="35"/>
      <c r="GS173" s="35"/>
      <c r="GT173" s="35"/>
      <c r="GU173" s="35"/>
      <c r="GV173" s="35"/>
      <c r="GW173" s="35"/>
      <c r="GX173" s="35"/>
      <c r="GY173" s="35"/>
      <c r="GZ173" s="35"/>
      <c r="HA173" s="35"/>
      <c r="HB173" s="35"/>
      <c r="HC173" s="35"/>
      <c r="HD173" s="35"/>
      <c r="HE173" s="35"/>
      <c r="HF173" s="35"/>
      <c r="HG173" s="35"/>
      <c r="HH173" s="35"/>
      <c r="HI173" s="35"/>
      <c r="HJ173" s="35"/>
      <c r="HK173" s="35"/>
      <c r="HL173" s="35"/>
      <c r="HM173" s="35"/>
      <c r="HN173" s="35"/>
      <c r="HO173" s="35"/>
      <c r="HP173" s="35"/>
      <c r="HQ173" s="35"/>
      <c r="HR173" s="35"/>
      <c r="HS173" s="35"/>
      <c r="HT173" s="35"/>
      <c r="HU173" s="35"/>
      <c r="HV173" s="35"/>
      <c r="HW173" s="35"/>
      <c r="HX173" s="35"/>
      <c r="HY173" s="35"/>
      <c r="HZ173" s="35"/>
      <c r="IA173" s="35"/>
      <c r="IB173" s="35"/>
      <c r="IC173" s="35"/>
      <c r="ID173" s="35"/>
      <c r="IE173" s="35"/>
      <c r="IF173" s="35"/>
      <c r="IG173" s="35"/>
      <c r="IH173" s="35"/>
      <c r="II173" s="35"/>
      <c r="IJ173" s="35"/>
      <c r="IK173" s="35"/>
      <c r="IL173" s="35"/>
      <c r="IM173" s="35"/>
      <c r="IN173" s="35"/>
      <c r="IO173" s="35"/>
      <c r="IP173" s="35"/>
      <c r="IQ173" s="35"/>
      <c r="IR173" s="35"/>
      <c r="IS173" s="35"/>
      <c r="IT173" s="35"/>
      <c r="IU173" s="35"/>
      <c r="IV173" s="35"/>
    </row>
    <row r="174" spans="1:256" s="11" customFormat="1" x14ac:dyDescent="0.2">
      <c r="A174" s="34" t="s">
        <v>310</v>
      </c>
      <c r="B174" s="35" t="s">
        <v>51</v>
      </c>
      <c r="C174" s="35">
        <v>1</v>
      </c>
      <c r="D174" s="91" t="s">
        <v>346</v>
      </c>
      <c r="E174" s="74" t="s">
        <v>16</v>
      </c>
      <c r="F174" s="26"/>
      <c r="G174" s="35"/>
      <c r="H174" s="35">
        <v>4</v>
      </c>
      <c r="I174" s="26" t="s">
        <v>8</v>
      </c>
      <c r="J174" s="26" t="s">
        <v>9</v>
      </c>
      <c r="K174" s="35">
        <v>2</v>
      </c>
      <c r="L174" s="35">
        <v>1</v>
      </c>
      <c r="M174" s="63"/>
      <c r="N174" s="26"/>
      <c r="O174" s="26"/>
      <c r="P174" s="26"/>
      <c r="Q174" s="26" t="s">
        <v>32</v>
      </c>
      <c r="R174" s="26"/>
      <c r="S174" s="26" t="s">
        <v>61</v>
      </c>
      <c r="T174" s="26"/>
      <c r="U174" s="35">
        <f t="shared" si="173"/>
        <v>1</v>
      </c>
      <c r="V174" s="35" t="str">
        <f t="shared" si="182"/>
        <v/>
      </c>
      <c r="W174" s="35">
        <f t="shared" si="170"/>
        <v>2</v>
      </c>
      <c r="X174" s="35" t="str">
        <f t="shared" si="183"/>
        <v/>
      </c>
      <c r="Y174" s="35">
        <f t="shared" si="174"/>
        <v>1</v>
      </c>
      <c r="Z174" s="35" t="str">
        <f t="shared" si="175"/>
        <v/>
      </c>
      <c r="AA174" s="35" t="str">
        <f t="shared" si="199"/>
        <v/>
      </c>
      <c r="AB174" s="35" t="str">
        <f t="shared" si="184"/>
        <v/>
      </c>
      <c r="AC174" s="35" t="str">
        <f t="shared" si="176"/>
        <v/>
      </c>
      <c r="AD174" s="35">
        <f t="shared" si="185"/>
        <v>1</v>
      </c>
      <c r="AE174" s="35">
        <f t="shared" si="177"/>
        <v>1</v>
      </c>
      <c r="AF174" s="35" t="str">
        <f t="shared" si="186"/>
        <v/>
      </c>
      <c r="AG174" s="35" t="str">
        <f t="shared" si="187"/>
        <v/>
      </c>
      <c r="AH174" s="35">
        <f t="shared" si="188"/>
        <v>2</v>
      </c>
      <c r="AI174" s="35" t="str">
        <f t="shared" si="200"/>
        <v/>
      </c>
      <c r="AJ174" s="35" t="str">
        <f t="shared" si="189"/>
        <v/>
      </c>
      <c r="AK174" s="35" t="str">
        <f t="shared" si="190"/>
        <v/>
      </c>
      <c r="AL174" s="35" t="str">
        <f t="shared" si="178"/>
        <v/>
      </c>
      <c r="AM174" s="35">
        <f t="shared" si="179"/>
        <v>2</v>
      </c>
      <c r="AN174" s="35" t="str">
        <f t="shared" si="191"/>
        <v/>
      </c>
      <c r="AO174" s="35">
        <f t="shared" si="192"/>
        <v>1</v>
      </c>
      <c r="AP174" s="35" t="str">
        <f t="shared" si="193"/>
        <v/>
      </c>
      <c r="AQ174" s="35" t="str">
        <f t="shared" si="194"/>
        <v/>
      </c>
      <c r="AR174" s="35">
        <f t="shared" si="195"/>
        <v>1</v>
      </c>
      <c r="AS174" s="35" t="str">
        <f t="shared" si="196"/>
        <v/>
      </c>
      <c r="AT174" s="35" t="str">
        <f t="shared" si="197"/>
        <v/>
      </c>
      <c r="AU174" s="35">
        <f t="shared" si="172"/>
        <v>12</v>
      </c>
      <c r="AV174" s="35">
        <f t="shared" si="180"/>
        <v>13</v>
      </c>
      <c r="AW174" s="35"/>
      <c r="AX174" s="35" t="str">
        <f t="shared" si="181"/>
        <v/>
      </c>
      <c r="AY174" s="35" t="str">
        <f t="shared" si="198"/>
        <v/>
      </c>
      <c r="AZ174" s="35" t="str">
        <f t="shared" si="147"/>
        <v/>
      </c>
      <c r="BA174" s="35" t="str">
        <f t="shared" si="148"/>
        <v/>
      </c>
      <c r="BB174" s="35" t="str">
        <f t="shared" si="149"/>
        <v/>
      </c>
      <c r="BC174" s="35"/>
      <c r="BD174" s="35" t="str">
        <f t="shared" si="150"/>
        <v/>
      </c>
      <c r="BE174" s="35" t="str">
        <f t="shared" si="151"/>
        <v/>
      </c>
      <c r="BF174" s="35" t="str">
        <f t="shared" si="201"/>
        <v/>
      </c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V174" s="35"/>
      <c r="DW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H174" s="35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P174" s="35"/>
      <c r="FQ174" s="35"/>
      <c r="FR174" s="35"/>
      <c r="FS174" s="35"/>
      <c r="FT174" s="35"/>
      <c r="FU174" s="35"/>
      <c r="FV174" s="35"/>
      <c r="FW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H174" s="35"/>
      <c r="GI174" s="35"/>
      <c r="GJ174" s="35"/>
      <c r="GK174" s="35"/>
      <c r="GL174" s="35"/>
      <c r="GM174" s="35"/>
      <c r="GN174" s="35"/>
      <c r="GO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GZ174" s="35"/>
      <c r="HA174" s="35"/>
      <c r="HB174" s="35"/>
      <c r="HC174" s="35"/>
      <c r="HD174" s="35"/>
      <c r="HE174" s="35"/>
      <c r="HF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  <c r="HQ174" s="35"/>
      <c r="HR174" s="35"/>
      <c r="HS174" s="35"/>
      <c r="HT174" s="35"/>
      <c r="HU174" s="35"/>
      <c r="HV174" s="35"/>
      <c r="HW174" s="35"/>
      <c r="HX174" s="35"/>
      <c r="HY174" s="35"/>
      <c r="HZ174" s="35"/>
      <c r="IA174" s="35"/>
      <c r="IB174" s="35"/>
      <c r="IC174" s="35"/>
      <c r="ID174" s="35"/>
      <c r="IE174" s="35"/>
      <c r="IF174" s="35"/>
      <c r="IG174" s="35"/>
      <c r="IH174" s="35"/>
      <c r="II174" s="35"/>
      <c r="IJ174" s="35"/>
      <c r="IK174" s="35"/>
      <c r="IL174" s="35"/>
      <c r="IM174" s="35"/>
      <c r="IN174" s="35"/>
      <c r="IO174" s="35"/>
      <c r="IP174" s="35"/>
      <c r="IQ174" s="35"/>
      <c r="IR174" s="35"/>
      <c r="IS174" s="35"/>
      <c r="IT174" s="35"/>
      <c r="IU174" s="35"/>
      <c r="IV174" s="35"/>
    </row>
    <row r="175" spans="1:256" s="11" customFormat="1" x14ac:dyDescent="0.2">
      <c r="A175" s="45" t="s">
        <v>212</v>
      </c>
      <c r="B175" s="29" t="s">
        <v>51</v>
      </c>
      <c r="C175" s="29">
        <v>1</v>
      </c>
      <c r="D175" s="99" t="s">
        <v>346</v>
      </c>
      <c r="E175" s="77" t="s">
        <v>15</v>
      </c>
      <c r="F175" s="13"/>
      <c r="G175" s="29"/>
      <c r="H175" s="29"/>
      <c r="I175" s="13" t="s">
        <v>4</v>
      </c>
      <c r="J175" s="13" t="s">
        <v>9</v>
      </c>
      <c r="K175" s="29">
        <v>1</v>
      </c>
      <c r="L175" s="29">
        <v>1</v>
      </c>
      <c r="M175" s="65"/>
      <c r="N175" s="13" t="s">
        <v>30</v>
      </c>
      <c r="O175" s="13"/>
      <c r="P175" s="13"/>
      <c r="Q175" s="13" t="s">
        <v>34</v>
      </c>
      <c r="R175" s="13"/>
      <c r="S175" s="13"/>
      <c r="T175" s="13"/>
      <c r="U175" s="29" t="str">
        <f t="shared" si="173"/>
        <v/>
      </c>
      <c r="V175" s="29" t="str">
        <f t="shared" si="182"/>
        <v/>
      </c>
      <c r="W175" s="29">
        <f t="shared" si="170"/>
        <v>1</v>
      </c>
      <c r="X175" s="29" t="str">
        <f t="shared" si="183"/>
        <v/>
      </c>
      <c r="Y175" s="29">
        <f t="shared" si="174"/>
        <v>1</v>
      </c>
      <c r="Z175" s="29" t="str">
        <f t="shared" si="175"/>
        <v/>
      </c>
      <c r="AA175" s="29" t="str">
        <f t="shared" si="199"/>
        <v/>
      </c>
      <c r="AB175" s="29">
        <f t="shared" si="184"/>
        <v>1</v>
      </c>
      <c r="AC175" s="29" t="str">
        <f t="shared" si="176"/>
        <v/>
      </c>
      <c r="AD175" s="29">
        <f t="shared" si="185"/>
        <v>2</v>
      </c>
      <c r="AE175" s="29" t="str">
        <f t="shared" si="177"/>
        <v/>
      </c>
      <c r="AF175" s="29">
        <f t="shared" si="186"/>
        <v>1</v>
      </c>
      <c r="AG175" s="29" t="str">
        <f t="shared" si="187"/>
        <v/>
      </c>
      <c r="AH175" s="29" t="str">
        <f t="shared" si="188"/>
        <v/>
      </c>
      <c r="AI175" s="29" t="str">
        <f t="shared" si="200"/>
        <v/>
      </c>
      <c r="AJ175" s="29" t="str">
        <f t="shared" si="189"/>
        <v/>
      </c>
      <c r="AK175" s="29" t="str">
        <f t="shared" si="190"/>
        <v/>
      </c>
      <c r="AL175" s="29" t="str">
        <f t="shared" si="178"/>
        <v/>
      </c>
      <c r="AM175" s="29">
        <f t="shared" si="179"/>
        <v>2</v>
      </c>
      <c r="AN175" s="29">
        <f t="shared" si="191"/>
        <v>1</v>
      </c>
      <c r="AO175" s="29">
        <f t="shared" si="192"/>
        <v>1</v>
      </c>
      <c r="AP175" s="29">
        <f t="shared" si="193"/>
        <v>1</v>
      </c>
      <c r="AQ175" s="29">
        <f t="shared" si="194"/>
        <v>2</v>
      </c>
      <c r="AR175" s="29">
        <f t="shared" si="195"/>
        <v>1</v>
      </c>
      <c r="AS175" s="29">
        <f t="shared" si="196"/>
        <v>1</v>
      </c>
      <c r="AT175" s="29" t="str">
        <f t="shared" si="197"/>
        <v/>
      </c>
      <c r="AU175" s="29">
        <f t="shared" si="172"/>
        <v>15</v>
      </c>
      <c r="AV175" s="29">
        <f t="shared" si="180"/>
        <v>16</v>
      </c>
      <c r="AW175" s="29"/>
      <c r="AX175" s="29" t="str">
        <f t="shared" si="181"/>
        <v/>
      </c>
      <c r="AY175" s="29" t="str">
        <f t="shared" si="198"/>
        <v>Y</v>
      </c>
      <c r="AZ175" s="29" t="str">
        <f t="shared" si="147"/>
        <v/>
      </c>
      <c r="BA175" s="29" t="str">
        <f t="shared" si="148"/>
        <v/>
      </c>
      <c r="BB175" s="29" t="str">
        <f t="shared" si="149"/>
        <v/>
      </c>
      <c r="BC175" s="29"/>
      <c r="BD175" s="29" t="str">
        <f t="shared" si="150"/>
        <v/>
      </c>
      <c r="BE175" s="29" t="str">
        <f t="shared" si="151"/>
        <v/>
      </c>
      <c r="BF175" s="29" t="str">
        <f t="shared" si="201"/>
        <v/>
      </c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  <c r="IP175" s="29"/>
      <c r="IQ175" s="29"/>
      <c r="IR175" s="29"/>
      <c r="IS175" s="29"/>
      <c r="IT175" s="29"/>
      <c r="IU175" s="29"/>
      <c r="IV175" s="29"/>
    </row>
    <row r="176" spans="1:256" s="11" customFormat="1" x14ac:dyDescent="0.2">
      <c r="A176" s="9" t="s">
        <v>207</v>
      </c>
      <c r="B176" s="10" t="s">
        <v>51</v>
      </c>
      <c r="C176" s="10">
        <v>1</v>
      </c>
      <c r="D176" s="86" t="s">
        <v>346</v>
      </c>
      <c r="E176" s="69" t="s">
        <v>16</v>
      </c>
      <c r="G176" s="10"/>
      <c r="H176" s="10"/>
      <c r="K176" s="10">
        <v>5</v>
      </c>
      <c r="L176" s="10">
        <v>5</v>
      </c>
      <c r="M176" s="3"/>
      <c r="R176" s="11" t="s">
        <v>110</v>
      </c>
      <c r="U176" s="10" t="str">
        <f t="shared" si="173"/>
        <v/>
      </c>
      <c r="V176" s="10" t="str">
        <f t="shared" si="182"/>
        <v/>
      </c>
      <c r="W176" s="10" t="str">
        <f t="shared" si="170"/>
        <v/>
      </c>
      <c r="X176" s="10" t="str">
        <f t="shared" si="183"/>
        <v/>
      </c>
      <c r="Y176" s="10" t="str">
        <f t="shared" si="174"/>
        <v/>
      </c>
      <c r="Z176" s="10" t="str">
        <f t="shared" si="175"/>
        <v/>
      </c>
      <c r="AA176" s="10" t="str">
        <f t="shared" si="199"/>
        <v/>
      </c>
      <c r="AB176" s="10" t="str">
        <f t="shared" si="184"/>
        <v/>
      </c>
      <c r="AC176" s="10" t="str">
        <f t="shared" si="176"/>
        <v/>
      </c>
      <c r="AD176" s="10">
        <f t="shared" si="185"/>
        <v>1</v>
      </c>
      <c r="AE176" s="10" t="str">
        <f t="shared" si="177"/>
        <v/>
      </c>
      <c r="AF176" s="10" t="str">
        <f t="shared" si="186"/>
        <v/>
      </c>
      <c r="AG176" s="10" t="str">
        <f t="shared" si="187"/>
        <v/>
      </c>
      <c r="AH176" s="10" t="str">
        <f t="shared" si="188"/>
        <v/>
      </c>
      <c r="AI176" s="10" t="str">
        <f t="shared" si="200"/>
        <v/>
      </c>
      <c r="AJ176" s="10">
        <f t="shared" si="189"/>
        <v>1</v>
      </c>
      <c r="AK176" s="10" t="str">
        <f t="shared" si="190"/>
        <v/>
      </c>
      <c r="AL176" s="10">
        <f t="shared" si="178"/>
        <v>2</v>
      </c>
      <c r="AM176" s="10">
        <f t="shared" si="179"/>
        <v>1</v>
      </c>
      <c r="AN176" s="10" t="str">
        <f t="shared" si="191"/>
        <v/>
      </c>
      <c r="AO176" s="10">
        <f t="shared" si="192"/>
        <v>1</v>
      </c>
      <c r="AP176" s="10" t="str">
        <f t="shared" si="193"/>
        <v/>
      </c>
      <c r="AQ176" s="10" t="str">
        <f t="shared" si="194"/>
        <v/>
      </c>
      <c r="AR176" s="10" t="str">
        <f t="shared" si="195"/>
        <v/>
      </c>
      <c r="AS176" s="10" t="str">
        <f t="shared" si="196"/>
        <v/>
      </c>
      <c r="AT176" s="10" t="str">
        <f t="shared" si="197"/>
        <v/>
      </c>
      <c r="AU176" s="10">
        <f t="shared" si="172"/>
        <v>6</v>
      </c>
      <c r="AV176" s="10">
        <f t="shared" si="180"/>
        <v>11</v>
      </c>
      <c r="AW176" s="10"/>
      <c r="AX176" s="10" t="str">
        <f t="shared" si="181"/>
        <v/>
      </c>
      <c r="AY176" s="10" t="str">
        <f t="shared" si="198"/>
        <v/>
      </c>
      <c r="AZ176" s="10" t="str">
        <f t="shared" si="147"/>
        <v/>
      </c>
      <c r="BA176" s="10" t="str">
        <f t="shared" si="148"/>
        <v/>
      </c>
      <c r="BB176" s="10" t="str">
        <f t="shared" si="149"/>
        <v/>
      </c>
      <c r="BC176" s="10"/>
      <c r="BD176" s="10" t="str">
        <f t="shared" si="150"/>
        <v/>
      </c>
      <c r="BE176" s="10" t="str">
        <f t="shared" si="151"/>
        <v/>
      </c>
      <c r="BF176" s="10" t="str">
        <f t="shared" si="201"/>
        <v/>
      </c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s="11" customFormat="1" ht="33.75" x14ac:dyDescent="0.2">
      <c r="A177" s="9" t="s">
        <v>373</v>
      </c>
      <c r="B177" s="10" t="s">
        <v>312</v>
      </c>
      <c r="C177" s="10">
        <v>2</v>
      </c>
      <c r="D177" s="88" t="s">
        <v>347</v>
      </c>
      <c r="E177" s="69" t="s">
        <v>3</v>
      </c>
      <c r="F177" s="57" t="s">
        <v>11</v>
      </c>
      <c r="G177" s="10"/>
      <c r="H177" s="10"/>
      <c r="K177" s="10">
        <v>3</v>
      </c>
      <c r="L177" s="10">
        <v>2</v>
      </c>
      <c r="M177" s="3"/>
      <c r="N177" s="11" t="s">
        <v>30</v>
      </c>
      <c r="P177" s="41" t="s">
        <v>408</v>
      </c>
      <c r="R177" s="11" t="s">
        <v>110</v>
      </c>
      <c r="U177" s="10" t="str">
        <f t="shared" si="173"/>
        <v/>
      </c>
      <c r="V177" s="10" t="str">
        <f t="shared" si="182"/>
        <v/>
      </c>
      <c r="W177" s="10" t="str">
        <f t="shared" si="170"/>
        <v/>
      </c>
      <c r="X177" s="10">
        <f t="shared" si="183"/>
        <v>1</v>
      </c>
      <c r="Y177" s="10" t="str">
        <f t="shared" si="174"/>
        <v/>
      </c>
      <c r="Z177" s="10">
        <f t="shared" si="175"/>
        <v>1</v>
      </c>
      <c r="AA177" s="10" t="str">
        <f t="shared" si="199"/>
        <v/>
      </c>
      <c r="AB177" s="10" t="str">
        <f t="shared" si="184"/>
        <v/>
      </c>
      <c r="AC177" s="10" t="str">
        <f t="shared" si="176"/>
        <v/>
      </c>
      <c r="AD177" s="10">
        <f t="shared" si="185"/>
        <v>1</v>
      </c>
      <c r="AE177" s="10">
        <f t="shared" si="177"/>
        <v>2</v>
      </c>
      <c r="AF177" s="10" t="str">
        <f t="shared" si="186"/>
        <v/>
      </c>
      <c r="AG177" s="10" t="str">
        <f t="shared" si="187"/>
        <v/>
      </c>
      <c r="AH177" s="10" t="str">
        <f t="shared" si="188"/>
        <v/>
      </c>
      <c r="AI177" s="10" t="str">
        <f t="shared" si="200"/>
        <v/>
      </c>
      <c r="AJ177" s="10">
        <f t="shared" si="189"/>
        <v>2</v>
      </c>
      <c r="AK177" s="10" t="str">
        <f t="shared" si="190"/>
        <v/>
      </c>
      <c r="AL177" s="10" t="str">
        <f t="shared" si="178"/>
        <v/>
      </c>
      <c r="AM177" s="10" t="str">
        <f t="shared" si="179"/>
        <v/>
      </c>
      <c r="AN177" s="10" t="str">
        <f t="shared" si="191"/>
        <v/>
      </c>
      <c r="AO177" s="10">
        <f t="shared" si="192"/>
        <v>1</v>
      </c>
      <c r="AP177" s="10" t="str">
        <f t="shared" si="193"/>
        <v/>
      </c>
      <c r="AQ177" s="10">
        <f t="shared" si="194"/>
        <v>2</v>
      </c>
      <c r="AR177" s="10" t="str">
        <f t="shared" si="195"/>
        <v/>
      </c>
      <c r="AS177" s="10" t="str">
        <f t="shared" si="196"/>
        <v/>
      </c>
      <c r="AT177" s="10" t="str">
        <f t="shared" si="197"/>
        <v/>
      </c>
      <c r="AU177" s="10">
        <f t="shared" si="172"/>
        <v>10</v>
      </c>
      <c r="AV177" s="10">
        <f t="shared" si="180"/>
        <v>12</v>
      </c>
      <c r="AW177" s="10"/>
      <c r="AX177" s="10" t="str">
        <f t="shared" si="181"/>
        <v/>
      </c>
      <c r="AY177" s="10" t="str">
        <f t="shared" si="198"/>
        <v/>
      </c>
      <c r="AZ177" s="10" t="str">
        <f t="shared" si="147"/>
        <v/>
      </c>
      <c r="BA177" s="10" t="str">
        <f t="shared" si="148"/>
        <v/>
      </c>
      <c r="BB177" s="10" t="str">
        <f t="shared" si="149"/>
        <v/>
      </c>
      <c r="BC177" s="10"/>
      <c r="BD177" s="10" t="str">
        <f t="shared" si="150"/>
        <v/>
      </c>
      <c r="BE177" s="10" t="str">
        <f t="shared" si="151"/>
        <v/>
      </c>
      <c r="BF177" s="10" t="str">
        <f t="shared" si="201"/>
        <v/>
      </c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s="11" customFormat="1" x14ac:dyDescent="0.2">
      <c r="A178" s="9" t="s">
        <v>205</v>
      </c>
      <c r="B178" s="10" t="s">
        <v>99</v>
      </c>
      <c r="C178" s="10">
        <v>1</v>
      </c>
      <c r="D178" s="88" t="s">
        <v>347</v>
      </c>
      <c r="E178" s="69" t="s">
        <v>3</v>
      </c>
      <c r="F178" s="57" t="s">
        <v>11</v>
      </c>
      <c r="G178" s="10"/>
      <c r="H178" s="10"/>
      <c r="K178" s="10">
        <v>6</v>
      </c>
      <c r="L178" s="10" t="s">
        <v>13</v>
      </c>
      <c r="M178" s="3"/>
      <c r="P178" s="11" t="s">
        <v>73</v>
      </c>
      <c r="S178" s="11" t="s">
        <v>25</v>
      </c>
      <c r="T178" s="11" t="s">
        <v>175</v>
      </c>
      <c r="U178" s="10" t="str">
        <f t="shared" si="173"/>
        <v/>
      </c>
      <c r="V178" s="10" t="str">
        <f t="shared" si="182"/>
        <v/>
      </c>
      <c r="W178" s="10" t="str">
        <f t="shared" si="170"/>
        <v/>
      </c>
      <c r="X178" s="10">
        <f t="shared" si="183"/>
        <v>1</v>
      </c>
      <c r="Y178" s="10" t="str">
        <f t="shared" si="174"/>
        <v/>
      </c>
      <c r="Z178" s="10">
        <f t="shared" si="175"/>
        <v>2</v>
      </c>
      <c r="AA178" s="10" t="str">
        <f t="shared" si="199"/>
        <v/>
      </c>
      <c r="AB178" s="10" t="str">
        <f t="shared" si="184"/>
        <v/>
      </c>
      <c r="AC178" s="10" t="str">
        <f t="shared" si="176"/>
        <v/>
      </c>
      <c r="AD178" s="10" t="str">
        <f t="shared" si="185"/>
        <v/>
      </c>
      <c r="AE178" s="10">
        <f t="shared" si="177"/>
        <v>2</v>
      </c>
      <c r="AF178" s="10" t="str">
        <f t="shared" si="186"/>
        <v/>
      </c>
      <c r="AG178" s="10" t="str">
        <f t="shared" si="187"/>
        <v/>
      </c>
      <c r="AH178" s="10" t="str">
        <f t="shared" si="188"/>
        <v/>
      </c>
      <c r="AI178" s="10" t="str">
        <f t="shared" si="200"/>
        <v/>
      </c>
      <c r="AJ178" s="10" t="str">
        <f t="shared" si="189"/>
        <v/>
      </c>
      <c r="AK178" s="10" t="str">
        <f t="shared" si="190"/>
        <v/>
      </c>
      <c r="AL178" s="10" t="str">
        <f t="shared" si="178"/>
        <v/>
      </c>
      <c r="AM178" s="10" t="str">
        <f t="shared" si="179"/>
        <v/>
      </c>
      <c r="AN178" s="10" t="str">
        <f t="shared" si="191"/>
        <v/>
      </c>
      <c r="AO178" s="10">
        <f t="shared" si="192"/>
        <v>1</v>
      </c>
      <c r="AP178" s="10" t="str">
        <f t="shared" si="193"/>
        <v/>
      </c>
      <c r="AQ178" s="10">
        <f t="shared" si="194"/>
        <v>2</v>
      </c>
      <c r="AR178" s="10" t="str">
        <f t="shared" si="195"/>
        <v/>
      </c>
      <c r="AS178" s="10" t="str">
        <f t="shared" si="196"/>
        <v/>
      </c>
      <c r="AT178" s="10" t="str">
        <f t="shared" si="197"/>
        <v/>
      </c>
      <c r="AU178" s="10">
        <f t="shared" si="172"/>
        <v>8</v>
      </c>
      <c r="AV178" s="10">
        <f t="shared" si="180"/>
        <v>8</v>
      </c>
      <c r="AW178" s="10"/>
      <c r="AX178" s="10" t="str">
        <f t="shared" si="181"/>
        <v/>
      </c>
      <c r="AY178" s="10" t="str">
        <f t="shared" si="198"/>
        <v/>
      </c>
      <c r="AZ178" s="10" t="str">
        <f t="shared" si="147"/>
        <v/>
      </c>
      <c r="BA178" s="10" t="str">
        <f t="shared" si="148"/>
        <v/>
      </c>
      <c r="BB178" s="10" t="str">
        <f t="shared" si="149"/>
        <v/>
      </c>
      <c r="BC178" s="10"/>
      <c r="BD178" s="10" t="str">
        <f t="shared" si="150"/>
        <v/>
      </c>
      <c r="BE178" s="10" t="str">
        <f t="shared" si="151"/>
        <v>Y</v>
      </c>
      <c r="BF178" s="10" t="str">
        <f t="shared" si="201"/>
        <v/>
      </c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s="11" customFormat="1" x14ac:dyDescent="0.2">
      <c r="A179" s="9" t="s">
        <v>206</v>
      </c>
      <c r="B179" s="10" t="s">
        <v>51</v>
      </c>
      <c r="C179" s="10">
        <v>2</v>
      </c>
      <c r="D179" s="88" t="s">
        <v>347</v>
      </c>
      <c r="E179" s="69" t="s">
        <v>3</v>
      </c>
      <c r="F179" s="57" t="s">
        <v>11</v>
      </c>
      <c r="G179" s="10"/>
      <c r="H179" s="10"/>
      <c r="K179" s="10">
        <v>3</v>
      </c>
      <c r="L179" s="10">
        <v>2</v>
      </c>
      <c r="M179" s="3"/>
      <c r="P179" s="11" t="s">
        <v>73</v>
      </c>
      <c r="R179" s="11" t="s">
        <v>123</v>
      </c>
      <c r="U179" s="10" t="str">
        <f t="shared" si="173"/>
        <v/>
      </c>
      <c r="V179" s="10" t="str">
        <f t="shared" si="182"/>
        <v/>
      </c>
      <c r="W179" s="10" t="str">
        <f t="shared" si="170"/>
        <v/>
      </c>
      <c r="X179" s="10">
        <f t="shared" si="183"/>
        <v>1</v>
      </c>
      <c r="Y179" s="10" t="str">
        <f t="shared" si="174"/>
        <v/>
      </c>
      <c r="Z179" s="10">
        <f t="shared" si="175"/>
        <v>1</v>
      </c>
      <c r="AA179" s="10" t="str">
        <f t="shared" si="199"/>
        <v/>
      </c>
      <c r="AB179" s="10" t="str">
        <f t="shared" si="184"/>
        <v/>
      </c>
      <c r="AC179" s="10" t="str">
        <f t="shared" si="176"/>
        <v/>
      </c>
      <c r="AD179" s="10" t="str">
        <f t="shared" si="185"/>
        <v/>
      </c>
      <c r="AE179" s="10">
        <f t="shared" si="177"/>
        <v>2</v>
      </c>
      <c r="AF179" s="10" t="str">
        <f t="shared" si="186"/>
        <v/>
      </c>
      <c r="AG179" s="10" t="str">
        <f t="shared" si="187"/>
        <v/>
      </c>
      <c r="AH179" s="10" t="str">
        <f t="shared" si="188"/>
        <v/>
      </c>
      <c r="AI179" s="10" t="str">
        <f t="shared" si="200"/>
        <v/>
      </c>
      <c r="AJ179" s="10">
        <f t="shared" si="189"/>
        <v>2</v>
      </c>
      <c r="AK179" s="10" t="str">
        <f t="shared" si="190"/>
        <v/>
      </c>
      <c r="AL179" s="10" t="str">
        <f t="shared" si="178"/>
        <v/>
      </c>
      <c r="AM179" s="10" t="str">
        <f t="shared" si="179"/>
        <v/>
      </c>
      <c r="AN179" s="10" t="str">
        <f t="shared" si="191"/>
        <v/>
      </c>
      <c r="AO179" s="10">
        <f t="shared" si="192"/>
        <v>1</v>
      </c>
      <c r="AP179" s="10" t="str">
        <f t="shared" si="193"/>
        <v/>
      </c>
      <c r="AQ179" s="10">
        <f t="shared" si="194"/>
        <v>2</v>
      </c>
      <c r="AR179" s="10" t="str">
        <f t="shared" si="195"/>
        <v/>
      </c>
      <c r="AS179" s="10" t="str">
        <f t="shared" si="196"/>
        <v/>
      </c>
      <c r="AT179" s="10" t="str">
        <f t="shared" si="197"/>
        <v/>
      </c>
      <c r="AU179" s="10">
        <f t="shared" si="172"/>
        <v>9</v>
      </c>
      <c r="AV179" s="10">
        <f t="shared" si="180"/>
        <v>11</v>
      </c>
      <c r="AW179" s="10"/>
      <c r="AX179" s="10" t="str">
        <f t="shared" si="181"/>
        <v/>
      </c>
      <c r="AY179" s="10" t="str">
        <f>IF(AND(E179="Military World",I179="Windfall",OR(K179=1,K179=2)),"Y","")</f>
        <v/>
      </c>
      <c r="AZ179" s="10" t="str">
        <f t="shared" si="147"/>
        <v/>
      </c>
      <c r="BA179" s="10" t="str">
        <f t="shared" si="148"/>
        <v/>
      </c>
      <c r="BB179" s="10" t="str">
        <f t="shared" si="149"/>
        <v/>
      </c>
      <c r="BC179" s="10"/>
      <c r="BD179" s="10" t="str">
        <f t="shared" si="150"/>
        <v/>
      </c>
      <c r="BE179" s="10" t="str">
        <f t="shared" si="151"/>
        <v/>
      </c>
      <c r="BF179" s="10" t="str">
        <f t="shared" si="201"/>
        <v/>
      </c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s="11" customFormat="1" x14ac:dyDescent="0.2">
      <c r="A180" s="31" t="s">
        <v>204</v>
      </c>
      <c r="B180" s="32" t="s">
        <v>51</v>
      </c>
      <c r="C180" s="32">
        <v>1</v>
      </c>
      <c r="D180" s="96" t="s">
        <v>346</v>
      </c>
      <c r="E180" s="73" t="s">
        <v>15</v>
      </c>
      <c r="F180" s="33" t="s">
        <v>153</v>
      </c>
      <c r="G180" s="32"/>
      <c r="H180" s="32"/>
      <c r="I180" s="24" t="s">
        <v>4</v>
      </c>
      <c r="J180" s="24" t="s">
        <v>45</v>
      </c>
      <c r="K180" s="32">
        <v>1</v>
      </c>
      <c r="L180" s="32">
        <v>0</v>
      </c>
      <c r="M180" s="62"/>
      <c r="N180" s="24"/>
      <c r="O180" s="24"/>
      <c r="P180" s="24"/>
      <c r="Q180" s="24"/>
      <c r="R180" s="24"/>
      <c r="S180" s="24"/>
      <c r="T180" s="24"/>
      <c r="U180" s="32" t="str">
        <f t="shared" si="173"/>
        <v/>
      </c>
      <c r="V180" s="32" t="str">
        <f t="shared" si="182"/>
        <v/>
      </c>
      <c r="W180" s="32" t="str">
        <f t="shared" si="170"/>
        <v/>
      </c>
      <c r="X180" s="32" t="str">
        <f t="shared" si="183"/>
        <v/>
      </c>
      <c r="Y180" s="32">
        <f t="shared" si="174"/>
        <v>1</v>
      </c>
      <c r="Z180" s="32" t="str">
        <f t="shared" si="175"/>
        <v/>
      </c>
      <c r="AA180" s="32">
        <f t="shared" si="199"/>
        <v>2</v>
      </c>
      <c r="AB180" s="32">
        <f t="shared" si="184"/>
        <v>1</v>
      </c>
      <c r="AC180" s="32" t="str">
        <f t="shared" si="176"/>
        <v/>
      </c>
      <c r="AD180" s="32">
        <f t="shared" si="185"/>
        <v>1</v>
      </c>
      <c r="AE180" s="32" t="str">
        <f t="shared" si="177"/>
        <v/>
      </c>
      <c r="AF180" s="32">
        <f t="shared" si="186"/>
        <v>1</v>
      </c>
      <c r="AG180" s="32" t="str">
        <f t="shared" si="187"/>
        <v/>
      </c>
      <c r="AH180" s="32" t="str">
        <f t="shared" si="188"/>
        <v/>
      </c>
      <c r="AI180" s="32" t="str">
        <f t="shared" si="200"/>
        <v/>
      </c>
      <c r="AJ180" s="32" t="str">
        <f t="shared" si="189"/>
        <v/>
      </c>
      <c r="AK180" s="32" t="str">
        <f t="shared" si="190"/>
        <v/>
      </c>
      <c r="AL180" s="32" t="str">
        <f t="shared" si="178"/>
        <v/>
      </c>
      <c r="AM180" s="32">
        <f t="shared" si="179"/>
        <v>1</v>
      </c>
      <c r="AN180" s="32">
        <f t="shared" si="191"/>
        <v>2</v>
      </c>
      <c r="AO180" s="32">
        <f t="shared" si="192"/>
        <v>1</v>
      </c>
      <c r="AP180" s="32">
        <f t="shared" si="193"/>
        <v>1</v>
      </c>
      <c r="AQ180" s="32">
        <f t="shared" si="194"/>
        <v>2</v>
      </c>
      <c r="AR180" s="32" t="str">
        <f t="shared" si="195"/>
        <v/>
      </c>
      <c r="AS180" s="32">
        <f t="shared" si="196"/>
        <v>1</v>
      </c>
      <c r="AT180" s="32">
        <f t="shared" si="197"/>
        <v>3</v>
      </c>
      <c r="AU180" s="32">
        <f t="shared" si="172"/>
        <v>17</v>
      </c>
      <c r="AV180" s="32">
        <f t="shared" si="180"/>
        <v>17</v>
      </c>
      <c r="AW180" s="32"/>
      <c r="AX180" s="32" t="str">
        <f t="shared" si="181"/>
        <v/>
      </c>
      <c r="AY180" s="32" t="str">
        <f t="shared" si="198"/>
        <v>Y</v>
      </c>
      <c r="AZ180" s="32" t="str">
        <f t="shared" si="147"/>
        <v/>
      </c>
      <c r="BA180" s="32" t="str">
        <f t="shared" si="148"/>
        <v>Y</v>
      </c>
      <c r="BB180" s="32" t="str">
        <f t="shared" si="149"/>
        <v/>
      </c>
      <c r="BC180" s="32"/>
      <c r="BD180" s="32" t="str">
        <f t="shared" si="150"/>
        <v/>
      </c>
      <c r="BE180" s="32" t="str">
        <f t="shared" si="151"/>
        <v/>
      </c>
      <c r="BF180" s="32" t="str">
        <f t="shared" si="201"/>
        <v/>
      </c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  <c r="HL180" s="32"/>
      <c r="HM180" s="32"/>
      <c r="HN180" s="32"/>
      <c r="HO180" s="32"/>
      <c r="HP180" s="32"/>
      <c r="HQ180" s="32"/>
      <c r="HR180" s="32"/>
      <c r="HS180" s="32"/>
      <c r="HT180" s="32"/>
      <c r="HU180" s="32"/>
      <c r="HV180" s="32"/>
      <c r="HW180" s="32"/>
      <c r="HX180" s="32"/>
      <c r="HY180" s="32"/>
      <c r="HZ180" s="32"/>
      <c r="IA180" s="32"/>
      <c r="IB180" s="32"/>
      <c r="IC180" s="32"/>
      <c r="ID180" s="32"/>
      <c r="IE180" s="32"/>
      <c r="IF180" s="32"/>
      <c r="IG180" s="32"/>
      <c r="IH180" s="32"/>
      <c r="II180" s="32"/>
      <c r="IJ180" s="32"/>
      <c r="IK180" s="32"/>
      <c r="IL180" s="32"/>
      <c r="IM180" s="32"/>
      <c r="IN180" s="32"/>
      <c r="IO180" s="32"/>
      <c r="IP180" s="32"/>
      <c r="IQ180" s="32"/>
      <c r="IR180" s="32"/>
      <c r="IS180" s="32"/>
      <c r="IT180" s="32"/>
      <c r="IU180" s="32"/>
      <c r="IV180" s="32"/>
    </row>
    <row r="181" spans="1:256" s="11" customFormat="1" x14ac:dyDescent="0.2">
      <c r="A181" s="9" t="s">
        <v>203</v>
      </c>
      <c r="B181" s="10" t="s">
        <v>51</v>
      </c>
      <c r="C181" s="10">
        <v>1</v>
      </c>
      <c r="D181" s="86" t="s">
        <v>346</v>
      </c>
      <c r="E181" s="69" t="s">
        <v>16</v>
      </c>
      <c r="G181" s="10"/>
      <c r="H181" s="10"/>
      <c r="K181" s="10">
        <v>4</v>
      </c>
      <c r="L181" s="10">
        <v>2</v>
      </c>
      <c r="M181" s="3"/>
      <c r="R181" s="11" t="s">
        <v>124</v>
      </c>
      <c r="U181" s="10" t="str">
        <f t="shared" si="173"/>
        <v/>
      </c>
      <c r="V181" s="10" t="str">
        <f t="shared" si="182"/>
        <v/>
      </c>
      <c r="W181" s="10" t="str">
        <f t="shared" si="170"/>
        <v/>
      </c>
      <c r="X181" s="10" t="str">
        <f t="shared" si="183"/>
        <v/>
      </c>
      <c r="Y181" s="10" t="str">
        <f t="shared" si="174"/>
        <v/>
      </c>
      <c r="Z181" s="10" t="str">
        <f t="shared" si="175"/>
        <v/>
      </c>
      <c r="AA181" s="10" t="str">
        <f t="shared" si="199"/>
        <v/>
      </c>
      <c r="AB181" s="10" t="str">
        <f t="shared" si="184"/>
        <v/>
      </c>
      <c r="AC181" s="10" t="str">
        <f t="shared" si="176"/>
        <v/>
      </c>
      <c r="AD181" s="10">
        <f t="shared" si="185"/>
        <v>1</v>
      </c>
      <c r="AE181" s="10" t="str">
        <f t="shared" si="177"/>
        <v/>
      </c>
      <c r="AF181" s="10" t="str">
        <f t="shared" si="186"/>
        <v/>
      </c>
      <c r="AG181" s="10" t="str">
        <f t="shared" si="187"/>
        <v/>
      </c>
      <c r="AH181" s="10" t="str">
        <f t="shared" si="188"/>
        <v/>
      </c>
      <c r="AI181" s="10" t="str">
        <f t="shared" si="200"/>
        <v/>
      </c>
      <c r="AJ181" s="10">
        <f t="shared" si="189"/>
        <v>1</v>
      </c>
      <c r="AK181" s="10" t="str">
        <f t="shared" si="190"/>
        <v/>
      </c>
      <c r="AL181" s="10" t="str">
        <f t="shared" si="178"/>
        <v/>
      </c>
      <c r="AM181" s="10">
        <f t="shared" si="179"/>
        <v>1</v>
      </c>
      <c r="AN181" s="10" t="str">
        <f t="shared" si="191"/>
        <v/>
      </c>
      <c r="AO181" s="10">
        <f t="shared" si="192"/>
        <v>1</v>
      </c>
      <c r="AP181" s="10" t="str">
        <f t="shared" si="193"/>
        <v/>
      </c>
      <c r="AQ181" s="10" t="str">
        <f t="shared" si="194"/>
        <v/>
      </c>
      <c r="AR181" s="10" t="str">
        <f t="shared" si="195"/>
        <v/>
      </c>
      <c r="AS181" s="10" t="str">
        <f t="shared" si="196"/>
        <v/>
      </c>
      <c r="AT181" s="10" t="str">
        <f t="shared" si="197"/>
        <v/>
      </c>
      <c r="AU181" s="10">
        <f t="shared" si="172"/>
        <v>4</v>
      </c>
      <c r="AV181" s="10">
        <f t="shared" si="180"/>
        <v>6</v>
      </c>
      <c r="AW181" s="10"/>
      <c r="AX181" s="10" t="str">
        <f t="shared" si="181"/>
        <v/>
      </c>
      <c r="AY181" s="10" t="str">
        <f t="shared" si="198"/>
        <v/>
      </c>
      <c r="AZ181" s="10" t="str">
        <f t="shared" si="147"/>
        <v/>
      </c>
      <c r="BA181" s="10" t="str">
        <f t="shared" si="148"/>
        <v/>
      </c>
      <c r="BB181" s="10" t="str">
        <f t="shared" si="149"/>
        <v/>
      </c>
      <c r="BC181" s="10" t="s">
        <v>470</v>
      </c>
      <c r="BD181" s="10" t="str">
        <f t="shared" si="150"/>
        <v/>
      </c>
      <c r="BE181" s="10" t="str">
        <f t="shared" si="151"/>
        <v/>
      </c>
      <c r="BF181" s="10" t="str">
        <f t="shared" si="201"/>
        <v/>
      </c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s="11" customFormat="1" x14ac:dyDescent="0.2">
      <c r="A182" s="9" t="s">
        <v>202</v>
      </c>
      <c r="B182" s="10" t="s">
        <v>51</v>
      </c>
      <c r="C182" s="10">
        <v>1</v>
      </c>
      <c r="D182" s="88" t="s">
        <v>347</v>
      </c>
      <c r="E182" s="69" t="s">
        <v>3</v>
      </c>
      <c r="G182" s="10"/>
      <c r="H182" s="10"/>
      <c r="K182" s="10">
        <v>6</v>
      </c>
      <c r="L182" s="10" t="s">
        <v>13</v>
      </c>
      <c r="M182" s="3"/>
      <c r="Q182" s="11" t="s">
        <v>55</v>
      </c>
      <c r="R182" s="11" t="s">
        <v>39</v>
      </c>
      <c r="T182" s="11" t="s">
        <v>70</v>
      </c>
      <c r="U182" s="10" t="str">
        <f t="shared" si="173"/>
        <v/>
      </c>
      <c r="V182" s="10" t="str">
        <f t="shared" si="182"/>
        <v/>
      </c>
      <c r="W182" s="10" t="str">
        <f t="shared" si="170"/>
        <v/>
      </c>
      <c r="X182" s="10">
        <f t="shared" si="183"/>
        <v>1</v>
      </c>
      <c r="Y182" s="10" t="str">
        <f t="shared" si="174"/>
        <v/>
      </c>
      <c r="Z182" s="10">
        <f t="shared" si="175"/>
        <v>2</v>
      </c>
      <c r="AA182" s="10" t="str">
        <f t="shared" si="199"/>
        <v/>
      </c>
      <c r="AB182" s="10" t="str">
        <f t="shared" si="184"/>
        <v/>
      </c>
      <c r="AC182" s="10" t="str">
        <f t="shared" si="176"/>
        <v/>
      </c>
      <c r="AD182" s="10" t="str">
        <f t="shared" si="185"/>
        <v/>
      </c>
      <c r="AE182" s="10">
        <f t="shared" si="177"/>
        <v>1</v>
      </c>
      <c r="AF182" s="10" t="str">
        <f t="shared" si="186"/>
        <v/>
      </c>
      <c r="AG182" s="10" t="str">
        <f t="shared" si="187"/>
        <v/>
      </c>
      <c r="AH182" s="10" t="str">
        <f t="shared" si="188"/>
        <v/>
      </c>
      <c r="AI182" s="10" t="str">
        <f t="shared" si="200"/>
        <v/>
      </c>
      <c r="AJ182" s="10">
        <f t="shared" si="189"/>
        <v>2</v>
      </c>
      <c r="AK182" s="10" t="str">
        <f t="shared" si="190"/>
        <v/>
      </c>
      <c r="AL182" s="10" t="str">
        <f t="shared" si="178"/>
        <v/>
      </c>
      <c r="AM182" s="10" t="str">
        <f t="shared" si="179"/>
        <v/>
      </c>
      <c r="AN182" s="10" t="str">
        <f t="shared" si="191"/>
        <v/>
      </c>
      <c r="AO182" s="10" t="str">
        <f t="shared" si="192"/>
        <v/>
      </c>
      <c r="AP182" s="10" t="str">
        <f t="shared" si="193"/>
        <v/>
      </c>
      <c r="AQ182" s="10" t="str">
        <f t="shared" si="194"/>
        <v/>
      </c>
      <c r="AR182" s="10">
        <f t="shared" si="195"/>
        <v>2</v>
      </c>
      <c r="AS182" s="10" t="str">
        <f t="shared" si="196"/>
        <v/>
      </c>
      <c r="AT182" s="10" t="str">
        <f t="shared" si="197"/>
        <v/>
      </c>
      <c r="AU182" s="10">
        <f t="shared" si="172"/>
        <v>8</v>
      </c>
      <c r="AV182" s="10">
        <f t="shared" si="180"/>
        <v>8</v>
      </c>
      <c r="AW182" s="10"/>
      <c r="AX182" s="10" t="str">
        <f t="shared" si="181"/>
        <v/>
      </c>
      <c r="AY182" s="10" t="str">
        <f>IF(AND(E182="Military World",I182="Windfall",OR(K182=1,K182=2)),"Y","")</f>
        <v/>
      </c>
      <c r="AZ182" s="10" t="str">
        <f t="shared" si="147"/>
        <v/>
      </c>
      <c r="BA182" s="10" t="str">
        <f t="shared" si="148"/>
        <v/>
      </c>
      <c r="BB182" s="10" t="str">
        <f t="shared" si="149"/>
        <v/>
      </c>
      <c r="BC182" s="10"/>
      <c r="BD182" s="10" t="str">
        <f t="shared" si="150"/>
        <v/>
      </c>
      <c r="BE182" s="10" t="str">
        <f t="shared" si="151"/>
        <v>Y</v>
      </c>
      <c r="BF182" s="10" t="str">
        <f t="shared" si="201"/>
        <v/>
      </c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1:256" s="11" customFormat="1" x14ac:dyDescent="0.2">
      <c r="A183" s="9" t="s">
        <v>201</v>
      </c>
      <c r="B183" s="10" t="s">
        <v>126</v>
      </c>
      <c r="C183" s="10">
        <v>1</v>
      </c>
      <c r="D183" s="86" t="s">
        <v>346</v>
      </c>
      <c r="E183" s="69" t="s">
        <v>16</v>
      </c>
      <c r="G183" s="10"/>
      <c r="H183" s="10"/>
      <c r="K183" s="10">
        <v>1</v>
      </c>
      <c r="L183" s="10">
        <v>1</v>
      </c>
      <c r="M183" s="3"/>
      <c r="N183" s="11" t="s">
        <v>142</v>
      </c>
      <c r="Q183" s="11" t="s">
        <v>56</v>
      </c>
      <c r="U183" s="10" t="str">
        <f t="shared" si="173"/>
        <v/>
      </c>
      <c r="V183" s="10" t="str">
        <f t="shared" si="182"/>
        <v/>
      </c>
      <c r="W183" s="10" t="str">
        <f t="shared" si="170"/>
        <v/>
      </c>
      <c r="X183" s="10" t="str">
        <f t="shared" si="183"/>
        <v/>
      </c>
      <c r="Y183" s="10" t="str">
        <f t="shared" si="174"/>
        <v/>
      </c>
      <c r="Z183" s="10" t="str">
        <f t="shared" si="175"/>
        <v/>
      </c>
      <c r="AA183" s="10" t="str">
        <f t="shared" si="199"/>
        <v/>
      </c>
      <c r="AB183" s="10" t="str">
        <f t="shared" si="184"/>
        <v/>
      </c>
      <c r="AC183" s="10" t="str">
        <f t="shared" si="176"/>
        <v/>
      </c>
      <c r="AD183" s="10">
        <f t="shared" si="185"/>
        <v>2</v>
      </c>
      <c r="AE183" s="10" t="str">
        <f t="shared" si="177"/>
        <v/>
      </c>
      <c r="AF183" s="10" t="str">
        <f t="shared" si="186"/>
        <v/>
      </c>
      <c r="AG183" s="10" t="str">
        <f t="shared" si="187"/>
        <v/>
      </c>
      <c r="AH183" s="10" t="str">
        <f t="shared" si="188"/>
        <v/>
      </c>
      <c r="AI183" s="10" t="str">
        <f t="shared" si="200"/>
        <v/>
      </c>
      <c r="AJ183" s="10" t="str">
        <f t="shared" si="189"/>
        <v/>
      </c>
      <c r="AK183" s="10" t="str">
        <f t="shared" si="190"/>
        <v/>
      </c>
      <c r="AL183" s="10" t="str">
        <f t="shared" si="178"/>
        <v/>
      </c>
      <c r="AM183" s="10">
        <f t="shared" si="179"/>
        <v>1</v>
      </c>
      <c r="AN183" s="10" t="str">
        <f t="shared" si="191"/>
        <v/>
      </c>
      <c r="AO183" s="10">
        <f t="shared" si="192"/>
        <v>1</v>
      </c>
      <c r="AP183" s="10" t="str">
        <f t="shared" si="193"/>
        <v/>
      </c>
      <c r="AQ183" s="10" t="str">
        <f t="shared" si="194"/>
        <v/>
      </c>
      <c r="AR183" s="10">
        <f t="shared" si="195"/>
        <v>1</v>
      </c>
      <c r="AS183" s="10" t="str">
        <f t="shared" si="196"/>
        <v/>
      </c>
      <c r="AT183" s="10" t="str">
        <f t="shared" si="197"/>
        <v/>
      </c>
      <c r="AU183" s="10">
        <f t="shared" si="172"/>
        <v>5</v>
      </c>
      <c r="AV183" s="10">
        <f t="shared" si="180"/>
        <v>6</v>
      </c>
      <c r="AW183" s="10"/>
      <c r="AX183" s="10" t="str">
        <f t="shared" si="181"/>
        <v/>
      </c>
      <c r="AY183" s="10" t="str">
        <f t="shared" ref="AY183:AY191" si="202">IF(AND(E183="Military World",I183="Windfall",OR(K183=1,K183=2)),"Y","")</f>
        <v/>
      </c>
      <c r="AZ183" s="10" t="str">
        <f t="shared" si="147"/>
        <v/>
      </c>
      <c r="BA183" s="10" t="str">
        <f t="shared" si="148"/>
        <v/>
      </c>
      <c r="BB183" s="10" t="str">
        <f t="shared" si="149"/>
        <v/>
      </c>
      <c r="BC183" s="10"/>
      <c r="BD183" s="10" t="str">
        <f t="shared" si="150"/>
        <v/>
      </c>
      <c r="BE183" s="10" t="str">
        <f t="shared" si="151"/>
        <v/>
      </c>
      <c r="BF183" s="10" t="str">
        <f t="shared" si="201"/>
        <v/>
      </c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1:256" s="11" customFormat="1" ht="22.5" x14ac:dyDescent="0.2">
      <c r="A184" s="34" t="s">
        <v>443</v>
      </c>
      <c r="B184" s="35" t="s">
        <v>312</v>
      </c>
      <c r="C184" s="35">
        <v>1</v>
      </c>
      <c r="D184" s="91" t="s">
        <v>346</v>
      </c>
      <c r="E184" s="74" t="s">
        <v>16</v>
      </c>
      <c r="F184" s="26"/>
      <c r="G184" s="35"/>
      <c r="H184" s="35"/>
      <c r="I184" s="26" t="s">
        <v>8</v>
      </c>
      <c r="J184" s="26" t="s">
        <v>9</v>
      </c>
      <c r="K184" s="35">
        <v>3</v>
      </c>
      <c r="L184" s="35">
        <v>2</v>
      </c>
      <c r="M184" s="63"/>
      <c r="N184" s="26" t="s">
        <v>142</v>
      </c>
      <c r="O184" s="26"/>
      <c r="P184" s="26"/>
      <c r="Q184" s="26" t="s">
        <v>55</v>
      </c>
      <c r="R184" s="26"/>
      <c r="S184" s="123" t="s">
        <v>437</v>
      </c>
      <c r="T184" s="26"/>
      <c r="U184" s="35">
        <f t="shared" si="173"/>
        <v>1</v>
      </c>
      <c r="V184" s="35" t="str">
        <f t="shared" si="182"/>
        <v/>
      </c>
      <c r="W184" s="35">
        <f t="shared" si="170"/>
        <v>2</v>
      </c>
      <c r="X184" s="35" t="str">
        <f t="shared" si="183"/>
        <v/>
      </c>
      <c r="Y184" s="35">
        <f t="shared" si="174"/>
        <v>1</v>
      </c>
      <c r="Z184" s="35" t="str">
        <f t="shared" si="175"/>
        <v/>
      </c>
      <c r="AA184" s="35" t="str">
        <f t="shared" si="199"/>
        <v/>
      </c>
      <c r="AB184" s="35" t="str">
        <f t="shared" si="184"/>
        <v/>
      </c>
      <c r="AC184" s="35" t="str">
        <f t="shared" si="176"/>
        <v/>
      </c>
      <c r="AD184" s="35">
        <f t="shared" si="185"/>
        <v>2</v>
      </c>
      <c r="AE184" s="35">
        <f t="shared" si="177"/>
        <v>1</v>
      </c>
      <c r="AF184" s="35" t="str">
        <f t="shared" si="186"/>
        <v/>
      </c>
      <c r="AG184" s="35" t="str">
        <f t="shared" si="187"/>
        <v/>
      </c>
      <c r="AH184" s="35">
        <f t="shared" si="188"/>
        <v>2</v>
      </c>
      <c r="AI184" s="35" t="str">
        <f t="shared" si="200"/>
        <v/>
      </c>
      <c r="AJ184" s="35" t="str">
        <f t="shared" si="189"/>
        <v/>
      </c>
      <c r="AK184" s="35" t="str">
        <f t="shared" si="190"/>
        <v/>
      </c>
      <c r="AL184" s="35" t="str">
        <f t="shared" si="178"/>
        <v/>
      </c>
      <c r="AM184" s="35">
        <f t="shared" si="179"/>
        <v>2</v>
      </c>
      <c r="AN184" s="35" t="str">
        <f t="shared" si="191"/>
        <v/>
      </c>
      <c r="AO184" s="35">
        <f t="shared" si="192"/>
        <v>1</v>
      </c>
      <c r="AP184" s="35" t="str">
        <f t="shared" si="193"/>
        <v/>
      </c>
      <c r="AQ184" s="35" t="str">
        <f t="shared" si="194"/>
        <v/>
      </c>
      <c r="AR184" s="35">
        <f t="shared" si="195"/>
        <v>1</v>
      </c>
      <c r="AS184" s="35" t="str">
        <f t="shared" si="196"/>
        <v/>
      </c>
      <c r="AT184" s="35" t="str">
        <f t="shared" si="197"/>
        <v/>
      </c>
      <c r="AU184" s="35">
        <f t="shared" si="172"/>
        <v>13</v>
      </c>
      <c r="AV184" s="35">
        <f t="shared" si="180"/>
        <v>15</v>
      </c>
      <c r="AW184" s="35"/>
      <c r="AX184" s="35" t="str">
        <f t="shared" si="181"/>
        <v/>
      </c>
      <c r="AY184" s="35" t="str">
        <f t="shared" si="202"/>
        <v/>
      </c>
      <c r="AZ184" s="35" t="str">
        <f t="shared" si="147"/>
        <v/>
      </c>
      <c r="BA184" s="35" t="str">
        <f t="shared" si="148"/>
        <v/>
      </c>
      <c r="BB184" s="35" t="str">
        <f t="shared" si="149"/>
        <v/>
      </c>
      <c r="BC184" s="35"/>
      <c r="BD184" s="35" t="str">
        <f t="shared" si="150"/>
        <v/>
      </c>
      <c r="BE184" s="35" t="str">
        <f t="shared" si="151"/>
        <v/>
      </c>
      <c r="BF184" s="35" t="str">
        <f t="shared" si="201"/>
        <v/>
      </c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35"/>
      <c r="FO184" s="35"/>
      <c r="FP184" s="35"/>
      <c r="FQ184" s="35"/>
      <c r="FR184" s="35"/>
      <c r="FS184" s="35"/>
      <c r="FT184" s="35"/>
      <c r="FU184" s="35"/>
      <c r="FV184" s="35"/>
      <c r="FW184" s="35"/>
      <c r="FX184" s="35"/>
      <c r="FY184" s="35"/>
      <c r="FZ184" s="35"/>
      <c r="GA184" s="35"/>
      <c r="GB184" s="35"/>
      <c r="GC184" s="35"/>
      <c r="GD184" s="35"/>
      <c r="GE184" s="35"/>
      <c r="GF184" s="35"/>
      <c r="GG184" s="35"/>
      <c r="GH184" s="35"/>
      <c r="GI184" s="35"/>
      <c r="GJ184" s="35"/>
      <c r="GK184" s="35"/>
      <c r="GL184" s="35"/>
      <c r="GM184" s="35"/>
      <c r="GN184" s="35"/>
      <c r="GO184" s="35"/>
      <c r="GP184" s="35"/>
      <c r="GQ184" s="35"/>
      <c r="GR184" s="35"/>
      <c r="GS184" s="35"/>
      <c r="GT184" s="35"/>
      <c r="GU184" s="35"/>
      <c r="GV184" s="35"/>
      <c r="GW184" s="35"/>
      <c r="GX184" s="35"/>
      <c r="GY184" s="35"/>
      <c r="GZ184" s="35"/>
      <c r="HA184" s="35"/>
      <c r="HB184" s="35"/>
      <c r="HC184" s="35"/>
      <c r="HD184" s="35"/>
      <c r="HE184" s="35"/>
      <c r="HF184" s="35"/>
      <c r="HG184" s="35"/>
      <c r="HH184" s="35"/>
      <c r="HI184" s="35"/>
      <c r="HJ184" s="35"/>
      <c r="HK184" s="35"/>
      <c r="HL184" s="35"/>
      <c r="HM184" s="35"/>
      <c r="HN184" s="35"/>
      <c r="HO184" s="35"/>
      <c r="HP184" s="35"/>
      <c r="HQ184" s="35"/>
      <c r="HR184" s="35"/>
      <c r="HS184" s="35"/>
      <c r="HT184" s="35"/>
      <c r="HU184" s="35"/>
      <c r="HV184" s="35"/>
      <c r="HW184" s="35"/>
      <c r="HX184" s="35"/>
      <c r="HY184" s="35"/>
      <c r="HZ184" s="35"/>
      <c r="IA184" s="35"/>
      <c r="IB184" s="35"/>
      <c r="IC184" s="35"/>
      <c r="ID184" s="35"/>
      <c r="IE184" s="35"/>
      <c r="IF184" s="35"/>
      <c r="IG184" s="35"/>
      <c r="IH184" s="35"/>
      <c r="II184" s="35"/>
      <c r="IJ184" s="35"/>
      <c r="IK184" s="35"/>
      <c r="IL184" s="35"/>
      <c r="IM184" s="35"/>
      <c r="IN184" s="35"/>
      <c r="IO184" s="35"/>
      <c r="IP184" s="35"/>
      <c r="IQ184" s="35"/>
      <c r="IR184" s="35"/>
      <c r="IS184" s="35"/>
      <c r="IT184" s="35"/>
      <c r="IU184" s="35"/>
      <c r="IV184" s="35"/>
    </row>
    <row r="185" spans="1:256" s="11" customFormat="1" ht="22.5" x14ac:dyDescent="0.2">
      <c r="A185" s="9" t="s">
        <v>349</v>
      </c>
      <c r="B185" s="10" t="s">
        <v>312</v>
      </c>
      <c r="C185" s="10">
        <v>1</v>
      </c>
      <c r="D185" s="88" t="s">
        <v>347</v>
      </c>
      <c r="E185" s="69" t="s">
        <v>3</v>
      </c>
      <c r="G185" s="10"/>
      <c r="H185" s="10"/>
      <c r="K185" s="10">
        <v>6</v>
      </c>
      <c r="L185" s="10" t="s">
        <v>13</v>
      </c>
      <c r="M185" s="6" t="s">
        <v>168</v>
      </c>
      <c r="P185" s="41" t="s">
        <v>358</v>
      </c>
      <c r="R185" s="11" t="s">
        <v>350</v>
      </c>
      <c r="T185" s="11" t="s">
        <v>352</v>
      </c>
      <c r="U185" s="10" t="str">
        <f t="shared" si="173"/>
        <v/>
      </c>
      <c r="V185" s="10" t="str">
        <f t="shared" si="182"/>
        <v/>
      </c>
      <c r="W185" s="10" t="str">
        <f t="shared" si="170"/>
        <v/>
      </c>
      <c r="X185" s="10">
        <f t="shared" si="183"/>
        <v>1</v>
      </c>
      <c r="Y185" s="10" t="str">
        <f t="shared" si="174"/>
        <v/>
      </c>
      <c r="Z185" s="10">
        <f t="shared" si="175"/>
        <v>2</v>
      </c>
      <c r="AA185" s="10" t="str">
        <f t="shared" si="199"/>
        <v/>
      </c>
      <c r="AB185" s="10" t="str">
        <f t="shared" si="184"/>
        <v/>
      </c>
      <c r="AC185" s="10" t="str">
        <f t="shared" si="176"/>
        <v/>
      </c>
      <c r="AD185" s="10" t="str">
        <f t="shared" si="185"/>
        <v/>
      </c>
      <c r="AE185" s="10">
        <f t="shared" si="177"/>
        <v>1</v>
      </c>
      <c r="AF185" s="10" t="str">
        <f t="shared" si="186"/>
        <v/>
      </c>
      <c r="AG185" s="10" t="str">
        <f t="shared" si="187"/>
        <v/>
      </c>
      <c r="AH185" s="10" t="str">
        <f t="shared" si="188"/>
        <v/>
      </c>
      <c r="AI185" s="10" t="str">
        <f t="shared" si="200"/>
        <v/>
      </c>
      <c r="AJ185" s="10">
        <f t="shared" si="189"/>
        <v>2</v>
      </c>
      <c r="AK185" s="10">
        <f t="shared" si="190"/>
        <v>-2</v>
      </c>
      <c r="AL185" s="10" t="str">
        <f t="shared" si="178"/>
        <v/>
      </c>
      <c r="AM185" s="10" t="str">
        <f t="shared" si="179"/>
        <v/>
      </c>
      <c r="AN185" s="10" t="str">
        <f t="shared" si="191"/>
        <v/>
      </c>
      <c r="AO185" s="10" t="str">
        <f t="shared" si="192"/>
        <v/>
      </c>
      <c r="AP185" s="10" t="str">
        <f t="shared" si="193"/>
        <v/>
      </c>
      <c r="AQ185" s="10" t="str">
        <f t="shared" si="194"/>
        <v/>
      </c>
      <c r="AR185" s="10" t="str">
        <f t="shared" si="195"/>
        <v/>
      </c>
      <c r="AS185" s="10">
        <f t="shared" si="196"/>
        <v>2</v>
      </c>
      <c r="AT185" s="10" t="str">
        <f t="shared" si="197"/>
        <v/>
      </c>
      <c r="AU185" s="10">
        <f t="shared" si="172"/>
        <v>6</v>
      </c>
      <c r="AV185" s="10">
        <f t="shared" si="180"/>
        <v>6</v>
      </c>
      <c r="AW185" s="10"/>
      <c r="AX185" s="10" t="str">
        <f t="shared" si="181"/>
        <v/>
      </c>
      <c r="AY185" s="10" t="str">
        <f t="shared" si="202"/>
        <v/>
      </c>
      <c r="AZ185" s="10" t="str">
        <f t="shared" si="147"/>
        <v/>
      </c>
      <c r="BA185" s="10" t="str">
        <f t="shared" si="148"/>
        <v/>
      </c>
      <c r="BB185" s="10" t="str">
        <f t="shared" si="149"/>
        <v/>
      </c>
      <c r="BC185" s="10" t="s">
        <v>470</v>
      </c>
      <c r="BD185" s="10" t="str">
        <f t="shared" si="150"/>
        <v/>
      </c>
      <c r="BE185" s="10" t="str">
        <f t="shared" si="151"/>
        <v>Y</v>
      </c>
      <c r="BF185" s="10" t="str">
        <f t="shared" si="201"/>
        <v/>
      </c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1:256" s="11" customFormat="1" x14ac:dyDescent="0.2">
      <c r="A186" s="31" t="s">
        <v>200</v>
      </c>
      <c r="B186" s="32" t="s">
        <v>126</v>
      </c>
      <c r="C186" s="32">
        <v>1</v>
      </c>
      <c r="D186" s="90" t="s">
        <v>346</v>
      </c>
      <c r="E186" s="73" t="s">
        <v>16</v>
      </c>
      <c r="F186" s="24"/>
      <c r="G186" s="32"/>
      <c r="H186" s="32"/>
      <c r="I186" s="24" t="s">
        <v>4</v>
      </c>
      <c r="J186" s="24" t="s">
        <v>45</v>
      </c>
      <c r="K186" s="32">
        <v>3</v>
      </c>
      <c r="L186" s="32">
        <v>1</v>
      </c>
      <c r="M186" s="62"/>
      <c r="N186" s="24"/>
      <c r="O186" s="24"/>
      <c r="P186" s="24"/>
      <c r="Q186" s="24"/>
      <c r="R186" s="24" t="s">
        <v>110</v>
      </c>
      <c r="S186" s="24" t="s">
        <v>143</v>
      </c>
      <c r="T186" s="24"/>
      <c r="U186" s="32" t="str">
        <f t="shared" si="173"/>
        <v/>
      </c>
      <c r="V186" s="32" t="str">
        <f t="shared" si="182"/>
        <v/>
      </c>
      <c r="W186" s="32" t="str">
        <f t="shared" si="170"/>
        <v/>
      </c>
      <c r="X186" s="32" t="str">
        <f t="shared" si="183"/>
        <v/>
      </c>
      <c r="Y186" s="32">
        <f t="shared" si="174"/>
        <v>1</v>
      </c>
      <c r="Z186" s="32" t="str">
        <f t="shared" si="175"/>
        <v/>
      </c>
      <c r="AA186" s="32">
        <f t="shared" si="199"/>
        <v>2</v>
      </c>
      <c r="AB186" s="32" t="str">
        <f t="shared" si="184"/>
        <v/>
      </c>
      <c r="AC186" s="32" t="str">
        <f t="shared" si="176"/>
        <v/>
      </c>
      <c r="AD186" s="32">
        <f t="shared" si="185"/>
        <v>1</v>
      </c>
      <c r="AE186" s="32" t="str">
        <f t="shared" si="177"/>
        <v/>
      </c>
      <c r="AF186" s="32" t="str">
        <f t="shared" si="186"/>
        <v/>
      </c>
      <c r="AG186" s="32" t="str">
        <f t="shared" si="187"/>
        <v/>
      </c>
      <c r="AH186" s="32" t="str">
        <f t="shared" si="188"/>
        <v/>
      </c>
      <c r="AI186" s="32" t="str">
        <f t="shared" si="200"/>
        <v/>
      </c>
      <c r="AJ186" s="32">
        <f t="shared" si="189"/>
        <v>1</v>
      </c>
      <c r="AK186" s="32" t="str">
        <f t="shared" si="190"/>
        <v/>
      </c>
      <c r="AL186" s="32" t="str">
        <f t="shared" si="178"/>
        <v/>
      </c>
      <c r="AM186" s="32">
        <f t="shared" si="179"/>
        <v>1</v>
      </c>
      <c r="AN186" s="32">
        <f t="shared" si="191"/>
        <v>2</v>
      </c>
      <c r="AO186" s="32">
        <f t="shared" si="192"/>
        <v>1</v>
      </c>
      <c r="AP186" s="32" t="str">
        <f t="shared" si="193"/>
        <v/>
      </c>
      <c r="AQ186" s="32">
        <f t="shared" si="194"/>
        <v>2</v>
      </c>
      <c r="AR186" s="32" t="str">
        <f t="shared" si="195"/>
        <v/>
      </c>
      <c r="AS186" s="32" t="str">
        <f t="shared" si="196"/>
        <v/>
      </c>
      <c r="AT186" s="32" t="str">
        <f t="shared" si="197"/>
        <v/>
      </c>
      <c r="AU186" s="32">
        <f t="shared" si="172"/>
        <v>11</v>
      </c>
      <c r="AV186" s="32">
        <f t="shared" si="180"/>
        <v>12</v>
      </c>
      <c r="AW186" s="32"/>
      <c r="AX186" s="32" t="str">
        <f t="shared" si="181"/>
        <v/>
      </c>
      <c r="AY186" s="32" t="str">
        <f t="shared" si="202"/>
        <v/>
      </c>
      <c r="AZ186" s="32" t="str">
        <f t="shared" si="147"/>
        <v/>
      </c>
      <c r="BA186" s="32" t="str">
        <f t="shared" si="148"/>
        <v/>
      </c>
      <c r="BB186" s="32" t="str">
        <f t="shared" si="149"/>
        <v/>
      </c>
      <c r="BC186" s="32"/>
      <c r="BD186" s="32" t="str">
        <f t="shared" si="150"/>
        <v/>
      </c>
      <c r="BE186" s="32" t="str">
        <f t="shared" si="151"/>
        <v/>
      </c>
      <c r="BF186" s="32" t="str">
        <f t="shared" si="201"/>
        <v/>
      </c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  <c r="GB186" s="32"/>
      <c r="GC186" s="32"/>
      <c r="GD186" s="32"/>
      <c r="GE186" s="32"/>
      <c r="GF186" s="32"/>
      <c r="GG186" s="32"/>
      <c r="GH186" s="32"/>
      <c r="GI186" s="32"/>
      <c r="GJ186" s="32"/>
      <c r="GK186" s="32"/>
      <c r="GL186" s="32"/>
      <c r="GM186" s="32"/>
      <c r="GN186" s="32"/>
      <c r="GO186" s="32"/>
      <c r="GP186" s="32"/>
      <c r="GQ186" s="32"/>
      <c r="GR186" s="32"/>
      <c r="GS186" s="32"/>
      <c r="GT186" s="32"/>
      <c r="GU186" s="32"/>
      <c r="GV186" s="32"/>
      <c r="GW186" s="32"/>
      <c r="GX186" s="32"/>
      <c r="GY186" s="32"/>
      <c r="GZ186" s="32"/>
      <c r="HA186" s="32"/>
      <c r="HB186" s="32"/>
      <c r="HC186" s="32"/>
      <c r="HD186" s="32"/>
      <c r="HE186" s="32"/>
      <c r="HF186" s="32"/>
      <c r="HG186" s="32"/>
      <c r="HH186" s="32"/>
      <c r="HI186" s="32"/>
      <c r="HJ186" s="32"/>
      <c r="HK186" s="32"/>
      <c r="HL186" s="32"/>
      <c r="HM186" s="32"/>
      <c r="HN186" s="32"/>
      <c r="HO186" s="32"/>
      <c r="HP186" s="32"/>
      <c r="HQ186" s="32"/>
      <c r="HR186" s="32"/>
      <c r="HS186" s="32"/>
      <c r="HT186" s="32"/>
      <c r="HU186" s="32"/>
      <c r="HV186" s="32"/>
      <c r="HW186" s="32"/>
      <c r="HX186" s="32"/>
      <c r="HY186" s="32"/>
      <c r="HZ186" s="32"/>
      <c r="IA186" s="32"/>
      <c r="IB186" s="32"/>
      <c r="IC186" s="32"/>
      <c r="ID186" s="32"/>
      <c r="IE186" s="32"/>
      <c r="IF186" s="32"/>
      <c r="IG186" s="32"/>
      <c r="IH186" s="32"/>
      <c r="II186" s="32"/>
      <c r="IJ186" s="32"/>
      <c r="IK186" s="32"/>
      <c r="IL186" s="32"/>
      <c r="IM186" s="32"/>
      <c r="IN186" s="32"/>
      <c r="IO186" s="32"/>
      <c r="IP186" s="32"/>
      <c r="IQ186" s="32"/>
      <c r="IR186" s="32"/>
      <c r="IS186" s="32"/>
      <c r="IT186" s="32"/>
      <c r="IU186" s="32"/>
      <c r="IV186" s="32"/>
    </row>
    <row r="187" spans="1:256" s="13" customFormat="1" x14ac:dyDescent="0.2">
      <c r="A187" s="9" t="s">
        <v>199</v>
      </c>
      <c r="B187" s="10" t="s">
        <v>126</v>
      </c>
      <c r="C187" s="10">
        <v>1</v>
      </c>
      <c r="D187" s="88" t="s">
        <v>347</v>
      </c>
      <c r="E187" s="69" t="s">
        <v>3</v>
      </c>
      <c r="F187" s="40" t="s">
        <v>12</v>
      </c>
      <c r="G187" s="10"/>
      <c r="H187" s="10"/>
      <c r="I187" s="11"/>
      <c r="J187" s="11"/>
      <c r="K187" s="10">
        <v>6</v>
      </c>
      <c r="L187" s="10" t="s">
        <v>13</v>
      </c>
      <c r="M187" s="6" t="s">
        <v>168</v>
      </c>
      <c r="N187" s="11"/>
      <c r="O187" s="11"/>
      <c r="P187" s="11"/>
      <c r="Q187" s="11"/>
      <c r="R187" s="11"/>
      <c r="S187" s="11" t="s">
        <v>433</v>
      </c>
      <c r="T187" s="11" t="s">
        <v>177</v>
      </c>
      <c r="U187" s="10" t="str">
        <f t="shared" si="173"/>
        <v/>
      </c>
      <c r="V187" s="10" t="str">
        <f t="shared" si="182"/>
        <v/>
      </c>
      <c r="W187" s="10" t="str">
        <f t="shared" si="170"/>
        <v/>
      </c>
      <c r="X187" s="10">
        <f t="shared" si="183"/>
        <v>1</v>
      </c>
      <c r="Y187" s="10" t="str">
        <f t="shared" si="174"/>
        <v/>
      </c>
      <c r="Z187" s="10">
        <f t="shared" si="175"/>
        <v>2</v>
      </c>
      <c r="AA187" s="10" t="str">
        <f t="shared" si="199"/>
        <v/>
      </c>
      <c r="AB187" s="10" t="str">
        <f t="shared" si="184"/>
        <v/>
      </c>
      <c r="AC187" s="10" t="str">
        <f t="shared" si="176"/>
        <v/>
      </c>
      <c r="AD187" s="10" t="str">
        <f t="shared" si="185"/>
        <v/>
      </c>
      <c r="AE187" s="10">
        <f t="shared" si="177"/>
        <v>1</v>
      </c>
      <c r="AF187" s="10" t="str">
        <f t="shared" si="186"/>
        <v/>
      </c>
      <c r="AG187" s="10" t="str">
        <f t="shared" si="187"/>
        <v/>
      </c>
      <c r="AH187" s="10" t="str">
        <f t="shared" si="188"/>
        <v/>
      </c>
      <c r="AI187" s="10" t="str">
        <f t="shared" si="200"/>
        <v/>
      </c>
      <c r="AJ187" s="10" t="str">
        <f t="shared" si="189"/>
        <v/>
      </c>
      <c r="AK187" s="10" t="str">
        <f t="shared" si="190"/>
        <v/>
      </c>
      <c r="AL187" s="10" t="str">
        <f t="shared" si="178"/>
        <v/>
      </c>
      <c r="AM187" s="10" t="str">
        <f t="shared" si="179"/>
        <v/>
      </c>
      <c r="AN187" s="10" t="str">
        <f t="shared" si="191"/>
        <v/>
      </c>
      <c r="AO187" s="10" t="str">
        <f t="shared" si="192"/>
        <v/>
      </c>
      <c r="AP187" s="10" t="str">
        <f t="shared" si="193"/>
        <v/>
      </c>
      <c r="AQ187" s="10" t="str">
        <f t="shared" si="194"/>
        <v/>
      </c>
      <c r="AR187" s="10" t="str">
        <f t="shared" si="195"/>
        <v/>
      </c>
      <c r="AS187" s="10" t="str">
        <f t="shared" si="196"/>
        <v/>
      </c>
      <c r="AT187" s="10">
        <f t="shared" si="197"/>
        <v>2</v>
      </c>
      <c r="AU187" s="10">
        <f t="shared" si="172"/>
        <v>6</v>
      </c>
      <c r="AV187" s="10">
        <f t="shared" si="180"/>
        <v>6</v>
      </c>
      <c r="AW187" s="10"/>
      <c r="AX187" s="10" t="str">
        <f t="shared" si="181"/>
        <v/>
      </c>
      <c r="AY187" s="10" t="str">
        <f t="shared" si="202"/>
        <v/>
      </c>
      <c r="AZ187" s="10" t="str">
        <f t="shared" si="147"/>
        <v/>
      </c>
      <c r="BA187" s="10" t="str">
        <f t="shared" si="148"/>
        <v/>
      </c>
      <c r="BB187" s="10" t="str">
        <f t="shared" si="149"/>
        <v/>
      </c>
      <c r="BC187" s="10"/>
      <c r="BD187" s="10" t="str">
        <f t="shared" si="150"/>
        <v/>
      </c>
      <c r="BE187" s="10" t="str">
        <f t="shared" si="151"/>
        <v>Y</v>
      </c>
      <c r="BF187" s="10" t="str">
        <f t="shared" si="201"/>
        <v/>
      </c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1:256" s="111" customFormat="1" x14ac:dyDescent="0.2">
      <c r="A188" s="43" t="s">
        <v>367</v>
      </c>
      <c r="B188" s="36" t="s">
        <v>312</v>
      </c>
      <c r="C188" s="36">
        <v>1</v>
      </c>
      <c r="D188" s="93" t="s">
        <v>346</v>
      </c>
      <c r="E188" s="76" t="s">
        <v>16</v>
      </c>
      <c r="F188" s="109" t="s">
        <v>12</v>
      </c>
      <c r="G188" s="36"/>
      <c r="H188" s="36"/>
      <c r="I188" s="25" t="s">
        <v>8</v>
      </c>
      <c r="J188" s="25" t="s">
        <v>45</v>
      </c>
      <c r="K188" s="36">
        <v>3</v>
      </c>
      <c r="L188" s="36">
        <v>0</v>
      </c>
      <c r="M188" s="110"/>
      <c r="N188" s="25"/>
      <c r="O188" s="25"/>
      <c r="P188" s="25"/>
      <c r="Q188" s="25"/>
      <c r="R188" s="25"/>
      <c r="S188" s="25" t="s">
        <v>368</v>
      </c>
      <c r="T188" s="25"/>
      <c r="U188" s="36">
        <f t="shared" si="173"/>
        <v>1</v>
      </c>
      <c r="V188" s="36" t="str">
        <f t="shared" si="182"/>
        <v/>
      </c>
      <c r="W188" s="36" t="str">
        <f t="shared" si="170"/>
        <v/>
      </c>
      <c r="X188" s="36" t="str">
        <f t="shared" si="183"/>
        <v/>
      </c>
      <c r="Y188" s="36">
        <f t="shared" si="174"/>
        <v>1</v>
      </c>
      <c r="Z188" s="36" t="str">
        <f t="shared" si="175"/>
        <v/>
      </c>
      <c r="AA188" s="36">
        <f t="shared" si="199"/>
        <v>2</v>
      </c>
      <c r="AB188" s="36" t="str">
        <f t="shared" si="184"/>
        <v/>
      </c>
      <c r="AC188" s="36" t="str">
        <f t="shared" si="176"/>
        <v/>
      </c>
      <c r="AD188" s="36">
        <f t="shared" si="185"/>
        <v>1</v>
      </c>
      <c r="AE188" s="36">
        <f t="shared" si="177"/>
        <v>1</v>
      </c>
      <c r="AF188" s="36" t="str">
        <f t="shared" si="186"/>
        <v/>
      </c>
      <c r="AG188" s="36" t="str">
        <f t="shared" si="187"/>
        <v/>
      </c>
      <c r="AH188" s="36">
        <f t="shared" si="188"/>
        <v>2</v>
      </c>
      <c r="AI188" s="36" t="str">
        <f t="shared" si="200"/>
        <v/>
      </c>
      <c r="AJ188" s="36" t="str">
        <f t="shared" si="189"/>
        <v/>
      </c>
      <c r="AK188" s="36" t="str">
        <f t="shared" si="190"/>
        <v/>
      </c>
      <c r="AL188" s="36" t="str">
        <f t="shared" si="178"/>
        <v/>
      </c>
      <c r="AM188" s="36">
        <f t="shared" si="179"/>
        <v>1</v>
      </c>
      <c r="AN188" s="36">
        <f t="shared" si="191"/>
        <v>2</v>
      </c>
      <c r="AO188" s="36">
        <f t="shared" si="192"/>
        <v>1</v>
      </c>
      <c r="AP188" s="36" t="str">
        <f t="shared" si="193"/>
        <v/>
      </c>
      <c r="AQ188" s="36" t="str">
        <f t="shared" si="194"/>
        <v/>
      </c>
      <c r="AR188" s="36" t="str">
        <f t="shared" si="195"/>
        <v/>
      </c>
      <c r="AS188" s="36" t="str">
        <f t="shared" si="196"/>
        <v/>
      </c>
      <c r="AT188" s="36">
        <f t="shared" si="197"/>
        <v>2</v>
      </c>
      <c r="AU188" s="36">
        <f t="shared" si="172"/>
        <v>14</v>
      </c>
      <c r="AV188" s="36">
        <f t="shared" si="180"/>
        <v>14</v>
      </c>
      <c r="AW188" s="36"/>
      <c r="AX188" s="36" t="str">
        <f t="shared" si="181"/>
        <v/>
      </c>
      <c r="AY188" s="36" t="str">
        <f t="shared" si="202"/>
        <v/>
      </c>
      <c r="AZ188" s="36" t="str">
        <f t="shared" si="147"/>
        <v/>
      </c>
      <c r="BA188" s="36" t="str">
        <f t="shared" si="148"/>
        <v/>
      </c>
      <c r="BB188" s="36" t="str">
        <f t="shared" si="149"/>
        <v/>
      </c>
      <c r="BC188" s="36"/>
      <c r="BD188" s="36" t="str">
        <f t="shared" si="150"/>
        <v/>
      </c>
      <c r="BE188" s="36" t="str">
        <f t="shared" si="151"/>
        <v/>
      </c>
      <c r="BF188" s="36" t="str">
        <f t="shared" si="201"/>
        <v/>
      </c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</row>
    <row r="189" spans="1:256" s="13" customFormat="1" ht="22.5" x14ac:dyDescent="0.2">
      <c r="A189" s="9" t="s">
        <v>381</v>
      </c>
      <c r="B189" s="10" t="s">
        <v>312</v>
      </c>
      <c r="C189" s="10">
        <v>1</v>
      </c>
      <c r="D189" s="86" t="s">
        <v>346</v>
      </c>
      <c r="E189" s="69" t="s">
        <v>16</v>
      </c>
      <c r="F189" s="112" t="s">
        <v>153</v>
      </c>
      <c r="G189" s="10">
        <v>13</v>
      </c>
      <c r="H189" s="10"/>
      <c r="I189" s="11"/>
      <c r="J189" s="11"/>
      <c r="K189" s="10">
        <v>2</v>
      </c>
      <c r="L189" s="10">
        <v>0</v>
      </c>
      <c r="M189" s="6"/>
      <c r="N189" s="11" t="s">
        <v>30</v>
      </c>
      <c r="O189" s="11"/>
      <c r="P189" s="41" t="s">
        <v>407</v>
      </c>
      <c r="Q189" s="11"/>
      <c r="R189" s="11"/>
      <c r="S189" s="11"/>
      <c r="T189" s="11"/>
      <c r="U189" s="10" t="str">
        <f t="shared" si="173"/>
        <v/>
      </c>
      <c r="V189" s="10" t="str">
        <f t="shared" si="182"/>
        <v/>
      </c>
      <c r="W189" s="10" t="str">
        <f t="shared" si="170"/>
        <v/>
      </c>
      <c r="X189" s="10" t="str">
        <f t="shared" si="183"/>
        <v/>
      </c>
      <c r="Y189" s="10" t="str">
        <f t="shared" si="174"/>
        <v/>
      </c>
      <c r="Z189" s="10" t="str">
        <f t="shared" si="175"/>
        <v/>
      </c>
      <c r="AA189" s="10" t="str">
        <f t="shared" si="199"/>
        <v/>
      </c>
      <c r="AB189" s="10" t="str">
        <f t="shared" si="184"/>
        <v/>
      </c>
      <c r="AC189" s="10" t="str">
        <f t="shared" si="176"/>
        <v/>
      </c>
      <c r="AD189" s="10">
        <f t="shared" si="185"/>
        <v>2</v>
      </c>
      <c r="AE189" s="10" t="str">
        <f t="shared" si="177"/>
        <v/>
      </c>
      <c r="AF189" s="10" t="str">
        <f t="shared" si="186"/>
        <v/>
      </c>
      <c r="AG189" s="10" t="str">
        <f t="shared" si="187"/>
        <v/>
      </c>
      <c r="AH189" s="10" t="str">
        <f t="shared" si="188"/>
        <v/>
      </c>
      <c r="AI189" s="10" t="str">
        <f t="shared" si="200"/>
        <v/>
      </c>
      <c r="AJ189" s="10" t="str">
        <f t="shared" si="189"/>
        <v/>
      </c>
      <c r="AK189" s="10">
        <f t="shared" si="190"/>
        <v>1</v>
      </c>
      <c r="AL189" s="10" t="str">
        <f t="shared" si="178"/>
        <v/>
      </c>
      <c r="AM189" s="10">
        <f t="shared" si="179"/>
        <v>1</v>
      </c>
      <c r="AN189" s="10" t="str">
        <f t="shared" si="191"/>
        <v/>
      </c>
      <c r="AO189" s="10">
        <f t="shared" si="192"/>
        <v>1</v>
      </c>
      <c r="AP189" s="10" t="str">
        <f t="shared" si="193"/>
        <v/>
      </c>
      <c r="AQ189" s="10" t="str">
        <f t="shared" si="194"/>
        <v/>
      </c>
      <c r="AR189" s="10" t="str">
        <f t="shared" si="195"/>
        <v/>
      </c>
      <c r="AS189" s="10">
        <f t="shared" si="196"/>
        <v>-1</v>
      </c>
      <c r="AT189" s="10">
        <f t="shared" si="197"/>
        <v>3</v>
      </c>
      <c r="AU189" s="10">
        <f t="shared" si="172"/>
        <v>7</v>
      </c>
      <c r="AV189" s="10">
        <f t="shared" si="180"/>
        <v>7</v>
      </c>
      <c r="AW189" s="10"/>
      <c r="AX189" s="10" t="str">
        <f t="shared" si="181"/>
        <v/>
      </c>
      <c r="AY189" s="10" t="str">
        <f t="shared" si="202"/>
        <v/>
      </c>
      <c r="AZ189" s="10" t="str">
        <f t="shared" si="147"/>
        <v/>
      </c>
      <c r="BA189" s="10" t="str">
        <f t="shared" si="148"/>
        <v>Y</v>
      </c>
      <c r="BB189" s="10" t="str">
        <f t="shared" si="149"/>
        <v/>
      </c>
      <c r="BC189" s="10"/>
      <c r="BD189" s="10" t="str">
        <f t="shared" si="150"/>
        <v/>
      </c>
      <c r="BE189" s="10" t="str">
        <f t="shared" si="151"/>
        <v/>
      </c>
      <c r="BF189" s="10" t="str">
        <f t="shared" si="201"/>
        <v/>
      </c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1:256" s="11" customFormat="1" x14ac:dyDescent="0.2">
      <c r="A190" s="31" t="s">
        <v>416</v>
      </c>
      <c r="B190" s="32" t="s">
        <v>312</v>
      </c>
      <c r="C190" s="32">
        <v>1</v>
      </c>
      <c r="D190" s="96" t="s">
        <v>346</v>
      </c>
      <c r="E190" s="73" t="s">
        <v>15</v>
      </c>
      <c r="F190" s="33" t="s">
        <v>153</v>
      </c>
      <c r="G190" s="32"/>
      <c r="H190" s="32"/>
      <c r="I190" s="24" t="s">
        <v>4</v>
      </c>
      <c r="J190" s="24" t="s">
        <v>45</v>
      </c>
      <c r="K190" s="32">
        <v>4</v>
      </c>
      <c r="L190" s="32">
        <v>2</v>
      </c>
      <c r="M190" s="62"/>
      <c r="N190" s="24"/>
      <c r="O190" s="24"/>
      <c r="P190" s="116" t="s">
        <v>445</v>
      </c>
      <c r="Q190" s="24"/>
      <c r="R190" s="24"/>
      <c r="S190" s="24"/>
      <c r="T190" s="24"/>
      <c r="U190" s="32" t="str">
        <f t="shared" si="173"/>
        <v/>
      </c>
      <c r="V190" s="32" t="str">
        <f t="shared" si="182"/>
        <v/>
      </c>
      <c r="W190" s="32" t="str">
        <f t="shared" si="170"/>
        <v/>
      </c>
      <c r="X190" s="32" t="str">
        <f t="shared" si="183"/>
        <v/>
      </c>
      <c r="Y190" s="32">
        <f t="shared" si="174"/>
        <v>1</v>
      </c>
      <c r="Z190" s="32" t="str">
        <f t="shared" si="175"/>
        <v/>
      </c>
      <c r="AA190" s="32">
        <f t="shared" si="199"/>
        <v>2</v>
      </c>
      <c r="AB190" s="32">
        <f t="shared" si="184"/>
        <v>1</v>
      </c>
      <c r="AC190" s="32" t="str">
        <f t="shared" si="176"/>
        <v/>
      </c>
      <c r="AD190" s="32">
        <f t="shared" si="185"/>
        <v>1</v>
      </c>
      <c r="AE190" s="32" t="str">
        <f t="shared" si="177"/>
        <v/>
      </c>
      <c r="AF190" s="32">
        <f t="shared" si="186"/>
        <v>1</v>
      </c>
      <c r="AG190" s="32" t="str">
        <f t="shared" si="187"/>
        <v/>
      </c>
      <c r="AH190" s="32" t="str">
        <f t="shared" si="188"/>
        <v/>
      </c>
      <c r="AI190" s="32" t="str">
        <f t="shared" si="200"/>
        <v/>
      </c>
      <c r="AJ190" s="32" t="str">
        <f t="shared" si="189"/>
        <v/>
      </c>
      <c r="AK190" s="32">
        <f t="shared" si="190"/>
        <v>1</v>
      </c>
      <c r="AL190" s="32" t="str">
        <f t="shared" si="178"/>
        <v/>
      </c>
      <c r="AM190" s="32">
        <f t="shared" si="179"/>
        <v>1</v>
      </c>
      <c r="AN190" s="32">
        <f t="shared" si="191"/>
        <v>2</v>
      </c>
      <c r="AO190" s="32">
        <f t="shared" si="192"/>
        <v>1</v>
      </c>
      <c r="AP190" s="32">
        <f t="shared" si="193"/>
        <v>1</v>
      </c>
      <c r="AQ190" s="32">
        <f t="shared" si="194"/>
        <v>2</v>
      </c>
      <c r="AR190" s="32" t="str">
        <f t="shared" si="195"/>
        <v/>
      </c>
      <c r="AS190" s="32" t="str">
        <f t="shared" si="196"/>
        <v/>
      </c>
      <c r="AT190" s="32">
        <f t="shared" si="197"/>
        <v>3</v>
      </c>
      <c r="AU190" s="32">
        <f>SUM(U190:AT190)</f>
        <v>17</v>
      </c>
      <c r="AV190" s="32">
        <f t="shared" si="180"/>
        <v>19</v>
      </c>
      <c r="AW190" s="32"/>
      <c r="AX190" s="32" t="str">
        <f t="shared" si="181"/>
        <v/>
      </c>
      <c r="AY190" s="32" t="str">
        <f t="shared" si="202"/>
        <v/>
      </c>
      <c r="AZ190" s="32" t="str">
        <f t="shared" si="147"/>
        <v/>
      </c>
      <c r="BA190" s="32" t="str">
        <f t="shared" si="148"/>
        <v>Y</v>
      </c>
      <c r="BB190" s="32" t="str">
        <f t="shared" si="149"/>
        <v/>
      </c>
      <c r="BC190" s="32"/>
      <c r="BD190" s="32" t="str">
        <f t="shared" si="150"/>
        <v/>
      </c>
      <c r="BE190" s="32" t="str">
        <f t="shared" si="151"/>
        <v/>
      </c>
      <c r="BF190" s="32" t="str">
        <f t="shared" si="201"/>
        <v/>
      </c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  <c r="GB190" s="32"/>
      <c r="GC190" s="32"/>
      <c r="GD190" s="32"/>
      <c r="GE190" s="32"/>
      <c r="GF190" s="32"/>
      <c r="GG190" s="32"/>
      <c r="GH190" s="32"/>
      <c r="GI190" s="32"/>
      <c r="GJ190" s="32"/>
      <c r="GK190" s="32"/>
      <c r="GL190" s="32"/>
      <c r="GM190" s="32"/>
      <c r="GN190" s="32"/>
      <c r="GO190" s="32"/>
      <c r="GP190" s="32"/>
      <c r="GQ190" s="32"/>
      <c r="GR190" s="32"/>
      <c r="GS190" s="32"/>
      <c r="GT190" s="32"/>
      <c r="GU190" s="32"/>
      <c r="GV190" s="32"/>
      <c r="GW190" s="32"/>
      <c r="GX190" s="32"/>
      <c r="GY190" s="32"/>
      <c r="GZ190" s="32"/>
      <c r="HA190" s="32"/>
      <c r="HB190" s="32"/>
      <c r="HC190" s="32"/>
      <c r="HD190" s="32"/>
      <c r="HE190" s="32"/>
      <c r="HF190" s="32"/>
      <c r="HG190" s="32"/>
      <c r="HH190" s="32"/>
      <c r="HI190" s="32"/>
      <c r="HJ190" s="32"/>
      <c r="HK190" s="32"/>
      <c r="HL190" s="32"/>
      <c r="HM190" s="32"/>
      <c r="HN190" s="32"/>
      <c r="HO190" s="32"/>
      <c r="HP190" s="32"/>
      <c r="HQ190" s="32"/>
      <c r="HR190" s="32"/>
      <c r="HS190" s="32"/>
      <c r="HT190" s="32"/>
      <c r="HU190" s="32"/>
      <c r="HV190" s="32"/>
      <c r="HW190" s="32"/>
      <c r="HX190" s="32"/>
      <c r="HY190" s="32"/>
      <c r="HZ190" s="32"/>
      <c r="IA190" s="32"/>
      <c r="IB190" s="32"/>
      <c r="IC190" s="32"/>
      <c r="ID190" s="32"/>
      <c r="IE190" s="32"/>
      <c r="IF190" s="32"/>
      <c r="IG190" s="32"/>
      <c r="IH190" s="32"/>
      <c r="II190" s="32"/>
      <c r="IJ190" s="32"/>
      <c r="IK190" s="32"/>
      <c r="IL190" s="32"/>
      <c r="IM190" s="32"/>
      <c r="IN190" s="32"/>
      <c r="IO190" s="32"/>
      <c r="IP190" s="32"/>
      <c r="IQ190" s="32"/>
      <c r="IR190" s="32"/>
      <c r="IS190" s="32"/>
      <c r="IT190" s="32"/>
      <c r="IU190" s="32"/>
      <c r="IV190" s="32"/>
    </row>
    <row r="191" spans="1:256" s="30" customFormat="1" x14ac:dyDescent="0.2">
      <c r="A191" s="38" t="s">
        <v>198</v>
      </c>
      <c r="B191" s="39" t="s">
        <v>99</v>
      </c>
      <c r="C191" s="39">
        <v>1</v>
      </c>
      <c r="D191" s="92" t="s">
        <v>346</v>
      </c>
      <c r="E191" s="75" t="s">
        <v>16</v>
      </c>
      <c r="G191" s="39"/>
      <c r="H191" s="39"/>
      <c r="I191" s="30" t="s">
        <v>8</v>
      </c>
      <c r="J191" s="30" t="s">
        <v>7</v>
      </c>
      <c r="K191" s="39">
        <v>2</v>
      </c>
      <c r="L191" s="39">
        <v>1</v>
      </c>
      <c r="M191" s="2"/>
      <c r="S191" s="30" t="s">
        <v>58</v>
      </c>
      <c r="U191" s="39">
        <f t="shared" si="173"/>
        <v>1</v>
      </c>
      <c r="V191" s="39" t="str">
        <f t="shared" si="182"/>
        <v/>
      </c>
      <c r="W191" s="39" t="str">
        <f t="shared" si="170"/>
        <v/>
      </c>
      <c r="X191" s="39" t="str">
        <f t="shared" si="183"/>
        <v/>
      </c>
      <c r="Y191" s="39">
        <f t="shared" si="174"/>
        <v>1</v>
      </c>
      <c r="Z191" s="39" t="str">
        <f t="shared" si="175"/>
        <v/>
      </c>
      <c r="AA191" s="39" t="str">
        <f t="shared" si="199"/>
        <v/>
      </c>
      <c r="AB191" s="39" t="str">
        <f t="shared" si="184"/>
        <v/>
      </c>
      <c r="AC191" s="39" t="str">
        <f t="shared" si="176"/>
        <v/>
      </c>
      <c r="AD191" s="39">
        <f t="shared" si="185"/>
        <v>1</v>
      </c>
      <c r="AE191" s="39">
        <f t="shared" si="177"/>
        <v>1</v>
      </c>
      <c r="AF191" s="39" t="str">
        <f t="shared" si="186"/>
        <v/>
      </c>
      <c r="AG191" s="39" t="str">
        <f t="shared" si="187"/>
        <v/>
      </c>
      <c r="AH191" s="39">
        <f t="shared" si="188"/>
        <v>2</v>
      </c>
      <c r="AI191" s="39">
        <f t="shared" si="200"/>
        <v>2</v>
      </c>
      <c r="AJ191" s="39" t="str">
        <f t="shared" si="189"/>
        <v/>
      </c>
      <c r="AK191" s="39" t="str">
        <f t="shared" si="190"/>
        <v/>
      </c>
      <c r="AL191" s="39" t="str">
        <f t="shared" si="178"/>
        <v/>
      </c>
      <c r="AM191" s="39">
        <f t="shared" si="179"/>
        <v>1</v>
      </c>
      <c r="AN191" s="39" t="str">
        <f t="shared" si="191"/>
        <v/>
      </c>
      <c r="AO191" s="39">
        <f t="shared" si="192"/>
        <v>2</v>
      </c>
      <c r="AP191" s="39" t="str">
        <f t="shared" si="193"/>
        <v/>
      </c>
      <c r="AQ191" s="39" t="str">
        <f t="shared" si="194"/>
        <v/>
      </c>
      <c r="AR191" s="39" t="str">
        <f t="shared" si="195"/>
        <v/>
      </c>
      <c r="AS191" s="39" t="str">
        <f t="shared" si="196"/>
        <v/>
      </c>
      <c r="AT191" s="39" t="str">
        <f t="shared" si="197"/>
        <v/>
      </c>
      <c r="AU191" s="39">
        <f>SUM(U191:AT191)</f>
        <v>11</v>
      </c>
      <c r="AV191" s="39">
        <f t="shared" si="180"/>
        <v>12</v>
      </c>
      <c r="AW191" s="39"/>
      <c r="AX191" s="39" t="str">
        <f t="shared" si="181"/>
        <v/>
      </c>
      <c r="AY191" s="39" t="str">
        <f t="shared" si="202"/>
        <v/>
      </c>
      <c r="AZ191" s="39" t="str">
        <f t="shared" si="147"/>
        <v/>
      </c>
      <c r="BA191" s="39" t="str">
        <f t="shared" si="148"/>
        <v/>
      </c>
      <c r="BB191" s="39" t="str">
        <f t="shared" si="149"/>
        <v/>
      </c>
      <c r="BC191" s="39"/>
      <c r="BD191" s="39" t="str">
        <f t="shared" si="150"/>
        <v/>
      </c>
      <c r="BE191" s="39" t="str">
        <f t="shared" si="151"/>
        <v/>
      </c>
      <c r="BF191" s="39" t="str">
        <f t="shared" si="201"/>
        <v/>
      </c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/>
      <c r="HH191" s="39"/>
      <c r="HI191" s="39"/>
      <c r="HJ191" s="39"/>
      <c r="HK191" s="39"/>
      <c r="HL191" s="39"/>
      <c r="HM191" s="39"/>
      <c r="HN191" s="39"/>
      <c r="HO191" s="39"/>
      <c r="HP191" s="39"/>
      <c r="HQ191" s="39"/>
      <c r="HR191" s="39"/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  <c r="IJ191" s="39"/>
      <c r="IK191" s="39"/>
      <c r="IL191" s="39"/>
      <c r="IM191" s="39"/>
      <c r="IN191" s="39"/>
      <c r="IO191" s="39"/>
      <c r="IP191" s="39"/>
      <c r="IQ191" s="39"/>
      <c r="IR191" s="39"/>
      <c r="IS191" s="39"/>
      <c r="IT191" s="39"/>
      <c r="IU191" s="39"/>
      <c r="IV191" s="39"/>
    </row>
    <row r="192" spans="1:256" x14ac:dyDescent="0.2">
      <c r="C192" s="59">
        <f>SUM(C2:C191)</f>
        <v>228</v>
      </c>
      <c r="U192" s="22">
        <f t="shared" ref="U192:AT192" si="203">SUM(U2:U191)</f>
        <v>84</v>
      </c>
      <c r="V192" s="59">
        <f t="shared" si="203"/>
        <v>56</v>
      </c>
      <c r="W192" s="59">
        <f t="shared" si="203"/>
        <v>48</v>
      </c>
      <c r="X192" s="59">
        <f t="shared" si="203"/>
        <v>67</v>
      </c>
      <c r="Y192" s="59">
        <f t="shared" si="203"/>
        <v>89</v>
      </c>
      <c r="Z192" s="59">
        <f t="shared" si="203"/>
        <v>91</v>
      </c>
      <c r="AA192" s="59">
        <f t="shared" si="203"/>
        <v>45</v>
      </c>
      <c r="AB192" s="59">
        <f t="shared" si="203"/>
        <v>61</v>
      </c>
      <c r="AC192" s="59">
        <f t="shared" si="203"/>
        <v>9</v>
      </c>
      <c r="AD192" s="59">
        <f t="shared" si="203"/>
        <v>162</v>
      </c>
      <c r="AE192" s="59">
        <f t="shared" si="203"/>
        <v>73</v>
      </c>
      <c r="AF192" s="59">
        <f t="shared" si="203"/>
        <v>67</v>
      </c>
      <c r="AG192" s="59">
        <f t="shared" si="203"/>
        <v>52</v>
      </c>
      <c r="AH192" s="59">
        <f t="shared" si="203"/>
        <v>80</v>
      </c>
      <c r="AI192" s="59">
        <f t="shared" si="203"/>
        <v>39</v>
      </c>
      <c r="AJ192" s="59">
        <f t="shared" si="203"/>
        <v>85</v>
      </c>
      <c r="AK192" s="59">
        <f t="shared" si="203"/>
        <v>35</v>
      </c>
      <c r="AL192" s="22">
        <f t="shared" si="203"/>
        <v>6</v>
      </c>
      <c r="AM192" s="22">
        <f t="shared" si="203"/>
        <v>154</v>
      </c>
      <c r="AN192" s="59">
        <f t="shared" si="203"/>
        <v>82</v>
      </c>
      <c r="AO192" s="59">
        <f t="shared" si="203"/>
        <v>154</v>
      </c>
      <c r="AP192" s="59">
        <f t="shared" si="203"/>
        <v>71</v>
      </c>
      <c r="AQ192" s="59">
        <f t="shared" si="203"/>
        <v>100</v>
      </c>
      <c r="AR192" s="59">
        <f t="shared" si="203"/>
        <v>31</v>
      </c>
      <c r="AS192" s="59">
        <f t="shared" si="203"/>
        <v>13</v>
      </c>
      <c r="AT192" s="59">
        <f t="shared" si="203"/>
        <v>41</v>
      </c>
      <c r="AX192" s="22">
        <f>COUNTIF(AX2:AX191,"Y")</f>
        <v>7</v>
      </c>
      <c r="AY192" s="22">
        <f t="shared" ref="AY192:BF192" si="204">COUNTIF(AY2:AY191,"Y")</f>
        <v>14</v>
      </c>
      <c r="AZ192" s="22">
        <f t="shared" si="204"/>
        <v>9</v>
      </c>
      <c r="BA192" s="22">
        <f t="shared" si="204"/>
        <v>11</v>
      </c>
      <c r="BB192" s="22">
        <f t="shared" si="204"/>
        <v>15</v>
      </c>
      <c r="BC192" s="22">
        <f t="shared" si="204"/>
        <v>15</v>
      </c>
      <c r="BD192" s="22">
        <f t="shared" si="204"/>
        <v>11</v>
      </c>
      <c r="BE192" s="22">
        <f t="shared" si="204"/>
        <v>26</v>
      </c>
      <c r="BF192" s="22">
        <f t="shared" si="204"/>
        <v>8</v>
      </c>
    </row>
  </sheetData>
  <autoFilter ref="A1:BG192"/>
  <phoneticPr fontId="52" type="noConversion"/>
  <printOptions gridLines="1"/>
  <pageMargins left="0.74803149606299213" right="0.74803149606299213" top="0.76" bottom="0.52" header="0.51181102362204722" footer="0.51181102362204722"/>
  <pageSetup paperSize="8" scale="35" orientation="landscape" horizontalDpi="4294967293" r:id="rId1"/>
  <headerFooter alignWithMargins="0">
    <oddHeader>&amp;CRace for the Galaxy Card Reference v1.0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IV10"/>
    </sheetView>
  </sheetViews>
  <sheetFormatPr defaultRowHeight="12.75" x14ac:dyDescent="0.2"/>
  <sheetData>
    <row r="1" spans="1:1" x14ac:dyDescent="0.2">
      <c r="A1" s="125" t="s">
        <v>448</v>
      </c>
    </row>
    <row r="2" spans="1:1" x14ac:dyDescent="0.2">
      <c r="A2" t="s">
        <v>447</v>
      </c>
    </row>
    <row r="4" spans="1:1" x14ac:dyDescent="0.2">
      <c r="A4" s="125" t="s">
        <v>451</v>
      </c>
    </row>
    <row r="5" spans="1:1" x14ac:dyDescent="0.2">
      <c r="A5" s="125" t="s">
        <v>453</v>
      </c>
    </row>
    <row r="6" spans="1:1" x14ac:dyDescent="0.2">
      <c r="A6" s="125" t="s">
        <v>449</v>
      </c>
    </row>
    <row r="7" spans="1:1" x14ac:dyDescent="0.2">
      <c r="A7" s="125" t="s">
        <v>454</v>
      </c>
    </row>
    <row r="8" spans="1:1" x14ac:dyDescent="0.2">
      <c r="A8" s="125" t="s">
        <v>450</v>
      </c>
    </row>
    <row r="11" spans="1:1" x14ac:dyDescent="0.2">
      <c r="A11" s="125" t="s">
        <v>452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Race for the Galaxy Card Reference</dc:title>
  <dc:creator>John Mitchell</dc:creator>
  <cp:lastModifiedBy>Seph Ching</cp:lastModifiedBy>
  <cp:lastPrinted>2008-01-13T14:08:20Z</cp:lastPrinted>
  <dcterms:created xsi:type="dcterms:W3CDTF">2007-12-26T22:20:50Z</dcterms:created>
  <dcterms:modified xsi:type="dcterms:W3CDTF">2017-06-28T01:27:04Z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1111680984</vt:i4>
  </property>
  <property fmtid="{D5CDD505-2E9C-101B-9397-08002B2CF9AE}" pid="3" name="_NewReviewCycle">
    <vt:lpwstr/>
  </property>
  <property fmtid="{D5CDD505-2E9C-101B-9397-08002B2CF9AE}" pid="4" name="_EmailSubject">
    <vt:lpwstr>RftG_print.xls</vt:lpwstr>
  </property>
  <property fmtid="{D5CDD505-2E9C-101B-9397-08002B2CF9AE}" pid="5" name="_AuthorEmail">
    <vt:lpwstr>John.Mitchell@commerzbank.com</vt:lpwstr>
  </property>
  <property fmtid="{D5CDD505-2E9C-101B-9397-08002B2CF9AE}" pid="6" name="_AuthorEmailDisplayName">
    <vt:lpwstr>Mitchell, John</vt:lpwstr>
  </property>
  <property fmtid="{D5CDD505-2E9C-101B-9397-08002B2CF9AE}" pid="7" name="_ReviewingToolsShownOnce">
    <vt:lpwstr/>
  </property>
</Properties>
</file>