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MCH Ischemia\Old Data\"/>
    </mc:Choice>
  </mc:AlternateContent>
  <bookViews>
    <workbookView xWindow="0" yWindow="0" windowWidth="28515" windowHeight="9405" activeTab="1"/>
  </bookViews>
  <sheets>
    <sheet name="Atherosclerosis" sheetId="2" r:id="rId1"/>
    <sheet name="T-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3" l="1"/>
  <c r="Q11" i="3"/>
  <c r="R11" i="3"/>
  <c r="S11" i="3"/>
  <c r="T11" i="3"/>
  <c r="U11" i="3"/>
  <c r="U43" i="3" s="1"/>
  <c r="V11" i="3"/>
  <c r="W11" i="3"/>
  <c r="W43" i="3" s="1"/>
  <c r="X11" i="3"/>
  <c r="AN11" i="3"/>
  <c r="AO11" i="3"/>
  <c r="AP11" i="3"/>
  <c r="AQ11" i="3"/>
  <c r="AR11" i="3"/>
  <c r="AR45" i="3" s="1"/>
  <c r="AS11" i="3"/>
  <c r="AT11" i="3"/>
  <c r="AT45" i="3" s="1"/>
  <c r="AU11" i="3"/>
  <c r="AV11" i="3"/>
  <c r="P12" i="3"/>
  <c r="Q12" i="3"/>
  <c r="R12" i="3"/>
  <c r="S12" i="3"/>
  <c r="T12" i="3"/>
  <c r="U12" i="3"/>
  <c r="V12" i="3"/>
  <c r="W12" i="3"/>
  <c r="X12" i="3"/>
  <c r="AN12" i="3"/>
  <c r="AO12" i="3"/>
  <c r="AP12" i="3"/>
  <c r="AQ12" i="3"/>
  <c r="AR12" i="3"/>
  <c r="AS12" i="3"/>
  <c r="AT12" i="3"/>
  <c r="AU12" i="3"/>
  <c r="AV12" i="3"/>
  <c r="P13" i="3"/>
  <c r="Q13" i="3"/>
  <c r="R13" i="3"/>
  <c r="S13" i="3"/>
  <c r="T13" i="3"/>
  <c r="U13" i="3"/>
  <c r="V13" i="3"/>
  <c r="W13" i="3"/>
  <c r="X13" i="3"/>
  <c r="AN13" i="3"/>
  <c r="AO13" i="3"/>
  <c r="AP13" i="3"/>
  <c r="AQ13" i="3"/>
  <c r="AR13" i="3"/>
  <c r="AS13" i="3"/>
  <c r="AT13" i="3"/>
  <c r="AU13" i="3"/>
  <c r="AV13" i="3"/>
  <c r="AB20" i="3"/>
  <c r="AC20" i="3"/>
  <c r="AD20" i="3"/>
  <c r="AE20" i="3"/>
  <c r="AF20" i="3"/>
  <c r="AG20" i="3"/>
  <c r="AH20" i="3"/>
  <c r="AI20" i="3"/>
  <c r="AJ20" i="3"/>
  <c r="AB21" i="3"/>
  <c r="AB51" i="3" s="1"/>
  <c r="AC21" i="3"/>
  <c r="AD21" i="3"/>
  <c r="AE21" i="3"/>
  <c r="AF21" i="3"/>
  <c r="AG21" i="3"/>
  <c r="AH21" i="3"/>
  <c r="AI21" i="3"/>
  <c r="AJ21" i="3"/>
  <c r="AJ51" i="3" s="1"/>
  <c r="AB22" i="3"/>
  <c r="AC22" i="3"/>
  <c r="AD22" i="3"/>
  <c r="AE22" i="3"/>
  <c r="AF22" i="3"/>
  <c r="AG22" i="3"/>
  <c r="AH22" i="3"/>
  <c r="AI22" i="3"/>
  <c r="AJ22" i="3"/>
  <c r="C26" i="3"/>
  <c r="D26" i="3"/>
  <c r="E26" i="3"/>
  <c r="F26" i="3"/>
  <c r="G26" i="3"/>
  <c r="H26" i="3"/>
  <c r="I26" i="3"/>
  <c r="J26" i="3"/>
  <c r="K26" i="3"/>
  <c r="C27" i="3"/>
  <c r="D27" i="3"/>
  <c r="E27" i="3"/>
  <c r="F27" i="3"/>
  <c r="F58" i="3" s="1"/>
  <c r="G27" i="3"/>
  <c r="H27" i="3"/>
  <c r="H58" i="3" s="1"/>
  <c r="I27" i="3"/>
  <c r="J27" i="3"/>
  <c r="K27" i="3"/>
  <c r="C28" i="3"/>
  <c r="D28" i="3"/>
  <c r="E28" i="3"/>
  <c r="F28" i="3"/>
  <c r="G28" i="3"/>
  <c r="H28" i="3"/>
  <c r="I28" i="3"/>
  <c r="J28" i="3"/>
  <c r="K28" i="3"/>
  <c r="P38" i="3"/>
  <c r="Q38" i="3"/>
  <c r="Q43" i="3" s="1"/>
  <c r="R38" i="3"/>
  <c r="S38" i="3"/>
  <c r="S43" i="3" s="1"/>
  <c r="T38" i="3"/>
  <c r="U38" i="3"/>
  <c r="V38" i="3"/>
  <c r="W38" i="3"/>
  <c r="X38" i="3"/>
  <c r="AN38" i="3"/>
  <c r="AO38" i="3"/>
  <c r="AP38" i="3"/>
  <c r="AQ38" i="3"/>
  <c r="AR38" i="3"/>
  <c r="AS38" i="3"/>
  <c r="AT38" i="3"/>
  <c r="AU38" i="3"/>
  <c r="AV38" i="3"/>
  <c r="P39" i="3"/>
  <c r="Q39" i="3"/>
  <c r="R39" i="3"/>
  <c r="S39" i="3"/>
  <c r="T39" i="3"/>
  <c r="U39" i="3"/>
  <c r="V39" i="3"/>
  <c r="W39" i="3"/>
  <c r="X39" i="3"/>
  <c r="AN39" i="3"/>
  <c r="AO39" i="3"/>
  <c r="AP39" i="3"/>
  <c r="AQ39" i="3"/>
  <c r="AR39" i="3"/>
  <c r="AS39" i="3"/>
  <c r="AT39" i="3"/>
  <c r="AU39" i="3"/>
  <c r="AV39" i="3"/>
  <c r="P40" i="3"/>
  <c r="Q40" i="3"/>
  <c r="R40" i="3"/>
  <c r="S40" i="3"/>
  <c r="T40" i="3"/>
  <c r="U40" i="3"/>
  <c r="V40" i="3"/>
  <c r="W40" i="3"/>
  <c r="X40" i="3"/>
  <c r="AN40" i="3"/>
  <c r="AO40" i="3"/>
  <c r="AP40" i="3"/>
  <c r="AQ40" i="3"/>
  <c r="AR40" i="3"/>
  <c r="AS40" i="3"/>
  <c r="AT40" i="3"/>
  <c r="AU40" i="3"/>
  <c r="AV40" i="3"/>
  <c r="P42" i="3"/>
  <c r="Q42" i="3"/>
  <c r="R42" i="3"/>
  <c r="S42" i="3"/>
  <c r="T42" i="3"/>
  <c r="U42" i="3"/>
  <c r="V42" i="3"/>
  <c r="W42" i="3"/>
  <c r="X42" i="3"/>
  <c r="P43" i="3"/>
  <c r="R43" i="3"/>
  <c r="T43" i="3"/>
  <c r="V43" i="3"/>
  <c r="X43" i="3"/>
  <c r="AN44" i="3"/>
  <c r="AO44" i="3"/>
  <c r="AP44" i="3"/>
  <c r="AQ44" i="3"/>
  <c r="AR44" i="3"/>
  <c r="AS44" i="3"/>
  <c r="AT44" i="3"/>
  <c r="AU44" i="3"/>
  <c r="AV44" i="3"/>
  <c r="AN45" i="3"/>
  <c r="AO45" i="3"/>
  <c r="AP45" i="3"/>
  <c r="AQ45" i="3"/>
  <c r="AS45" i="3"/>
  <c r="AU45" i="3"/>
  <c r="AV45" i="3"/>
  <c r="AB46" i="3"/>
  <c r="AC46" i="3"/>
  <c r="AC51" i="3" s="1"/>
  <c r="AD46" i="3"/>
  <c r="AE46" i="3"/>
  <c r="AF46" i="3"/>
  <c r="AF51" i="3" s="1"/>
  <c r="AG46" i="3"/>
  <c r="AH46" i="3"/>
  <c r="AH51" i="3" s="1"/>
  <c r="AI46" i="3"/>
  <c r="AI51" i="3" s="1"/>
  <c r="AJ46" i="3"/>
  <c r="AB47" i="3"/>
  <c r="AC47" i="3"/>
  <c r="AD47" i="3"/>
  <c r="AE47" i="3"/>
  <c r="AF47" i="3"/>
  <c r="AG47" i="3"/>
  <c r="AH47" i="3"/>
  <c r="AI47" i="3"/>
  <c r="AJ47" i="3"/>
  <c r="AB48" i="3"/>
  <c r="AC48" i="3"/>
  <c r="AD48" i="3"/>
  <c r="AE48" i="3"/>
  <c r="AF48" i="3"/>
  <c r="AG48" i="3"/>
  <c r="AH48" i="3"/>
  <c r="AI48" i="3"/>
  <c r="AJ48" i="3"/>
  <c r="AB50" i="3"/>
  <c r="AC50" i="3"/>
  <c r="AD50" i="3"/>
  <c r="AE50" i="3"/>
  <c r="AF50" i="3"/>
  <c r="AG50" i="3"/>
  <c r="AH50" i="3"/>
  <c r="AI50" i="3"/>
  <c r="AJ50" i="3"/>
  <c r="AD51" i="3"/>
  <c r="AE51" i="3"/>
  <c r="AG51" i="3"/>
  <c r="C53" i="3"/>
  <c r="D53" i="3"/>
  <c r="D58" i="3" s="1"/>
  <c r="E53" i="3"/>
  <c r="E58" i="3" s="1"/>
  <c r="F53" i="3"/>
  <c r="G53" i="3"/>
  <c r="G58" i="3" s="1"/>
  <c r="H53" i="3"/>
  <c r="I53" i="3"/>
  <c r="J53" i="3"/>
  <c r="J58" i="3" s="1"/>
  <c r="K53" i="3"/>
  <c r="C54" i="3"/>
  <c r="D54" i="3"/>
  <c r="E54" i="3"/>
  <c r="F54" i="3"/>
  <c r="G54" i="3"/>
  <c r="H54" i="3"/>
  <c r="I54" i="3"/>
  <c r="J54" i="3"/>
  <c r="K54" i="3"/>
  <c r="C55" i="3"/>
  <c r="D55" i="3"/>
  <c r="E55" i="3"/>
  <c r="F55" i="3"/>
  <c r="G55" i="3"/>
  <c r="H55" i="3"/>
  <c r="I55" i="3"/>
  <c r="J55" i="3"/>
  <c r="K55" i="3"/>
  <c r="C57" i="3"/>
  <c r="D57" i="3"/>
  <c r="E57" i="3"/>
  <c r="F57" i="3"/>
  <c r="G57" i="3"/>
  <c r="H57" i="3"/>
  <c r="I57" i="3"/>
  <c r="J57" i="3"/>
  <c r="K57" i="3"/>
  <c r="C58" i="3"/>
  <c r="I58" i="3"/>
  <c r="K58" i="3"/>
  <c r="C63" i="3"/>
  <c r="D63" i="3"/>
  <c r="E63" i="3"/>
  <c r="F63" i="3"/>
  <c r="G63" i="3"/>
  <c r="H63" i="3"/>
  <c r="U98" i="3" s="1"/>
  <c r="I63" i="3"/>
  <c r="J63" i="3"/>
  <c r="J84" i="3" s="1"/>
  <c r="K63" i="3"/>
  <c r="P63" i="3"/>
  <c r="Q63" i="3"/>
  <c r="Q69" i="3" s="1"/>
  <c r="R63" i="3"/>
  <c r="S63" i="3"/>
  <c r="T63" i="3"/>
  <c r="T98" i="3" s="1"/>
  <c r="U63" i="3"/>
  <c r="V63" i="3"/>
  <c r="V70" i="3" s="1"/>
  <c r="W63" i="3"/>
  <c r="X63" i="3"/>
  <c r="AB63" i="3"/>
  <c r="AC63" i="3"/>
  <c r="AD63" i="3"/>
  <c r="AE63" i="3"/>
  <c r="AE98" i="3" s="1"/>
  <c r="AF63" i="3"/>
  <c r="AG63" i="3"/>
  <c r="AG79" i="3" s="1"/>
  <c r="AH63" i="3"/>
  <c r="AI63" i="3"/>
  <c r="AJ63" i="3"/>
  <c r="AN63" i="3"/>
  <c r="AO63" i="3"/>
  <c r="AP63" i="3"/>
  <c r="AP71" i="3" s="1"/>
  <c r="AQ63" i="3"/>
  <c r="AR63" i="3"/>
  <c r="AR70" i="3" s="1"/>
  <c r="AS63" i="3"/>
  <c r="AT63" i="3"/>
  <c r="AU63" i="3"/>
  <c r="AU69" i="3" s="1"/>
  <c r="AV63" i="3"/>
  <c r="C64" i="3"/>
  <c r="D64" i="3"/>
  <c r="D85" i="3" s="1"/>
  <c r="E64" i="3"/>
  <c r="F64" i="3"/>
  <c r="F84" i="3" s="1"/>
  <c r="G64" i="3"/>
  <c r="H64" i="3"/>
  <c r="I64" i="3"/>
  <c r="J64" i="3"/>
  <c r="K64" i="3"/>
  <c r="Q64" i="3"/>
  <c r="Q98" i="3" s="1"/>
  <c r="R64" i="3"/>
  <c r="S64" i="3"/>
  <c r="S98" i="3" s="1"/>
  <c r="T64" i="3"/>
  <c r="U64" i="3"/>
  <c r="V64" i="3"/>
  <c r="W64" i="3"/>
  <c r="X64" i="3"/>
  <c r="AB64" i="3"/>
  <c r="AB78" i="3" s="1"/>
  <c r="AC64" i="3"/>
  <c r="AD64" i="3"/>
  <c r="AD98" i="3" s="1"/>
  <c r="AE64" i="3"/>
  <c r="AF64" i="3"/>
  <c r="AG64" i="3"/>
  <c r="AH64" i="3"/>
  <c r="AI64" i="3"/>
  <c r="AJ64" i="3"/>
  <c r="AJ78" i="3" s="1"/>
  <c r="C65" i="3"/>
  <c r="D65" i="3"/>
  <c r="E65" i="3"/>
  <c r="F65" i="3"/>
  <c r="G65" i="3"/>
  <c r="H65" i="3"/>
  <c r="I65" i="3"/>
  <c r="J65" i="3"/>
  <c r="K65" i="3"/>
  <c r="P65" i="3"/>
  <c r="P70" i="3" s="1"/>
  <c r="Q65" i="3"/>
  <c r="R65" i="3"/>
  <c r="R71" i="3" s="1"/>
  <c r="S65" i="3"/>
  <c r="T65" i="3"/>
  <c r="U65" i="3"/>
  <c r="V65" i="3"/>
  <c r="W65" i="3"/>
  <c r="X65" i="3"/>
  <c r="X98" i="3" s="1"/>
  <c r="AB65" i="3"/>
  <c r="AC65" i="3"/>
  <c r="AD65" i="3"/>
  <c r="AE65" i="3"/>
  <c r="AF65" i="3"/>
  <c r="AG65" i="3"/>
  <c r="AH65" i="3"/>
  <c r="AI65" i="3"/>
  <c r="AI78" i="3" s="1"/>
  <c r="AJ65" i="3"/>
  <c r="AN65" i="3"/>
  <c r="AO65" i="3"/>
  <c r="AO71" i="3" s="1"/>
  <c r="AP65" i="3"/>
  <c r="AQ65" i="3"/>
  <c r="AR65" i="3"/>
  <c r="AS65" i="3"/>
  <c r="AT65" i="3"/>
  <c r="AT70" i="3" s="1"/>
  <c r="AU65" i="3"/>
  <c r="AV65" i="3"/>
  <c r="C66" i="3"/>
  <c r="D66" i="3"/>
  <c r="E66" i="3"/>
  <c r="F66" i="3"/>
  <c r="G66" i="3"/>
  <c r="H66" i="3"/>
  <c r="H86" i="3" s="1"/>
  <c r="I66" i="3"/>
  <c r="J66" i="3"/>
  <c r="K66" i="3"/>
  <c r="P66" i="3"/>
  <c r="Q66" i="3"/>
  <c r="R66" i="3"/>
  <c r="R69" i="3" s="1"/>
  <c r="S66" i="3"/>
  <c r="T66" i="3"/>
  <c r="U66" i="3"/>
  <c r="V66" i="3"/>
  <c r="W66" i="3"/>
  <c r="W69" i="3" s="1"/>
  <c r="X66" i="3"/>
  <c r="AB66" i="3"/>
  <c r="AC66" i="3"/>
  <c r="AC78" i="3" s="1"/>
  <c r="AD66" i="3"/>
  <c r="AE66" i="3"/>
  <c r="AF66" i="3"/>
  <c r="AG66" i="3"/>
  <c r="AH66" i="3"/>
  <c r="AI66" i="3"/>
  <c r="AJ66" i="3"/>
  <c r="AN66" i="3"/>
  <c r="AN69" i="3" s="1"/>
  <c r="AO66" i="3"/>
  <c r="AP66" i="3"/>
  <c r="AQ66" i="3"/>
  <c r="AR66" i="3"/>
  <c r="AT66" i="3"/>
  <c r="AU66" i="3"/>
  <c r="AV66" i="3"/>
  <c r="C67" i="3"/>
  <c r="C86" i="3" s="1"/>
  <c r="D67" i="3"/>
  <c r="E67" i="3"/>
  <c r="E84" i="3" s="1"/>
  <c r="F67" i="3"/>
  <c r="G67" i="3"/>
  <c r="H67" i="3"/>
  <c r="I67" i="3"/>
  <c r="J67" i="3"/>
  <c r="K67" i="3"/>
  <c r="K86" i="3" s="1"/>
  <c r="P67" i="3"/>
  <c r="R67" i="3"/>
  <c r="S67" i="3"/>
  <c r="T67" i="3"/>
  <c r="U67" i="3"/>
  <c r="U71" i="3" s="1"/>
  <c r="V67" i="3"/>
  <c r="W67" i="3"/>
  <c r="X67" i="3"/>
  <c r="AB67" i="3"/>
  <c r="AD67" i="3"/>
  <c r="AF67" i="3"/>
  <c r="AG67" i="3"/>
  <c r="AH67" i="3"/>
  <c r="AI67" i="3"/>
  <c r="AJ67" i="3"/>
  <c r="AN67" i="3"/>
  <c r="AO67" i="3"/>
  <c r="AP67" i="3"/>
  <c r="AQ67" i="3"/>
  <c r="AR67" i="3"/>
  <c r="AS67" i="3"/>
  <c r="AS71" i="3" s="1"/>
  <c r="AT67" i="3"/>
  <c r="AU67" i="3"/>
  <c r="AV67" i="3"/>
  <c r="AV69" i="3" s="1"/>
  <c r="C68" i="3"/>
  <c r="D68" i="3"/>
  <c r="E68" i="3"/>
  <c r="F68" i="3"/>
  <c r="G68" i="3"/>
  <c r="H68" i="3"/>
  <c r="I68" i="3"/>
  <c r="J68" i="3"/>
  <c r="K68" i="3"/>
  <c r="P68" i="3"/>
  <c r="Q68" i="3"/>
  <c r="R68" i="3"/>
  <c r="T68" i="3"/>
  <c r="U68" i="3"/>
  <c r="V68" i="3"/>
  <c r="W68" i="3"/>
  <c r="W70" i="3" s="1"/>
  <c r="X68" i="3"/>
  <c r="AB68" i="3"/>
  <c r="AC68" i="3"/>
  <c r="AD68" i="3"/>
  <c r="AE68" i="3"/>
  <c r="AF68" i="3"/>
  <c r="AG68" i="3"/>
  <c r="AH68" i="3"/>
  <c r="AH79" i="3" s="1"/>
  <c r="AI68" i="3"/>
  <c r="AJ68" i="3"/>
  <c r="AN68" i="3"/>
  <c r="AO68" i="3"/>
  <c r="AP68" i="3"/>
  <c r="AQ68" i="3"/>
  <c r="AR68" i="3"/>
  <c r="AS68" i="3"/>
  <c r="AS70" i="3" s="1"/>
  <c r="AT68" i="3"/>
  <c r="AU68" i="3"/>
  <c r="AU71" i="3" s="1"/>
  <c r="AV68" i="3"/>
  <c r="C69" i="3"/>
  <c r="D69" i="3"/>
  <c r="E69" i="3"/>
  <c r="F69" i="3"/>
  <c r="G69" i="3"/>
  <c r="G84" i="3" s="1"/>
  <c r="H69" i="3"/>
  <c r="P69" i="3"/>
  <c r="X69" i="3"/>
  <c r="AB69" i="3"/>
  <c r="AC69" i="3"/>
  <c r="AD69" i="3"/>
  <c r="AE69" i="3"/>
  <c r="AF69" i="3"/>
  <c r="AG69" i="3"/>
  <c r="AH69" i="3"/>
  <c r="AI69" i="3"/>
  <c r="AJ69" i="3"/>
  <c r="AO69" i="3"/>
  <c r="AQ69" i="3"/>
  <c r="AT69" i="3"/>
  <c r="U70" i="3"/>
  <c r="AB70" i="3"/>
  <c r="AC70" i="3"/>
  <c r="AD70" i="3"/>
  <c r="AE70" i="3"/>
  <c r="AF70" i="3"/>
  <c r="AF80" i="3" s="1"/>
  <c r="AG70" i="3"/>
  <c r="AH70" i="3"/>
  <c r="AI70" i="3"/>
  <c r="AJ70" i="3"/>
  <c r="AO70" i="3"/>
  <c r="AQ70" i="3"/>
  <c r="C71" i="3"/>
  <c r="D71" i="3"/>
  <c r="E71" i="3"/>
  <c r="F71" i="3"/>
  <c r="G71" i="3"/>
  <c r="H71" i="3"/>
  <c r="I71" i="3"/>
  <c r="J71" i="3"/>
  <c r="K71" i="3"/>
  <c r="Q71" i="3"/>
  <c r="W71" i="3"/>
  <c r="AB71" i="3"/>
  <c r="AC71" i="3"/>
  <c r="AD71" i="3"/>
  <c r="AE71" i="3"/>
  <c r="AF71" i="3"/>
  <c r="AH71" i="3"/>
  <c r="AI71" i="3"/>
  <c r="AJ71" i="3"/>
  <c r="AN71" i="3"/>
  <c r="AQ71" i="3"/>
  <c r="AV71" i="3"/>
  <c r="C72" i="3"/>
  <c r="E72" i="3"/>
  <c r="F72" i="3"/>
  <c r="G72" i="3"/>
  <c r="H72" i="3"/>
  <c r="I72" i="3"/>
  <c r="I84" i="3" s="1"/>
  <c r="J72" i="3"/>
  <c r="K72" i="3"/>
  <c r="AB72" i="3"/>
  <c r="AC72" i="3"/>
  <c r="AD72" i="3"/>
  <c r="AE72" i="3"/>
  <c r="AF72" i="3"/>
  <c r="AG72" i="3"/>
  <c r="AH72" i="3"/>
  <c r="AI72" i="3"/>
  <c r="AJ72" i="3"/>
  <c r="C73" i="3"/>
  <c r="D73" i="3"/>
  <c r="E73" i="3"/>
  <c r="F73" i="3"/>
  <c r="G73" i="3"/>
  <c r="H73" i="3"/>
  <c r="I73" i="3"/>
  <c r="I85" i="3" s="1"/>
  <c r="J73" i="3"/>
  <c r="K73" i="3"/>
  <c r="AB73" i="3"/>
  <c r="AC73" i="3"/>
  <c r="AD73" i="3"/>
  <c r="AE73" i="3"/>
  <c r="AF73" i="3"/>
  <c r="AG73" i="3"/>
  <c r="AH73" i="3"/>
  <c r="AI73" i="3"/>
  <c r="AJ73" i="3"/>
  <c r="C74" i="3"/>
  <c r="D74" i="3"/>
  <c r="E74" i="3"/>
  <c r="F74" i="3"/>
  <c r="G74" i="3"/>
  <c r="H74" i="3"/>
  <c r="I74" i="3"/>
  <c r="J74" i="3"/>
  <c r="K74" i="3"/>
  <c r="AB74" i="3"/>
  <c r="AC74" i="3"/>
  <c r="AD74" i="3"/>
  <c r="AE74" i="3"/>
  <c r="AF74" i="3"/>
  <c r="AG74" i="3"/>
  <c r="AH74" i="3"/>
  <c r="AI74" i="3"/>
  <c r="AJ74" i="3"/>
  <c r="C75" i="3"/>
  <c r="D75" i="3"/>
  <c r="E75" i="3"/>
  <c r="F75" i="3"/>
  <c r="G75" i="3"/>
  <c r="H75" i="3"/>
  <c r="I75" i="3"/>
  <c r="J75" i="3"/>
  <c r="K75" i="3"/>
  <c r="AB75" i="3"/>
  <c r="AC75" i="3"/>
  <c r="AC80" i="3" s="1"/>
  <c r="AD75" i="3"/>
  <c r="AF75" i="3"/>
  <c r="AG75" i="3"/>
  <c r="AH75" i="3"/>
  <c r="AI75" i="3"/>
  <c r="AJ75" i="3"/>
  <c r="C76" i="3"/>
  <c r="D76" i="3"/>
  <c r="F76" i="3"/>
  <c r="G76" i="3"/>
  <c r="H76" i="3"/>
  <c r="I76" i="3"/>
  <c r="J76" i="3"/>
  <c r="K76" i="3"/>
  <c r="AB76" i="3"/>
  <c r="AC76" i="3"/>
  <c r="AD76" i="3"/>
  <c r="AE76" i="3"/>
  <c r="AF76" i="3"/>
  <c r="AG76" i="3"/>
  <c r="AH76" i="3"/>
  <c r="AI76" i="3"/>
  <c r="AJ76" i="3"/>
  <c r="C77" i="3"/>
  <c r="D77" i="3"/>
  <c r="E77" i="3"/>
  <c r="F77" i="3"/>
  <c r="G77" i="3"/>
  <c r="H77" i="3"/>
  <c r="I77" i="3"/>
  <c r="J77" i="3"/>
  <c r="K77" i="3"/>
  <c r="AB77" i="3"/>
  <c r="AC77" i="3"/>
  <c r="AD77" i="3"/>
  <c r="AE77" i="3"/>
  <c r="AF77" i="3"/>
  <c r="AG77" i="3"/>
  <c r="AH77" i="3"/>
  <c r="AI77" i="3"/>
  <c r="AJ77" i="3"/>
  <c r="C78" i="3"/>
  <c r="D78" i="3"/>
  <c r="E78" i="3"/>
  <c r="F78" i="3"/>
  <c r="G78" i="3"/>
  <c r="H78" i="3"/>
  <c r="I78" i="3"/>
  <c r="K78" i="3"/>
  <c r="AH78" i="3"/>
  <c r="C79" i="3"/>
  <c r="D79" i="3"/>
  <c r="E79" i="3"/>
  <c r="F79" i="3"/>
  <c r="G79" i="3"/>
  <c r="H79" i="3"/>
  <c r="I79" i="3"/>
  <c r="J79" i="3"/>
  <c r="K79" i="3"/>
  <c r="AF79" i="3"/>
  <c r="C80" i="3"/>
  <c r="D80" i="3"/>
  <c r="E80" i="3"/>
  <c r="F80" i="3"/>
  <c r="G80" i="3"/>
  <c r="H80" i="3"/>
  <c r="I80" i="3"/>
  <c r="K80" i="3"/>
  <c r="AE80" i="3"/>
  <c r="C81" i="3"/>
  <c r="D81" i="3"/>
  <c r="E81" i="3"/>
  <c r="F81" i="3"/>
  <c r="G81" i="3"/>
  <c r="H81" i="3"/>
  <c r="I81" i="3"/>
  <c r="J81" i="3"/>
  <c r="K81" i="3"/>
  <c r="C82" i="3"/>
  <c r="D82" i="3"/>
  <c r="E82" i="3"/>
  <c r="F82" i="3"/>
  <c r="G82" i="3"/>
  <c r="H82" i="3"/>
  <c r="I82" i="3"/>
  <c r="J82" i="3"/>
  <c r="K82" i="3"/>
  <c r="C83" i="3"/>
  <c r="E83" i="3"/>
  <c r="F83" i="3"/>
  <c r="G83" i="3"/>
  <c r="I83" i="3"/>
  <c r="J83" i="3"/>
  <c r="K83" i="3"/>
  <c r="D84" i="3"/>
  <c r="C85" i="3"/>
  <c r="K85" i="3"/>
  <c r="J86" i="3"/>
  <c r="P90" i="3"/>
  <c r="Q90" i="3"/>
  <c r="R90" i="3"/>
  <c r="S90" i="3"/>
  <c r="T90" i="3"/>
  <c r="U90" i="3"/>
  <c r="V90" i="3"/>
  <c r="W90" i="3"/>
  <c r="X90" i="3"/>
  <c r="AB90" i="3"/>
  <c r="AC90" i="3"/>
  <c r="AD90" i="3"/>
  <c r="AE90" i="3"/>
  <c r="AF90" i="3"/>
  <c r="AG90" i="3"/>
  <c r="AH90" i="3"/>
  <c r="AI90" i="3"/>
  <c r="AJ90" i="3"/>
  <c r="P94" i="3"/>
  <c r="Q94" i="3"/>
  <c r="R94" i="3"/>
  <c r="S94" i="3"/>
  <c r="T94" i="3"/>
  <c r="U94" i="3"/>
  <c r="V94" i="3"/>
  <c r="W94" i="3"/>
  <c r="X94" i="3"/>
  <c r="AB94" i="3"/>
  <c r="AC94" i="3"/>
  <c r="AD94" i="3"/>
  <c r="AE94" i="3"/>
  <c r="AF94" i="3"/>
  <c r="AG94" i="3"/>
  <c r="AH94" i="3"/>
  <c r="AI94" i="3"/>
  <c r="AJ94" i="3"/>
  <c r="R98" i="3"/>
  <c r="AC98" i="3"/>
  <c r="P101" i="3"/>
  <c r="Q101" i="3"/>
  <c r="R101" i="3"/>
  <c r="S101" i="3"/>
  <c r="T101" i="3"/>
  <c r="U101" i="3"/>
  <c r="V101" i="3"/>
  <c r="W101" i="3"/>
  <c r="X101" i="3"/>
  <c r="P105" i="3"/>
  <c r="Q105" i="3"/>
  <c r="R105" i="3"/>
  <c r="S105" i="3"/>
  <c r="T105" i="3"/>
  <c r="U105" i="3"/>
  <c r="V105" i="3"/>
  <c r="W105" i="3"/>
  <c r="X105" i="3"/>
  <c r="C109" i="3"/>
  <c r="D109" i="3"/>
  <c r="E109" i="3"/>
  <c r="F109" i="3"/>
  <c r="R109" i="3"/>
  <c r="C110" i="3"/>
  <c r="D110" i="3"/>
  <c r="E110" i="3"/>
  <c r="F110" i="3"/>
  <c r="C111" i="3"/>
  <c r="D111" i="3"/>
  <c r="E111" i="3"/>
  <c r="F111" i="3"/>
  <c r="C112" i="3"/>
  <c r="D112" i="3"/>
  <c r="E112" i="3"/>
  <c r="F112" i="3"/>
  <c r="C113" i="3"/>
  <c r="D113" i="3"/>
  <c r="E113" i="3"/>
  <c r="F113" i="3"/>
  <c r="C114" i="3"/>
  <c r="D114" i="3"/>
  <c r="E114" i="3"/>
  <c r="F114" i="3"/>
  <c r="C117" i="3"/>
  <c r="D117" i="3"/>
  <c r="E117" i="3"/>
  <c r="F117" i="3"/>
  <c r="E118" i="3"/>
  <c r="F118" i="3"/>
  <c r="C119" i="3"/>
  <c r="D119" i="3"/>
  <c r="E119" i="3"/>
  <c r="F119" i="3"/>
  <c r="C120" i="3"/>
  <c r="D120" i="3"/>
  <c r="E120" i="3"/>
  <c r="F120" i="3"/>
  <c r="C121" i="3"/>
  <c r="D121" i="3"/>
  <c r="E121" i="3"/>
  <c r="F121" i="3"/>
  <c r="E122" i="3"/>
  <c r="F122" i="3"/>
  <c r="C123" i="3"/>
  <c r="D123" i="3"/>
  <c r="E123" i="3"/>
  <c r="F123" i="3"/>
  <c r="C124" i="3"/>
  <c r="D124" i="3"/>
  <c r="C125" i="3"/>
  <c r="D125" i="3"/>
  <c r="E125" i="3"/>
  <c r="F125" i="3"/>
  <c r="C126" i="3"/>
  <c r="D126" i="3"/>
  <c r="C127" i="3"/>
  <c r="D127" i="3"/>
  <c r="E127" i="3"/>
  <c r="F127" i="3"/>
  <c r="C128" i="3"/>
  <c r="D128" i="3"/>
  <c r="E128" i="3"/>
  <c r="F128" i="3"/>
  <c r="E129" i="3"/>
  <c r="F129" i="3"/>
  <c r="C136" i="3"/>
  <c r="D136" i="3"/>
  <c r="E136" i="3"/>
  <c r="F136" i="3"/>
  <c r="C137" i="3"/>
  <c r="D137" i="3"/>
  <c r="E137" i="3"/>
  <c r="F137" i="3"/>
  <c r="C138" i="3"/>
  <c r="D138" i="3"/>
  <c r="E138" i="3"/>
  <c r="F138" i="3"/>
  <c r="C139" i="3"/>
  <c r="D139" i="3"/>
  <c r="E139" i="3"/>
  <c r="F139" i="3"/>
  <c r="C140" i="3"/>
  <c r="D140" i="3"/>
  <c r="E140" i="3"/>
  <c r="F140" i="3"/>
  <c r="C141" i="3"/>
  <c r="D141" i="3"/>
  <c r="E141" i="3"/>
  <c r="F141" i="3"/>
  <c r="C144" i="3"/>
  <c r="D144" i="3"/>
  <c r="E144" i="3"/>
  <c r="F144" i="3"/>
  <c r="C145" i="3"/>
  <c r="D145" i="3"/>
  <c r="E145" i="3"/>
  <c r="F145" i="3"/>
  <c r="C146" i="3"/>
  <c r="D146" i="3"/>
  <c r="E146" i="3"/>
  <c r="F146" i="3"/>
  <c r="C147" i="3"/>
  <c r="D147" i="3"/>
  <c r="E147" i="3"/>
  <c r="F147" i="3"/>
  <c r="C148" i="3"/>
  <c r="D148" i="3"/>
  <c r="E148" i="3"/>
  <c r="F148" i="3"/>
  <c r="E149" i="3"/>
  <c r="F149" i="3"/>
  <c r="C150" i="3"/>
  <c r="D150" i="3"/>
  <c r="E150" i="3"/>
  <c r="F150" i="3"/>
  <c r="C151" i="3"/>
  <c r="D151" i="3"/>
  <c r="C152" i="3"/>
  <c r="D152" i="3"/>
  <c r="E152" i="3"/>
  <c r="F152" i="3"/>
  <c r="C153" i="3"/>
  <c r="D153" i="3"/>
  <c r="C154" i="3"/>
  <c r="D154" i="3"/>
  <c r="E154" i="3"/>
  <c r="F154" i="3"/>
  <c r="C155" i="3"/>
  <c r="D155" i="3"/>
  <c r="E155" i="3"/>
  <c r="F155" i="3"/>
  <c r="E156" i="3"/>
  <c r="F156" i="3"/>
  <c r="C4" i="2"/>
  <c r="D4" i="2"/>
  <c r="E4" i="2"/>
  <c r="F4" i="2"/>
  <c r="I4" i="2"/>
  <c r="I16" i="2" s="1"/>
  <c r="J4" i="2"/>
  <c r="J16" i="2" s="1"/>
  <c r="K4" i="2"/>
  <c r="L4" i="2"/>
  <c r="L16" i="2" s="1"/>
  <c r="M4" i="2"/>
  <c r="N4" i="2"/>
  <c r="O4" i="2"/>
  <c r="P4" i="2"/>
  <c r="Q4" i="2"/>
  <c r="Q16" i="2" s="1"/>
  <c r="T4" i="2"/>
  <c r="U4" i="2"/>
  <c r="V4" i="2"/>
  <c r="W4" i="2"/>
  <c r="Z4" i="2"/>
  <c r="AA4" i="2"/>
  <c r="AB4" i="2"/>
  <c r="AC4" i="2"/>
  <c r="AD4" i="2"/>
  <c r="AE4" i="2"/>
  <c r="AF4" i="2"/>
  <c r="AG4" i="2"/>
  <c r="AH4" i="2"/>
  <c r="C7" i="2"/>
  <c r="D7" i="2"/>
  <c r="E7" i="2"/>
  <c r="E19" i="2" s="1"/>
  <c r="F7" i="2"/>
  <c r="F19" i="2" s="1"/>
  <c r="I7" i="2"/>
  <c r="J7" i="2"/>
  <c r="K7" i="2"/>
  <c r="L7" i="2"/>
  <c r="M7" i="2"/>
  <c r="N7" i="2"/>
  <c r="O7" i="2"/>
  <c r="O19" i="2" s="1"/>
  <c r="P7" i="2"/>
  <c r="P19" i="2" s="1"/>
  <c r="Q7" i="2"/>
  <c r="T7" i="2"/>
  <c r="U7" i="2"/>
  <c r="V7" i="2"/>
  <c r="W7" i="2"/>
  <c r="Z7" i="2"/>
  <c r="AA7" i="2"/>
  <c r="AB7" i="2"/>
  <c r="AC7" i="2"/>
  <c r="AD7" i="2"/>
  <c r="AE7" i="2"/>
  <c r="AF7" i="2"/>
  <c r="AG7" i="2"/>
  <c r="AH7" i="2"/>
  <c r="C10" i="2"/>
  <c r="C19" i="2" s="1"/>
  <c r="D10" i="2"/>
  <c r="D19" i="2" s="1"/>
  <c r="E10" i="2"/>
  <c r="F10" i="2"/>
  <c r="I10" i="2"/>
  <c r="J10" i="2"/>
  <c r="K10" i="2"/>
  <c r="L10" i="2"/>
  <c r="M10" i="2"/>
  <c r="M19" i="2" s="1"/>
  <c r="N10" i="2"/>
  <c r="N19" i="2" s="1"/>
  <c r="O10" i="2"/>
  <c r="P10" i="2"/>
  <c r="Q10" i="2"/>
  <c r="T10" i="2"/>
  <c r="U10" i="2"/>
  <c r="V10" i="2"/>
  <c r="W10" i="2"/>
  <c r="Z10" i="2"/>
  <c r="AA10" i="2"/>
  <c r="AB10" i="2"/>
  <c r="AC10" i="2"/>
  <c r="AD10" i="2"/>
  <c r="AE10" i="2"/>
  <c r="AF10" i="2"/>
  <c r="AG10" i="2"/>
  <c r="AH10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C16" i="2"/>
  <c r="D16" i="2"/>
  <c r="K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J19" i="2"/>
  <c r="K19" i="2"/>
  <c r="L19" i="2"/>
  <c r="Q109" i="3" l="1"/>
  <c r="AJ98" i="3"/>
  <c r="AB98" i="3"/>
  <c r="I86" i="3"/>
  <c r="J85" i="3"/>
  <c r="K84" i="3"/>
  <c r="C84" i="3"/>
  <c r="AD80" i="3"/>
  <c r="AE79" i="3"/>
  <c r="AG78" i="3"/>
  <c r="X71" i="3"/>
  <c r="P71" i="3"/>
  <c r="AP70" i="3"/>
  <c r="T70" i="3"/>
  <c r="AS69" i="3"/>
  <c r="X109" i="3"/>
  <c r="AT71" i="3"/>
  <c r="S70" i="3"/>
  <c r="V69" i="3"/>
  <c r="W109" i="3"/>
  <c r="AH98" i="3"/>
  <c r="W98" i="3"/>
  <c r="G86" i="3"/>
  <c r="H85" i="3"/>
  <c r="AJ80" i="3"/>
  <c r="AB80" i="3"/>
  <c r="AC79" i="3"/>
  <c r="AE78" i="3"/>
  <c r="V71" i="3"/>
  <c r="AV70" i="3"/>
  <c r="AN70" i="3"/>
  <c r="R70" i="3"/>
  <c r="U69" i="3"/>
  <c r="P98" i="3"/>
  <c r="AR69" i="3"/>
  <c r="V109" i="3"/>
  <c r="AG98" i="3"/>
  <c r="V98" i="3"/>
  <c r="F86" i="3"/>
  <c r="G85" i="3"/>
  <c r="H84" i="3"/>
  <c r="AI80" i="3"/>
  <c r="AJ79" i="3"/>
  <c r="AB79" i="3"/>
  <c r="AD78" i="3"/>
  <c r="AR71" i="3"/>
  <c r="AU70" i="3"/>
  <c r="Q70" i="3"/>
  <c r="AP69" i="3"/>
  <c r="T69" i="3"/>
  <c r="P109" i="3"/>
  <c r="AI98" i="3"/>
  <c r="AD79" i="3"/>
  <c r="U109" i="3"/>
  <c r="AF98" i="3"/>
  <c r="E86" i="3"/>
  <c r="F85" i="3"/>
  <c r="AH80" i="3"/>
  <c r="AI79" i="3"/>
  <c r="T71" i="3"/>
  <c r="X70" i="3"/>
  <c r="S69" i="3"/>
  <c r="T109" i="3"/>
  <c r="D86" i="3"/>
  <c r="E85" i="3"/>
  <c r="AG80" i="3"/>
  <c r="S71" i="3"/>
  <c r="AF78" i="3"/>
  <c r="S109" i="3"/>
  <c r="P16" i="2"/>
  <c r="F16" i="2"/>
  <c r="O16" i="2"/>
  <c r="E16" i="2"/>
  <c r="Q19" i="2"/>
  <c r="I19" i="2"/>
</calcChain>
</file>

<file path=xl/comments1.xml><?xml version="1.0" encoding="utf-8"?>
<comments xmlns="http://schemas.openxmlformats.org/spreadsheetml/2006/main">
  <authors>
    <author>Grant Roberts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Grant Roberts:</t>
        </r>
        <r>
          <rPr>
            <sz val="9"/>
            <color indexed="81"/>
            <rFont val="Tahoma"/>
            <family val="2"/>
          </rPr>
          <t xml:space="preserve">
d. MRI diagnosis: Normal meal challenge response. No mesenteric ischemia. Narrowing of celiac artery.
e. Clinical notes: Symptoms not felt to be related to narrowing of celiac artery.
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Grant Roberts:</t>
        </r>
        <r>
          <rPr>
            <sz val="9"/>
            <color indexed="81"/>
            <rFont val="Tahoma"/>
            <family val="2"/>
          </rPr>
          <t xml:space="preserve">
d. MRI diagnosis: Normal meal challenge response. No mesenteric ischemia. Narrowing of celiac artery.
e. Clinical notes: Asymptomatic. No intervention of celiac stenosis.
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Grant Roberts:</t>
        </r>
        <r>
          <rPr>
            <sz val="9"/>
            <color indexed="81"/>
            <rFont val="Tahoma"/>
            <family val="2"/>
          </rPr>
          <t xml:space="preserve">
d. MRI diagnosis: Normal meal challenge response. No mesenteric ischemia. Narrowing of celiac artery.
e. Clinical notes: Not yet treated.
</t>
        </r>
      </text>
    </comment>
  </commentList>
</comments>
</file>

<file path=xl/sharedStrings.xml><?xml version="1.0" encoding="utf-8"?>
<sst xmlns="http://schemas.openxmlformats.org/spreadsheetml/2006/main" count="581" uniqueCount="123">
  <si>
    <t>`</t>
  </si>
  <si>
    <t>STD % Change</t>
  </si>
  <si>
    <t>STD (Post-meal)</t>
  </si>
  <si>
    <t>STD (Pre-meal)</t>
  </si>
  <si>
    <t>Avg % Change</t>
  </si>
  <si>
    <t>Average (Post-Meal)</t>
  </si>
  <si>
    <t>Average (Pre-Meal)</t>
  </si>
  <si>
    <t>PV</t>
  </si>
  <si>
    <t>SV</t>
  </si>
  <si>
    <t>SMV</t>
  </si>
  <si>
    <t>CA</t>
  </si>
  <si>
    <t>SMA</t>
  </si>
  <si>
    <t>RRA</t>
  </si>
  <si>
    <t>LRA</t>
  </si>
  <si>
    <t>IRAo</t>
  </si>
  <si>
    <t>SCAo</t>
  </si>
  <si>
    <t>err_venous(%)</t>
  </si>
  <si>
    <t>err_arterial(%)</t>
  </si>
  <si>
    <t>calc_PV_flow</t>
  </si>
  <si>
    <t>true_PV_flow</t>
  </si>
  <si>
    <t>calc_art_loss</t>
  </si>
  <si>
    <t>arterial_loss (L/min)</t>
  </si>
  <si>
    <t>Average % Change</t>
  </si>
  <si>
    <t>Post-prandial Change (%)</t>
  </si>
  <si>
    <t>120605_MCH_Post</t>
  </si>
  <si>
    <t>120605_MCH_Pre</t>
  </si>
  <si>
    <t>120328_MCH_Post</t>
  </si>
  <si>
    <t>120328_MCH_Pre</t>
  </si>
  <si>
    <t>mch100416_Post</t>
  </si>
  <si>
    <t>mch100416_Pre</t>
  </si>
  <si>
    <t>arterial_loss (mL/cycle)</t>
  </si>
  <si>
    <t>HR</t>
  </si>
  <si>
    <t>Clinical notes</t>
  </si>
  <si>
    <t>Evaluation Notes</t>
  </si>
  <si>
    <t>Case Name</t>
  </si>
  <si>
    <t>BEN</t>
  </si>
  <si>
    <t>Clinical_053012</t>
  </si>
  <si>
    <t>MCH14_130424</t>
  </si>
  <si>
    <t>MCH13_130418</t>
  </si>
  <si>
    <t>MCH12_121217</t>
  </si>
  <si>
    <t>MCH11_121126</t>
  </si>
  <si>
    <t>MCH10_121106</t>
  </si>
  <si>
    <t>MCH9_121105</t>
  </si>
  <si>
    <t>MCH8_120702</t>
  </si>
  <si>
    <t>MCH7_120601</t>
  </si>
  <si>
    <t>MCH6_120423</t>
  </si>
  <si>
    <t>MCH5_120327</t>
  </si>
  <si>
    <t>MCH4_120315</t>
  </si>
  <si>
    <t>MCH3_111201</t>
  </si>
  <si>
    <t>MCH2_111115</t>
  </si>
  <si>
    <t>130715_E6116</t>
  </si>
  <si>
    <t>130625_E6029</t>
  </si>
  <si>
    <t>130531_E5893</t>
  </si>
  <si>
    <t>130517_E5823</t>
  </si>
  <si>
    <t>130510_E5777</t>
  </si>
  <si>
    <t>130503_E5725</t>
  </si>
  <si>
    <t>Ven Branch</t>
  </si>
  <si>
    <t>Art Branch</t>
  </si>
  <si>
    <t>Art Loss</t>
  </si>
  <si>
    <t>T-test</t>
  </si>
  <si>
    <t>Percent Change</t>
  </si>
  <si>
    <t>Post-prandial</t>
  </si>
  <si>
    <t>Pre-prandial</t>
  </si>
  <si>
    <t>Ischemia Group Compared to Negative Diagnosis                                 T-test assuming unequal variance</t>
  </si>
  <si>
    <t>Ischemia Group Compared to Controls                                   T-test assuming unequal variance</t>
  </si>
  <si>
    <t>Count</t>
  </si>
  <si>
    <t>Standard Deviation</t>
  </si>
  <si>
    <t>Average</t>
  </si>
  <si>
    <t>MCH_112715</t>
  </si>
  <si>
    <t>mch0614</t>
  </si>
  <si>
    <t>Clinical_120425</t>
  </si>
  <si>
    <t>120605_MCH</t>
  </si>
  <si>
    <t>120328_MCH</t>
  </si>
  <si>
    <t>mch100416</t>
  </si>
  <si>
    <t>clin_mch_042214</t>
  </si>
  <si>
    <t>MCH160804</t>
  </si>
  <si>
    <t>MCH030717</t>
  </si>
  <si>
    <t>MCH_101117_Post</t>
  </si>
  <si>
    <t>MCH_101013</t>
  </si>
  <si>
    <t>120710_MCH</t>
  </si>
  <si>
    <t>130715_E6116 (H7)</t>
  </si>
  <si>
    <t>mc180511_Post</t>
  </si>
  <si>
    <t>MCH_041613</t>
  </si>
  <si>
    <t>121026_MCH</t>
  </si>
  <si>
    <t>130625_E6029 (H5)</t>
  </si>
  <si>
    <t>clin_mch_070314_Post</t>
  </si>
  <si>
    <t>mch_032715</t>
  </si>
  <si>
    <t>121019_MCH</t>
  </si>
  <si>
    <t>130531_E5893 (H4)</t>
  </si>
  <si>
    <t>MCH_07082013_Post</t>
  </si>
  <si>
    <t>MCH_010313</t>
  </si>
  <si>
    <t>MCH_170317</t>
  </si>
  <si>
    <t>130517_E5823 (H3)</t>
  </si>
  <si>
    <t>PHTN 7.8_Post</t>
  </si>
  <si>
    <t>clin_mch_1111</t>
  </si>
  <si>
    <t>mch_0710</t>
  </si>
  <si>
    <t>130510_E5777 (H2)</t>
  </si>
  <si>
    <t>clin_mch_050614_Post</t>
  </si>
  <si>
    <t>Clin_MCH_0612</t>
  </si>
  <si>
    <t>clin_MCH_0209</t>
  </si>
  <si>
    <t>130503_E5725 (H1)</t>
  </si>
  <si>
    <t>Case File</t>
  </si>
  <si>
    <t>Effect Size</t>
  </si>
  <si>
    <t>Retest</t>
  </si>
  <si>
    <t>mch0614_Pre</t>
  </si>
  <si>
    <t>MCH_101117_Pre</t>
  </si>
  <si>
    <t>120710_MCH_Pre</t>
  </si>
  <si>
    <t>mc180511_Pre</t>
  </si>
  <si>
    <t>121026_MCH_Pre</t>
  </si>
  <si>
    <t>clin_mch_070314_Pre</t>
  </si>
  <si>
    <t>121019_MCH_Pre</t>
  </si>
  <si>
    <t>130531_E5893(H4)</t>
  </si>
  <si>
    <t>MCH_07082013_Pre</t>
  </si>
  <si>
    <t>MCH_170317_Pre</t>
  </si>
  <si>
    <t>mch_0710_Pre</t>
  </si>
  <si>
    <t>130510_E5776 (H2)</t>
  </si>
  <si>
    <t>clin_mch_050614_Pre</t>
  </si>
  <si>
    <t>clin_MCH_0209_Pre</t>
  </si>
  <si>
    <t>Venc</t>
  </si>
  <si>
    <t>Unknown (6)</t>
  </si>
  <si>
    <t>NEGATIVE DIAGNOSIS (15)</t>
  </si>
  <si>
    <t>ISCHEMIA (6)</t>
  </si>
  <si>
    <t>CONTROLS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</si>
</sst>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double">
        <color auto="1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indexed="64"/>
      </right>
      <top style="double">
        <color auto="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22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5" borderId="6" xfId="0" applyFill="1" applyBorder="1"/>
    <xf numFmtId="164" fontId="0" fillId="0" borderId="7" xfId="0" applyNumberFormat="1" applyBorder="1"/>
    <xf numFmtId="164" fontId="0" fillId="0" borderId="0" xfId="0" applyNumberFormat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4" xfId="0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7" xfId="0" applyBorder="1"/>
    <xf numFmtId="164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0" xfId="0" applyBorder="1" applyAlignment="1">
      <alignment wrapText="1"/>
    </xf>
    <xf numFmtId="164" fontId="0" fillId="0" borderId="22" xfId="0" applyNumberFormat="1" applyBorder="1"/>
    <xf numFmtId="0" fontId="0" fillId="0" borderId="22" xfId="0" applyBorder="1"/>
    <xf numFmtId="164" fontId="0" fillId="0" borderId="23" xfId="0" applyNumberFormat="1" applyBorder="1"/>
    <xf numFmtId="0" fontId="0" fillId="0" borderId="23" xfId="0" applyBorder="1"/>
    <xf numFmtId="0" fontId="0" fillId="0" borderId="7" xfId="0" applyBorder="1"/>
    <xf numFmtId="164" fontId="0" fillId="0" borderId="0" xfId="0" applyNumberFormat="1" applyBorder="1"/>
    <xf numFmtId="164" fontId="0" fillId="0" borderId="24" xfId="0" applyNumberFormat="1" applyBorder="1"/>
    <xf numFmtId="0" fontId="0" fillId="5" borderId="14" xfId="0" applyFill="1" applyBorder="1"/>
    <xf numFmtId="0" fontId="0" fillId="0" borderId="13" xfId="0" applyBorder="1"/>
    <xf numFmtId="164" fontId="0" fillId="0" borderId="25" xfId="0" applyNumberFormat="1" applyBorder="1"/>
    <xf numFmtId="164" fontId="0" fillId="0" borderId="26" xfId="0" applyNumberFormat="1" applyBorder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6" xfId="0" applyBorder="1"/>
    <xf numFmtId="0" fontId="0" fillId="0" borderId="2" xfId="0" applyBorder="1" applyAlignment="1">
      <alignment horizontal="right"/>
    </xf>
    <xf numFmtId="164" fontId="0" fillId="0" borderId="0" xfId="0" applyNumberFormat="1" applyAlignment="1">
      <alignment vertical="center" wrapText="1"/>
    </xf>
    <xf numFmtId="164" fontId="0" fillId="0" borderId="7" xfId="0" applyNumberFormat="1" applyBorder="1" applyAlignment="1">
      <alignment vertical="center" wrapText="1"/>
    </xf>
    <xf numFmtId="164" fontId="4" fillId="0" borderId="7" xfId="0" applyNumberFormat="1" applyFont="1" applyBorder="1"/>
    <xf numFmtId="164" fontId="0" fillId="0" borderId="8" xfId="0" applyNumberFormat="1" applyBorder="1" applyAlignment="1">
      <alignment vertical="center" wrapText="1"/>
    </xf>
    <xf numFmtId="164" fontId="4" fillId="0" borderId="0" xfId="0" applyNumberFormat="1" applyFont="1"/>
    <xf numFmtId="164" fontId="0" fillId="0" borderId="25" xfId="0" applyNumberFormat="1" applyBorder="1" applyAlignment="1">
      <alignment vertical="center" wrapText="1"/>
    </xf>
    <xf numFmtId="0" fontId="0" fillId="0" borderId="19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7" xfId="0" applyBorder="1"/>
    <xf numFmtId="0" fontId="0" fillId="0" borderId="19" xfId="0" applyFont="1" applyBorder="1"/>
    <xf numFmtId="164" fontId="0" fillId="0" borderId="28" xfId="0" applyNumberFormat="1" applyBorder="1"/>
    <xf numFmtId="0" fontId="0" fillId="0" borderId="6" xfId="0" applyBorder="1" applyAlignment="1"/>
    <xf numFmtId="1" fontId="0" fillId="0" borderId="0" xfId="0" applyNumberFormat="1"/>
    <xf numFmtId="164" fontId="2" fillId="2" borderId="12" xfId="1" applyNumberFormat="1" applyBorder="1"/>
    <xf numFmtId="164" fontId="2" fillId="2" borderId="11" xfId="1" applyNumberFormat="1" applyBorder="1"/>
    <xf numFmtId="164" fontId="3" fillId="3" borderId="11" xfId="2" applyNumberFormat="1" applyBorder="1"/>
    <xf numFmtId="0" fontId="7" fillId="0" borderId="29" xfId="0" applyFont="1" applyBorder="1"/>
    <xf numFmtId="0" fontId="0" fillId="0" borderId="0" xfId="0" applyBorder="1"/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8" fillId="0" borderId="32" xfId="0" applyFont="1" applyBorder="1"/>
    <xf numFmtId="0" fontId="4" fillId="0" borderId="0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8" fillId="0" borderId="29" xfId="0" applyFont="1" applyBorder="1"/>
    <xf numFmtId="0" fontId="4" fillId="0" borderId="33" xfId="0" applyFont="1" applyBorder="1" applyAlignment="1">
      <alignment horizontal="center" wrapText="1"/>
    </xf>
    <xf numFmtId="0" fontId="0" fillId="0" borderId="34" xfId="0" applyBorder="1"/>
    <xf numFmtId="164" fontId="0" fillId="0" borderId="30" xfId="0" applyNumberFormat="1" applyBorder="1"/>
    <xf numFmtId="164" fontId="0" fillId="0" borderId="35" xfId="0" applyNumberFormat="1" applyBorder="1"/>
    <xf numFmtId="0" fontId="7" fillId="0" borderId="32" xfId="0" applyFont="1" applyBorder="1"/>
    <xf numFmtId="0" fontId="0" fillId="0" borderId="36" xfId="0" applyBorder="1" applyAlignment="1">
      <alignment wrapText="1"/>
    </xf>
    <xf numFmtId="0" fontId="8" fillId="0" borderId="0" xfId="0" applyFont="1" applyBorder="1"/>
    <xf numFmtId="0" fontId="0" fillId="0" borderId="8" xfId="0" applyBorder="1"/>
    <xf numFmtId="0" fontId="0" fillId="0" borderId="11" xfId="0" applyBorder="1"/>
    <xf numFmtId="164" fontId="2" fillId="2" borderId="30" xfId="1" applyNumberFormat="1" applyBorder="1"/>
    <xf numFmtId="164" fontId="2" fillId="2" borderId="36" xfId="1" applyNumberFormat="1" applyBorder="1"/>
    <xf numFmtId="0" fontId="7" fillId="0" borderId="35" xfId="0" applyFont="1" applyBorder="1"/>
    <xf numFmtId="0" fontId="8" fillId="0" borderId="8" xfId="0" applyFont="1" applyBorder="1"/>
    <xf numFmtId="0" fontId="8" fillId="0" borderId="36" xfId="0" applyFont="1" applyBorder="1"/>
    <xf numFmtId="164" fontId="3" fillId="3" borderId="12" xfId="2" applyNumberFormat="1" applyBorder="1"/>
    <xf numFmtId="164" fontId="2" fillId="2" borderId="35" xfId="1" applyNumberFormat="1" applyBorder="1"/>
    <xf numFmtId="0" fontId="4" fillId="0" borderId="0" xfId="0" applyFont="1" applyAlignment="1">
      <alignment horizontal="center" wrapText="1"/>
    </xf>
    <xf numFmtId="0" fontId="8" fillId="0" borderId="0" xfId="0" applyFont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7" fillId="0" borderId="0" xfId="0" applyFont="1"/>
    <xf numFmtId="164" fontId="0" fillId="4" borderId="1" xfId="3" applyNumberFormat="1" applyFont="1"/>
    <xf numFmtId="165" fontId="0" fillId="0" borderId="0" xfId="0" applyNumberFormat="1"/>
    <xf numFmtId="1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  <xf numFmtId="0" fontId="0" fillId="0" borderId="2" xfId="0" applyBorder="1"/>
    <xf numFmtId="0" fontId="0" fillId="0" borderId="4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7" xfId="0" applyFont="1" applyBorder="1"/>
    <xf numFmtId="0" fontId="0" fillId="0" borderId="4" xfId="0" applyBorder="1"/>
    <xf numFmtId="0" fontId="0" fillId="0" borderId="5" xfId="0" applyBorder="1"/>
    <xf numFmtId="11" fontId="2" fillId="2" borderId="41" xfId="1" applyNumberFormat="1" applyBorder="1"/>
    <xf numFmtId="164" fontId="0" fillId="0" borderId="42" xfId="0" applyNumberFormat="1" applyBorder="1"/>
    <xf numFmtId="11" fontId="2" fillId="2" borderId="42" xfId="1" applyNumberFormat="1" applyBorder="1"/>
    <xf numFmtId="164" fontId="3" fillId="3" borderId="42" xfId="2" applyNumberFormat="1" applyBorder="1"/>
    <xf numFmtId="0" fontId="7" fillId="0" borderId="43" xfId="0" applyFont="1" applyBorder="1"/>
    <xf numFmtId="164" fontId="0" fillId="4" borderId="44" xfId="3" applyNumberFormat="1" applyFont="1" applyBorder="1"/>
    <xf numFmtId="0" fontId="0" fillId="0" borderId="35" xfId="0" applyBorder="1"/>
    <xf numFmtId="164" fontId="2" fillId="2" borderId="41" xfId="1" applyNumberFormat="1" applyBorder="1"/>
    <xf numFmtId="164" fontId="2" fillId="2" borderId="42" xfId="1" applyNumberFormat="1" applyBorder="1"/>
    <xf numFmtId="0" fontId="0" fillId="0" borderId="43" xfId="0" applyBorder="1"/>
    <xf numFmtId="164" fontId="2" fillId="2" borderId="0" xfId="1" applyNumberFormat="1"/>
    <xf numFmtId="164" fontId="3" fillId="3" borderId="0" xfId="2" applyNumberFormat="1"/>
    <xf numFmtId="164" fontId="0" fillId="0" borderId="41" xfId="0" applyNumberFormat="1" applyBorder="1"/>
    <xf numFmtId="0" fontId="0" fillId="0" borderId="7" xfId="0" applyBorder="1" applyAlignment="1"/>
    <xf numFmtId="164" fontId="0" fillId="4" borderId="45" xfId="3" applyNumberFormat="1" applyFont="1" applyBorder="1"/>
    <xf numFmtId="0" fontId="0" fillId="0" borderId="9" xfId="0" applyBorder="1" applyAlignment="1"/>
    <xf numFmtId="0" fontId="0" fillId="0" borderId="0" xfId="0" applyBorder="1" applyAlignment="1"/>
    <xf numFmtId="164" fontId="0" fillId="0" borderId="19" xfId="0" applyNumberFormat="1" applyBorder="1" applyAlignment="1">
      <alignment wrapText="1"/>
    </xf>
    <xf numFmtId="164" fontId="0" fillId="0" borderId="20" xfId="0" applyNumberFormat="1" applyBorder="1" applyAlignment="1">
      <alignment wrapText="1"/>
    </xf>
    <xf numFmtId="164" fontId="0" fillId="0" borderId="7" xfId="0" applyNumberFormat="1" applyBorder="1" applyAlignment="1"/>
    <xf numFmtId="0" fontId="0" fillId="0" borderId="46" xfId="0" applyBorder="1"/>
    <xf numFmtId="0" fontId="0" fillId="0" borderId="0" xfId="0" applyFill="1" applyBorder="1" applyAlignment="1"/>
    <xf numFmtId="0" fontId="9" fillId="0" borderId="0" xfId="0" applyFont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Preprandial Arterial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479658792650922E-2"/>
                  <c:y val="-0.125795421405657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'T-test'!$C$109:$C$129</c:f>
              <c:numCache>
                <c:formatCode>0.000</c:formatCode>
                <c:ptCount val="21"/>
                <c:pt idx="0">
                  <c:v>2.4151618666554926</c:v>
                </c:pt>
                <c:pt idx="1">
                  <c:v>2.3515050365616603</c:v>
                </c:pt>
                <c:pt idx="2">
                  <c:v>2.5455964245760985</c:v>
                </c:pt>
                <c:pt idx="3">
                  <c:v>1.8304000650000023</c:v>
                </c:pt>
                <c:pt idx="4">
                  <c:v>3.1639181785115631</c:v>
                </c:pt>
                <c:pt idx="5">
                  <c:v>2.6396416861826699</c:v>
                </c:pt>
                <c:pt idx="8">
                  <c:v>1.9497548080473057</c:v>
                </c:pt>
                <c:pt idx="10">
                  <c:v>3.6820237551815191</c:v>
                </c:pt>
                <c:pt idx="11">
                  <c:v>2.8379554563203064</c:v>
                </c:pt>
                <c:pt idx="12">
                  <c:v>1.7201626258697653</c:v>
                </c:pt>
                <c:pt idx="14">
                  <c:v>2.6246828907360991</c:v>
                </c:pt>
                <c:pt idx="15">
                  <c:v>2.5315053061000818</c:v>
                </c:pt>
                <c:pt idx="16">
                  <c:v>2.9970151882016296</c:v>
                </c:pt>
                <c:pt idx="17">
                  <c:v>3.2254095800615641</c:v>
                </c:pt>
                <c:pt idx="18">
                  <c:v>2.1169967195831392</c:v>
                </c:pt>
                <c:pt idx="19">
                  <c:v>1.9438175224803615</c:v>
                </c:pt>
              </c:numCache>
            </c:numRef>
          </c:xVal>
          <c:yVal>
            <c:numRef>
              <c:f>'T-test'!$D$109:$D$129</c:f>
              <c:numCache>
                <c:formatCode>0.000</c:formatCode>
                <c:ptCount val="21"/>
                <c:pt idx="0">
                  <c:v>2.1377070319407601</c:v>
                </c:pt>
                <c:pt idx="1">
                  <c:v>1.5632615323829886</c:v>
                </c:pt>
                <c:pt idx="2">
                  <c:v>1.9895532545046828</c:v>
                </c:pt>
                <c:pt idx="3">
                  <c:v>1.8118182461583183</c:v>
                </c:pt>
                <c:pt idx="4">
                  <c:v>2.7703169694205432</c:v>
                </c:pt>
                <c:pt idx="5">
                  <c:v>2.1252435597189701</c:v>
                </c:pt>
                <c:pt idx="8">
                  <c:v>1.5432074494033086</c:v>
                </c:pt>
                <c:pt idx="10">
                  <c:v>3.3751314621684605</c:v>
                </c:pt>
                <c:pt idx="11">
                  <c:v>2.2459979264336281</c:v>
                </c:pt>
                <c:pt idx="12">
                  <c:v>1.5371744284172613</c:v>
                </c:pt>
                <c:pt idx="14">
                  <c:v>2.1712488656945363</c:v>
                </c:pt>
                <c:pt idx="15">
                  <c:v>1.9340701015765478</c:v>
                </c:pt>
                <c:pt idx="16">
                  <c:v>1.4961391151221661</c:v>
                </c:pt>
                <c:pt idx="17">
                  <c:v>2.5635606105739326</c:v>
                </c:pt>
                <c:pt idx="18">
                  <c:v>1.84153148642375</c:v>
                </c:pt>
                <c:pt idx="19">
                  <c:v>1.8697423266564925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D5-40CF-845F-7A09AE8C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393135"/>
        <c:axId val="1950388143"/>
      </c:scatterChart>
      <c:valAx>
        <c:axId val="195039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388143"/>
        <c:crosses val="autoZero"/>
        <c:crossBetween val="midCat"/>
      </c:valAx>
      <c:valAx>
        <c:axId val="195038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39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Preprandial Venous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399234470691162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'T-test'!$E$109:$E$129</c:f>
              <c:numCache>
                <c:formatCode>0.000</c:formatCode>
                <c:ptCount val="21"/>
                <c:pt idx="0">
                  <c:v>0.94022415189312725</c:v>
                </c:pt>
                <c:pt idx="1">
                  <c:v>0.50224964838063157</c:v>
                </c:pt>
                <c:pt idx="2">
                  <c:v>1.1235131511707026</c:v>
                </c:pt>
                <c:pt idx="3">
                  <c:v>0.75213184489104556</c:v>
                </c:pt>
                <c:pt idx="4">
                  <c:v>1.1913842734039841</c:v>
                </c:pt>
                <c:pt idx="5">
                  <c:v>1.4764988290398127</c:v>
                </c:pt>
                <c:pt idx="8">
                  <c:v>0.9449969160854228</c:v>
                </c:pt>
                <c:pt idx="9">
                  <c:v>1.4481067177886557</c:v>
                </c:pt>
                <c:pt idx="10">
                  <c:v>0.83346825849085837</c:v>
                </c:pt>
                <c:pt idx="11">
                  <c:v>1.3423960367017627</c:v>
                </c:pt>
                <c:pt idx="12">
                  <c:v>0.72939791073739724</c:v>
                </c:pt>
                <c:pt idx="13">
                  <c:v>1.2808851993760668</c:v>
                </c:pt>
                <c:pt idx="14">
                  <c:v>1.1581111302023774</c:v>
                </c:pt>
                <c:pt idx="16">
                  <c:v>1.225498569227383</c:v>
                </c:pt>
                <c:pt idx="18">
                  <c:v>1.0569089321521963</c:v>
                </c:pt>
                <c:pt idx="19">
                  <c:v>0.53606044036717959</c:v>
                </c:pt>
                <c:pt idx="20">
                  <c:v>0.8193421872514981</c:v>
                </c:pt>
              </c:numCache>
            </c:numRef>
          </c:xVal>
          <c:yVal>
            <c:numRef>
              <c:f>'T-test'!$F$109:$F$129</c:f>
              <c:numCache>
                <c:formatCode>0.000</c:formatCode>
                <c:ptCount val="21"/>
                <c:pt idx="0">
                  <c:v>0.98108701918227614</c:v>
                </c:pt>
                <c:pt idx="1">
                  <c:v>0.42336417828738787</c:v>
                </c:pt>
                <c:pt idx="2">
                  <c:v>1.1248444301254057</c:v>
                </c:pt>
                <c:pt idx="3">
                  <c:v>0.80219093757780313</c:v>
                </c:pt>
                <c:pt idx="4">
                  <c:v>1.3915133240023208</c:v>
                </c:pt>
                <c:pt idx="5">
                  <c:v>1.5171007025761123</c:v>
                </c:pt>
                <c:pt idx="8">
                  <c:v>1.1285442702314337</c:v>
                </c:pt>
                <c:pt idx="9">
                  <c:v>1.6604106355313895</c:v>
                </c:pt>
                <c:pt idx="10">
                  <c:v>1.0763197895298247</c:v>
                </c:pt>
                <c:pt idx="11">
                  <c:v>1.5470492933408844</c:v>
                </c:pt>
                <c:pt idx="12">
                  <c:v>0.80526845576302619</c:v>
                </c:pt>
                <c:pt idx="13">
                  <c:v>1.3808976153341153</c:v>
                </c:pt>
                <c:pt idx="14">
                  <c:v>1.1489198193635539</c:v>
                </c:pt>
                <c:pt idx="16">
                  <c:v>1.4346202949592786</c:v>
                </c:pt>
                <c:pt idx="18">
                  <c:v>0.93629733141944194</c:v>
                </c:pt>
                <c:pt idx="19">
                  <c:v>0.57319520898542253</c:v>
                </c:pt>
                <c:pt idx="20">
                  <c:v>0.93089803963670381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C-46D4-9778-62E9570F4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931135"/>
        <c:axId val="1867927807"/>
      </c:scatterChart>
      <c:valAx>
        <c:axId val="186793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927807"/>
        <c:crosses val="autoZero"/>
        <c:crossBetween val="midCat"/>
      </c:valAx>
      <c:valAx>
        <c:axId val="186792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93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946347331583558"/>
                  <c:y val="-6.85600758238553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'T-test'!$C$136:$C$156</c:f>
              <c:numCache>
                <c:formatCode>0.000</c:formatCode>
                <c:ptCount val="21"/>
                <c:pt idx="0">
                  <c:v>3.8797894110793654</c:v>
                </c:pt>
                <c:pt idx="1">
                  <c:v>2.2958458530012331</c:v>
                </c:pt>
                <c:pt idx="2">
                  <c:v>3.8705829025605105</c:v>
                </c:pt>
                <c:pt idx="3">
                  <c:v>3.1223934187216011</c:v>
                </c:pt>
                <c:pt idx="4">
                  <c:v>3.7966417050691241</c:v>
                </c:pt>
                <c:pt idx="5">
                  <c:v>3.6978041474654377</c:v>
                </c:pt>
                <c:pt idx="8">
                  <c:v>2.1991714010077903</c:v>
                </c:pt>
                <c:pt idx="9">
                  <c:v>1.8565307826003006</c:v>
                </c:pt>
                <c:pt idx="10">
                  <c:v>4.4475153669179353</c:v>
                </c:pt>
                <c:pt idx="11">
                  <c:v>3.0556090535137153</c:v>
                </c:pt>
                <c:pt idx="12">
                  <c:v>2.529738020362716</c:v>
                </c:pt>
                <c:pt idx="14">
                  <c:v>3.1477415804534448</c:v>
                </c:pt>
                <c:pt idx="15">
                  <c:v>3.2318760346057172</c:v>
                </c:pt>
                <c:pt idx="16">
                  <c:v>3.3115465967417901</c:v>
                </c:pt>
                <c:pt idx="17">
                  <c:v>3.7285141890752369</c:v>
                </c:pt>
                <c:pt idx="18">
                  <c:v>2.4942692894015934</c:v>
                </c:pt>
                <c:pt idx="19">
                  <c:v>2.8285453604074995</c:v>
                </c:pt>
              </c:numCache>
            </c:numRef>
          </c:xVal>
          <c:yVal>
            <c:numRef>
              <c:f>'T-test'!$D$136:$D$156</c:f>
              <c:numCache>
                <c:formatCode>0.000</c:formatCode>
                <c:ptCount val="21"/>
                <c:pt idx="0">
                  <c:v>2.7767507471206825</c:v>
                </c:pt>
                <c:pt idx="1">
                  <c:v>1.8889071545410032</c:v>
                </c:pt>
                <c:pt idx="2">
                  <c:v>2.5176824411500074</c:v>
                </c:pt>
                <c:pt idx="3">
                  <c:v>2.9232219121735299</c:v>
                </c:pt>
                <c:pt idx="4">
                  <c:v>3.215362903225806</c:v>
                </c:pt>
                <c:pt idx="5">
                  <c:v>3.0066981566820274</c:v>
                </c:pt>
                <c:pt idx="8">
                  <c:v>1.5604738998479748</c:v>
                </c:pt>
                <c:pt idx="9">
                  <c:v>1.7706778880188621</c:v>
                </c:pt>
                <c:pt idx="10">
                  <c:v>3.434923685655134</c:v>
                </c:pt>
                <c:pt idx="11">
                  <c:v>2.3250513513286677</c:v>
                </c:pt>
                <c:pt idx="12">
                  <c:v>2.0570487501362877</c:v>
                </c:pt>
                <c:pt idx="14">
                  <c:v>2.381992075720889</c:v>
                </c:pt>
                <c:pt idx="15">
                  <c:v>2.3880349680617545</c:v>
                </c:pt>
                <c:pt idx="16">
                  <c:v>1.4242093817159351</c:v>
                </c:pt>
                <c:pt idx="17">
                  <c:v>2.8181044373429747</c:v>
                </c:pt>
                <c:pt idx="18">
                  <c:v>1.789956205894526</c:v>
                </c:pt>
                <c:pt idx="19">
                  <c:v>2.5564076496220847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1-4E06-A243-4A670D797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389391"/>
        <c:axId val="1950391055"/>
      </c:scatterChart>
      <c:valAx>
        <c:axId val="195038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391055"/>
        <c:crosses val="autoZero"/>
        <c:crossBetween val="midCat"/>
      </c:valAx>
      <c:valAx>
        <c:axId val="195039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38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393700787401574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'T-test'!$E$136:$E$156</c:f>
              <c:numCache>
                <c:formatCode>0.000</c:formatCode>
                <c:ptCount val="21"/>
                <c:pt idx="0">
                  <c:v>1.9137073084192511</c:v>
                </c:pt>
                <c:pt idx="1">
                  <c:v>1.1087180233592653</c:v>
                </c:pt>
                <c:pt idx="2">
                  <c:v>2.0758933457133688</c:v>
                </c:pt>
                <c:pt idx="3">
                  <c:v>2.0289738692106685</c:v>
                </c:pt>
                <c:pt idx="4">
                  <c:v>1.8530472350230411</c:v>
                </c:pt>
                <c:pt idx="5">
                  <c:v>2.5641912442396313</c:v>
                </c:pt>
                <c:pt idx="8">
                  <c:v>1.537386247535234</c:v>
                </c:pt>
                <c:pt idx="9">
                  <c:v>1.7967709229167999</c:v>
                </c:pt>
                <c:pt idx="10">
                  <c:v>1.0699193453011071</c:v>
                </c:pt>
                <c:pt idx="11">
                  <c:v>1.4065774042898513</c:v>
                </c:pt>
                <c:pt idx="12">
                  <c:v>1.0985515802646377</c:v>
                </c:pt>
                <c:pt idx="13">
                  <c:v>1.375166986774307</c:v>
                </c:pt>
                <c:pt idx="14">
                  <c:v>1.6051551837992513</c:v>
                </c:pt>
                <c:pt idx="16">
                  <c:v>1.4636947390583182</c:v>
                </c:pt>
                <c:pt idx="18">
                  <c:v>1.3487777860404897</c:v>
                </c:pt>
                <c:pt idx="19">
                  <c:v>1.1648741479178721</c:v>
                </c:pt>
                <c:pt idx="20">
                  <c:v>1.2824600393139796</c:v>
                </c:pt>
              </c:numCache>
            </c:numRef>
          </c:xVal>
          <c:yVal>
            <c:numRef>
              <c:f>'T-test'!$F$136:$F$156</c:f>
              <c:numCache>
                <c:formatCode>0.000</c:formatCode>
                <c:ptCount val="21"/>
                <c:pt idx="0">
                  <c:v>2.1752362041124642</c:v>
                </c:pt>
                <c:pt idx="1">
                  <c:v>1.0909912285054835</c:v>
                </c:pt>
                <c:pt idx="2">
                  <c:v>2.3575663288880486</c:v>
                </c:pt>
                <c:pt idx="3">
                  <c:v>2.065662994560538</c:v>
                </c:pt>
                <c:pt idx="4">
                  <c:v>2.0084504608294926</c:v>
                </c:pt>
                <c:pt idx="5">
                  <c:v>2.3837626728110601</c:v>
                </c:pt>
                <c:pt idx="8">
                  <c:v>1.5849259690261031</c:v>
                </c:pt>
                <c:pt idx="9">
                  <c:v>2.1113434138707392</c:v>
                </c:pt>
                <c:pt idx="10">
                  <c:v>1.2117189015399787</c:v>
                </c:pt>
                <c:pt idx="11">
                  <c:v>1.543150616446388</c:v>
                </c:pt>
                <c:pt idx="12">
                  <c:v>1.3747898579574886</c:v>
                </c:pt>
                <c:pt idx="13">
                  <c:v>1.4077895911028766</c:v>
                </c:pt>
                <c:pt idx="14">
                  <c:v>1.6190887079022669</c:v>
                </c:pt>
                <c:pt idx="16">
                  <c:v>1.7024373913668394</c:v>
                </c:pt>
                <c:pt idx="18">
                  <c:v>1.1890243222452941</c:v>
                </c:pt>
                <c:pt idx="19">
                  <c:v>1.0243470982905982</c:v>
                </c:pt>
                <c:pt idx="20">
                  <c:v>1.3132273641814063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F-444E-9F88-4C97CCEBD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901247"/>
        <c:axId val="1959898751"/>
      </c:scatterChart>
      <c:valAx>
        <c:axId val="195990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98751"/>
        <c:crosses val="autoZero"/>
        <c:crossBetween val="midCat"/>
      </c:valAx>
      <c:valAx>
        <c:axId val="19598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0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107</xdr:row>
      <xdr:rowOff>61912</xdr:rowOff>
    </xdr:from>
    <xdr:to>
      <xdr:col>13</xdr:col>
      <xdr:colOff>9525</xdr:colOff>
      <xdr:row>121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409575</xdr:colOff>
      <xdr:row>121</xdr:row>
      <xdr:rowOff>119062</xdr:rowOff>
    </xdr:from>
    <xdr:to>
      <xdr:col>13</xdr:col>
      <xdr:colOff>0</xdr:colOff>
      <xdr:row>135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381000</xdr:colOff>
      <xdr:row>137</xdr:row>
      <xdr:rowOff>100012</xdr:rowOff>
    </xdr:from>
    <xdr:to>
      <xdr:col>12</xdr:col>
      <xdr:colOff>581025</xdr:colOff>
      <xdr:row>151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371475</xdr:colOff>
      <xdr:row>152</xdr:row>
      <xdr:rowOff>52387</xdr:rowOff>
    </xdr:from>
    <xdr:to>
      <xdr:col>12</xdr:col>
      <xdr:colOff>571500</xdr:colOff>
      <xdr:row>166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7"/>
  <sheetViews>
    <sheetView workbookViewId="0">
      <selection activeCell="H32" sqref="H32"/>
    </sheetView>
  </sheetViews>
  <sheetFormatPr defaultRowHeight="15" x14ac:dyDescent="0.25"/>
  <cols>
    <col min="1" max="1" width="32" customWidth="1"/>
    <col min="2" max="2" width="18" customWidth="1"/>
    <col min="3" max="3" width="12.42578125" customWidth="1"/>
    <col min="4" max="4" width="12.140625" customWidth="1"/>
    <col min="5" max="5" width="13.140625" customWidth="1"/>
    <col min="6" max="6" width="12.42578125" customWidth="1"/>
    <col min="7" max="8" width="14.42578125" customWidth="1"/>
    <col min="9" max="9" width="11" customWidth="1"/>
    <col min="10" max="14" width="9.140625" customWidth="1"/>
    <col min="15" max="15" width="16.7109375" bestFit="1" customWidth="1"/>
    <col min="16" max="16" width="15.42578125" bestFit="1" customWidth="1"/>
    <col min="17" max="17" width="15.7109375" bestFit="1" customWidth="1"/>
    <col min="18" max="18" width="13.28515625" customWidth="1"/>
    <col min="19" max="19" width="20" customWidth="1"/>
    <col min="20" max="20" width="13.5703125" customWidth="1"/>
    <col min="21" max="23" width="9.5703125" bestFit="1" customWidth="1"/>
    <col min="24" max="29" width="9.28515625" bestFit="1" customWidth="1"/>
    <col min="30" max="30" width="9.5703125" bestFit="1" customWidth="1"/>
    <col min="31" max="31" width="9.28515625" bestFit="1" customWidth="1"/>
    <col min="32" max="32" width="9.5703125" bestFit="1" customWidth="1"/>
    <col min="33" max="33" width="9.28515625" bestFit="1" customWidth="1"/>
    <col min="34" max="34" width="9.5703125" bestFit="1" customWidth="1"/>
  </cols>
  <sheetData>
    <row r="1" spans="1:34" ht="30.75" thickBot="1" x14ac:dyDescent="0.3">
      <c r="A1" s="48" t="s">
        <v>34</v>
      </c>
      <c r="B1" s="47" t="s">
        <v>33</v>
      </c>
      <c r="C1" s="22" t="s">
        <v>21</v>
      </c>
      <c r="D1" s="22" t="s">
        <v>20</v>
      </c>
      <c r="E1" s="22" t="s">
        <v>19</v>
      </c>
      <c r="F1" s="22" t="s">
        <v>18</v>
      </c>
      <c r="G1" s="22" t="s">
        <v>17</v>
      </c>
      <c r="H1" s="44" t="s">
        <v>16</v>
      </c>
      <c r="I1" s="22" t="s">
        <v>15</v>
      </c>
      <c r="J1" s="22" t="s">
        <v>14</v>
      </c>
      <c r="K1" s="22" t="s">
        <v>13</v>
      </c>
      <c r="L1" s="22" t="s">
        <v>12</v>
      </c>
      <c r="M1" s="22" t="s">
        <v>11</v>
      </c>
      <c r="N1" s="22" t="s">
        <v>10</v>
      </c>
      <c r="O1" s="22" t="s">
        <v>9</v>
      </c>
      <c r="P1" s="22" t="s">
        <v>8</v>
      </c>
      <c r="Q1" s="44" t="s">
        <v>7</v>
      </c>
      <c r="R1" s="46" t="s">
        <v>32</v>
      </c>
      <c r="S1" s="45" t="s">
        <v>31</v>
      </c>
      <c r="T1" s="22" t="s">
        <v>30</v>
      </c>
      <c r="U1" s="22" t="s">
        <v>20</v>
      </c>
      <c r="V1" s="22" t="s">
        <v>19</v>
      </c>
      <c r="W1" s="22" t="s">
        <v>18</v>
      </c>
      <c r="X1" s="22" t="s">
        <v>17</v>
      </c>
      <c r="Y1" s="44" t="s">
        <v>16</v>
      </c>
      <c r="Z1" s="22" t="s">
        <v>15</v>
      </c>
      <c r="AA1" s="22" t="s">
        <v>14</v>
      </c>
      <c r="AB1" s="22" t="s">
        <v>13</v>
      </c>
      <c r="AC1" s="22" t="s">
        <v>12</v>
      </c>
      <c r="AD1" s="22" t="s">
        <v>11</v>
      </c>
      <c r="AE1" s="22" t="s">
        <v>10</v>
      </c>
      <c r="AF1" s="22" t="s">
        <v>9</v>
      </c>
      <c r="AG1" s="22" t="s">
        <v>8</v>
      </c>
      <c r="AH1" s="44" t="s">
        <v>7</v>
      </c>
    </row>
    <row r="2" spans="1:34" ht="15.75" thickTop="1" x14ac:dyDescent="0.25">
      <c r="A2" t="s">
        <v>29</v>
      </c>
      <c r="B2" s="9"/>
      <c r="C2" s="7">
        <v>2.0135494851831837</v>
      </c>
      <c r="D2" s="7">
        <v>1.7960958758962786</v>
      </c>
      <c r="E2" s="7">
        <v>0.73360541547454106</v>
      </c>
      <c r="F2" s="7">
        <v>0.71454275876023488</v>
      </c>
      <c r="G2" s="7">
        <v>10.799516519999999</v>
      </c>
      <c r="H2" s="6">
        <v>2.5984890100000002</v>
      </c>
      <c r="I2" s="7">
        <v>3.2379746819893498</v>
      </c>
      <c r="J2" s="7">
        <v>1.2244188054354843</v>
      </c>
      <c r="K2" s="7">
        <v>0.40857107390140135</v>
      </c>
      <c r="L2" s="7">
        <v>0.61358376822658889</v>
      </c>
      <c r="M2" s="7">
        <v>0.52567006094047497</v>
      </c>
      <c r="N2" s="16">
        <v>0.24826904034046651</v>
      </c>
      <c r="O2" s="7">
        <v>0.26871320317289465</v>
      </c>
      <c r="P2" s="7">
        <v>0.44582741980049667</v>
      </c>
      <c r="Q2" s="15">
        <v>0.73360661319030018</v>
      </c>
      <c r="S2" s="27">
        <v>76.142133454108603</v>
      </c>
      <c r="T2" s="7">
        <v>26.444616060000001</v>
      </c>
      <c r="U2" s="7">
        <v>23.58872538</v>
      </c>
      <c r="V2" s="7">
        <v>9.634684270000001</v>
      </c>
      <c r="W2" s="7">
        <v>9.3843280500000006</v>
      </c>
      <c r="X2" s="7">
        <v>10.799516519999999</v>
      </c>
      <c r="Y2" s="6">
        <v>2.5984890100000002</v>
      </c>
      <c r="Z2" s="7">
        <v>42.525399999999998</v>
      </c>
      <c r="AA2" s="7">
        <v>16.0807</v>
      </c>
      <c r="AB2" s="7">
        <v>5.3658999999999999</v>
      </c>
      <c r="AC2" s="7">
        <v>8.0584000000000007</v>
      </c>
      <c r="AD2" s="7">
        <v>6.9038000000000004</v>
      </c>
      <c r="AE2" s="8">
        <v>3.2606000000000002</v>
      </c>
      <c r="AF2" s="7">
        <v>3.5291000000000001</v>
      </c>
      <c r="AG2" s="7">
        <v>5.8552</v>
      </c>
      <c r="AH2" s="6">
        <v>9.6347000000000005</v>
      </c>
    </row>
    <row r="3" spans="1:34" x14ac:dyDescent="0.25">
      <c r="A3" t="s">
        <v>28</v>
      </c>
      <c r="B3" s="9"/>
      <c r="C3" s="7">
        <v>2.3932160162295286</v>
      </c>
      <c r="D3" s="7">
        <v>1.9700331534495674</v>
      </c>
      <c r="E3" s="7">
        <v>2.1975406091833571</v>
      </c>
      <c r="F3" s="7">
        <v>1.9879059685234781</v>
      </c>
      <c r="G3" s="7">
        <v>17.682601989999998</v>
      </c>
      <c r="H3" s="6">
        <v>9.5395115589999993</v>
      </c>
      <c r="I3" s="7">
        <v>4.0821778515567813</v>
      </c>
      <c r="J3" s="7">
        <v>1.6889639136405779</v>
      </c>
      <c r="K3" s="7">
        <v>0.57993977902677363</v>
      </c>
      <c r="L3" s="7">
        <v>0.5538162841503883</v>
      </c>
      <c r="M3" s="7">
        <v>0.70019279522010958</v>
      </c>
      <c r="N3" s="8">
        <v>0.13608434204024944</v>
      </c>
      <c r="O3" s="7">
        <v>1.4990422203469551</v>
      </c>
      <c r="P3" s="7">
        <v>0.4888644746825721</v>
      </c>
      <c r="Q3" s="6">
        <v>2.197536220327784</v>
      </c>
      <c r="S3" s="27">
        <v>90.361448897908005</v>
      </c>
      <c r="T3" s="7">
        <v>26.484923000000002</v>
      </c>
      <c r="U3" s="7">
        <v>21.80169948</v>
      </c>
      <c r="V3" s="7">
        <v>24.319448569999999</v>
      </c>
      <c r="W3" s="7">
        <v>21.99949196</v>
      </c>
      <c r="X3" s="7">
        <v>17.682601989999998</v>
      </c>
      <c r="Y3" s="6">
        <v>9.5395115589999993</v>
      </c>
      <c r="Z3" s="7">
        <v>45.176099999999998</v>
      </c>
      <c r="AA3" s="7">
        <v>18.691199999999998</v>
      </c>
      <c r="AB3" s="7">
        <v>6.4180000000000001</v>
      </c>
      <c r="AC3" s="7">
        <v>6.1288999999999998</v>
      </c>
      <c r="AD3" s="7">
        <v>7.7488000000000001</v>
      </c>
      <c r="AE3" s="8">
        <v>1.506</v>
      </c>
      <c r="AF3" s="7">
        <v>16.589400000000001</v>
      </c>
      <c r="AG3" s="7">
        <v>5.4100999999999999</v>
      </c>
      <c r="AH3" s="6">
        <v>24.319400000000002</v>
      </c>
    </row>
    <row r="4" spans="1:34" ht="15.75" thickBot="1" x14ac:dyDescent="0.3">
      <c r="A4" s="37" t="s">
        <v>23</v>
      </c>
      <c r="B4" s="36"/>
      <c r="C4" s="2">
        <f>(C3-C2)/C2*100</f>
        <v>18.855584818756245</v>
      </c>
      <c r="D4" s="2">
        <f>(D3-D2)/D2*100</f>
        <v>9.6841866788704412</v>
      </c>
      <c r="E4" s="2">
        <f>(E3-E2)/E2*100</f>
        <v>199.55348785993527</v>
      </c>
      <c r="F4" s="2">
        <f>(F3-F2)/F2*100</f>
        <v>178.20671949325859</v>
      </c>
      <c r="G4" s="2"/>
      <c r="H4" s="1"/>
      <c r="I4" s="2">
        <f>(I3-I2)/I2*100</f>
        <v>26.071950910029017</v>
      </c>
      <c r="J4" s="2">
        <f>(J3-J2)/J2*100</f>
        <v>37.94005009910564</v>
      </c>
      <c r="K4" s="2">
        <f>(K3-K2)/K2*100</f>
        <v>41.943425776325988</v>
      </c>
      <c r="L4" s="2">
        <f>(L3-L2)/L2*100</f>
        <v>-9.7407211812241403</v>
      </c>
      <c r="M4" s="2">
        <f>(M3-M2)/M2*100</f>
        <v>33.200052132966526</v>
      </c>
      <c r="N4" s="3">
        <f>(N3-N2)/N2*100</f>
        <v>-45.186745051405261</v>
      </c>
      <c r="O4" s="2">
        <f>(O3-O2)/O2*100</f>
        <v>457.85953300643945</v>
      </c>
      <c r="P4" s="2">
        <f>(P3-P2)/P2*100</f>
        <v>9.6532992298531308</v>
      </c>
      <c r="Q4" s="1">
        <f>(Q3-Q2)/Q2*100</f>
        <v>199.55240053946119</v>
      </c>
      <c r="S4" s="27"/>
      <c r="T4" s="2">
        <f>(T3-T2)/T2*100</f>
        <v>0.15242021252472923</v>
      </c>
      <c r="U4" s="2">
        <f>(U3-U2)/U2*100</f>
        <v>-7.575762874899346</v>
      </c>
      <c r="V4" s="2">
        <f>(V3-V2)/V2*100</f>
        <v>152.41562555116292</v>
      </c>
      <c r="W4" s="2">
        <f>(W3-W2)/W2*100</f>
        <v>134.42799359513012</v>
      </c>
      <c r="X4" s="2"/>
      <c r="Y4" s="1"/>
      <c r="Z4" s="2">
        <f>(Z3-Z2)/Z2*100</f>
        <v>6.2332159133129856</v>
      </c>
      <c r="AA4" s="2">
        <f>(AA3-AA2)/AA2*100</f>
        <v>16.233746043393623</v>
      </c>
      <c r="AB4" s="2">
        <f>(AB3-AB2)/AB2*100</f>
        <v>19.607148847350871</v>
      </c>
      <c r="AC4" s="2">
        <f>(AC3-AC2)/AC2*100</f>
        <v>-23.943959098580372</v>
      </c>
      <c r="AD4" s="2">
        <f>(AD3-AD2)/AD2*100</f>
        <v>12.239636142414319</v>
      </c>
      <c r="AE4" s="3">
        <f>(AE3-AE2)/AE2*100</f>
        <v>-53.812181807029383</v>
      </c>
      <c r="AF4" s="2">
        <f>(AF3-AF2)/AF2*100</f>
        <v>370.07452324955375</v>
      </c>
      <c r="AG4" s="2">
        <f>(AG3-AG2)/AG2*100</f>
        <v>-7.6017898620030069</v>
      </c>
      <c r="AH4" s="1">
        <f>(AH3-AH2)/AH2*100</f>
        <v>152.4147093318941</v>
      </c>
    </row>
    <row r="5" spans="1:34" x14ac:dyDescent="0.25">
      <c r="A5" t="s">
        <v>27</v>
      </c>
      <c r="B5" s="9"/>
      <c r="C5" s="7">
        <v>1.4182265363825555</v>
      </c>
      <c r="D5" s="7">
        <v>0.93057807267143655</v>
      </c>
      <c r="E5" s="7">
        <v>0.30704644799938852</v>
      </c>
      <c r="F5" s="7">
        <v>0.41058469728727987</v>
      </c>
      <c r="G5" s="42">
        <v>34.3812</v>
      </c>
      <c r="H5" s="40">
        <v>-33.7149</v>
      </c>
      <c r="I5" s="7">
        <v>2.5229606637205615</v>
      </c>
      <c r="J5" s="7">
        <v>1.1047571486274532</v>
      </c>
      <c r="K5" s="7">
        <v>0.27397636570877021</v>
      </c>
      <c r="L5" s="7">
        <v>0.2646930307392667</v>
      </c>
      <c r="M5" s="7">
        <v>0.26355347691164011</v>
      </c>
      <c r="N5" s="8">
        <v>0.12837822060120638</v>
      </c>
      <c r="O5" s="7">
        <v>0.13276377624086028</v>
      </c>
      <c r="P5" s="7">
        <v>0.27783818701350482</v>
      </c>
      <c r="Q5" s="6">
        <v>0.30706946928883555</v>
      </c>
      <c r="S5" s="27">
        <v>57.553223617504884</v>
      </c>
      <c r="T5" s="38">
        <v>24.641999999999999</v>
      </c>
      <c r="U5" s="38">
        <v>16.169</v>
      </c>
      <c r="V5" s="38">
        <v>5.335</v>
      </c>
      <c r="W5" s="38">
        <v>7.1340000000000003</v>
      </c>
      <c r="X5" s="42">
        <v>34.3812</v>
      </c>
      <c r="Y5" s="40">
        <v>-33.7149</v>
      </c>
      <c r="Z5" s="38">
        <v>43.837000000000003</v>
      </c>
      <c r="AA5" s="38">
        <v>19.195399999999999</v>
      </c>
      <c r="AB5" s="38">
        <v>4.7603999999999997</v>
      </c>
      <c r="AC5" s="38">
        <v>4.5991</v>
      </c>
      <c r="AD5" s="38">
        <v>4.5792999999999999</v>
      </c>
      <c r="AE5" s="43">
        <v>2.2305999999999999</v>
      </c>
      <c r="AF5" s="38">
        <v>2.3068</v>
      </c>
      <c r="AG5" s="38">
        <v>4.8274999999999997</v>
      </c>
      <c r="AH5" s="39">
        <v>5.3353999999999999</v>
      </c>
    </row>
    <row r="6" spans="1:34" x14ac:dyDescent="0.25">
      <c r="A6" t="s">
        <v>26</v>
      </c>
      <c r="B6" s="9"/>
      <c r="C6" s="7">
        <v>3.4021099039088902</v>
      </c>
      <c r="D6" s="7">
        <v>2.3155311108581667</v>
      </c>
      <c r="E6" s="7">
        <v>2.2092332624286919</v>
      </c>
      <c r="F6" s="7">
        <v>1.9872488868820797</v>
      </c>
      <c r="G6" s="42">
        <v>31.938099999999999</v>
      </c>
      <c r="H6" s="39">
        <v>10.048500000000001</v>
      </c>
      <c r="I6" s="7">
        <v>4.131327291459141</v>
      </c>
      <c r="J6" s="7">
        <v>0.7292045263465694</v>
      </c>
      <c r="K6" s="7">
        <v>0.5791785853992214</v>
      </c>
      <c r="L6" s="7">
        <v>0.50942584723137385</v>
      </c>
      <c r="M6" s="7">
        <v>1.144968657765765</v>
      </c>
      <c r="N6" s="8">
        <v>8.1977312267329225E-2</v>
      </c>
      <c r="O6" s="7">
        <v>1.5308497824304672</v>
      </c>
      <c r="P6" s="7">
        <v>0.45637981264609007</v>
      </c>
      <c r="Q6" s="6">
        <v>2.2092204012250094</v>
      </c>
      <c r="S6" s="27">
        <v>64.306018408636049</v>
      </c>
      <c r="T6" s="38">
        <v>52.905000000000001</v>
      </c>
      <c r="U6" s="38">
        <v>36.008000000000003</v>
      </c>
      <c r="V6" s="38">
        <v>34.355000000000004</v>
      </c>
      <c r="W6" s="38">
        <v>30.902999999999999</v>
      </c>
      <c r="X6" s="42">
        <v>31.938099999999999</v>
      </c>
      <c r="Y6" s="39">
        <v>10.048500000000001</v>
      </c>
      <c r="Z6" s="38">
        <v>64.244799999999998</v>
      </c>
      <c r="AA6" s="38">
        <v>11.339600000000001</v>
      </c>
      <c r="AB6" s="38">
        <v>9.0066000000000006</v>
      </c>
      <c r="AC6" s="38">
        <v>7.9218999999999999</v>
      </c>
      <c r="AD6" s="38">
        <v>17.805</v>
      </c>
      <c r="AE6" s="41">
        <v>1.2747999999999999</v>
      </c>
      <c r="AF6" s="38">
        <v>23.805700000000002</v>
      </c>
      <c r="AG6" s="38">
        <v>7.0970000000000004</v>
      </c>
      <c r="AH6" s="39">
        <v>34.354799999999997</v>
      </c>
    </row>
    <row r="7" spans="1:34" ht="15.75" thickBot="1" x14ac:dyDescent="0.3">
      <c r="A7" s="37" t="s">
        <v>23</v>
      </c>
      <c r="B7" s="36"/>
      <c r="C7" s="4">
        <f>(C6-C5)/C5*100</f>
        <v>139.88480095617092</v>
      </c>
      <c r="D7" s="2">
        <f>(D6-D5)/D5*100</f>
        <v>148.82717300773126</v>
      </c>
      <c r="E7" s="2">
        <f>(E6-E5)/E5*100</f>
        <v>619.5110957391995</v>
      </c>
      <c r="F7" s="2">
        <f>(F6-F5)/F5*100</f>
        <v>384.0046158592296</v>
      </c>
      <c r="G7" s="2"/>
      <c r="H7" s="1"/>
      <c r="I7" s="4">
        <f>(I6-I5)/I5*100</f>
        <v>63.749175754756017</v>
      </c>
      <c r="J7" s="2">
        <f>(J6-J5)/J5*100</f>
        <v>-33.994133710514497</v>
      </c>
      <c r="K7" s="2">
        <f>(K6-K5)/K5*100</f>
        <v>111.39728016352815</v>
      </c>
      <c r="L7" s="2">
        <f>(L6-L5)/L5*100</f>
        <v>92.459108503381344</v>
      </c>
      <c r="M7" s="2">
        <f>(M6-M5)/M5*100</f>
        <v>334.43504186804233</v>
      </c>
      <c r="N7" s="3">
        <f>(N6-N5)/N5*100</f>
        <v>-36.143909859926133</v>
      </c>
      <c r="O7" s="2">
        <f>(O6-O5)/O5*100</f>
        <v>1053.0628502560794</v>
      </c>
      <c r="P7" s="2">
        <f>(P6-P5)/P5*100</f>
        <v>64.261010177088039</v>
      </c>
      <c r="Q7" s="1">
        <f>(Q6-Q5)/Q5*100</f>
        <v>619.45296494031231</v>
      </c>
      <c r="S7" s="27"/>
      <c r="T7" s="2">
        <f>(T6-T5)/T5*100</f>
        <v>114.69442415388362</v>
      </c>
      <c r="U7" s="2">
        <f>(U6-U5)/U5*100</f>
        <v>122.69775496320119</v>
      </c>
      <c r="V7" s="2">
        <f>(V6-V5)/V5*100</f>
        <v>543.95501405810694</v>
      </c>
      <c r="W7" s="2">
        <f>(W6-W5)/W5*100</f>
        <v>333.17914213624891</v>
      </c>
      <c r="X7" s="2"/>
      <c r="Y7" s="1"/>
      <c r="Z7" s="2">
        <f>(Z6-Z5)/Z5*100</f>
        <v>46.55382439491752</v>
      </c>
      <c r="AA7" s="2">
        <f>(AA6-AA5)/AA5*100</f>
        <v>-40.9254300509497</v>
      </c>
      <c r="AB7" s="2">
        <f>(AB6-AB5)/AB5*100</f>
        <v>89.198386690194127</v>
      </c>
      <c r="AC7" s="2">
        <f>(AC6-AC5)/AC5*100</f>
        <v>72.24891826661738</v>
      </c>
      <c r="AD7" s="2">
        <f>(AD6-AD5)/AD5*100</f>
        <v>288.81488437097374</v>
      </c>
      <c r="AE7" s="3">
        <f>(AE6-AE5)/AE5*100</f>
        <v>-42.849457545055145</v>
      </c>
      <c r="AF7" s="2">
        <f>(AF6-AF5)/AF5*100</f>
        <v>931.97936535460394</v>
      </c>
      <c r="AG7" s="2">
        <f>(AG6-AG5)/AG5*100</f>
        <v>47.01191092698086</v>
      </c>
      <c r="AH7" s="1">
        <f>(AH6-AH5)/AH5*100</f>
        <v>543.90298759230791</v>
      </c>
    </row>
    <row r="8" spans="1:34" x14ac:dyDescent="0.25">
      <c r="A8" t="s">
        <v>25</v>
      </c>
      <c r="B8" s="9"/>
      <c r="C8" s="7">
        <v>2.1096543251812179</v>
      </c>
      <c r="D8" s="7">
        <v>1.6140762976417373</v>
      </c>
      <c r="E8" s="7">
        <v>0.99143049950788975</v>
      </c>
      <c r="F8" s="7">
        <v>0.72926745877296606</v>
      </c>
      <c r="G8" s="7">
        <v>23.493200000000002</v>
      </c>
      <c r="H8" s="40">
        <v>26.4392</v>
      </c>
      <c r="I8" s="7">
        <v>2.7890346478855204</v>
      </c>
      <c r="J8" s="7">
        <v>0.67936660048285613</v>
      </c>
      <c r="K8" s="7">
        <v>0.4718591677692463</v>
      </c>
      <c r="L8" s="7">
        <v>0.35903506303632082</v>
      </c>
      <c r="M8" s="7">
        <v>0.55484430196680989</v>
      </c>
      <c r="N8" s="8">
        <v>0.22831032042646737</v>
      </c>
      <c r="O8" s="7">
        <v>0.42808528135498797</v>
      </c>
      <c r="P8" s="7">
        <v>0.30120276075014779</v>
      </c>
      <c r="Q8" s="6">
        <v>0.99140305506499671</v>
      </c>
      <c r="S8" s="27">
        <v>68.611107232379908</v>
      </c>
      <c r="T8" s="38">
        <v>30.748000000000001</v>
      </c>
      <c r="U8" s="38">
        <v>23.524999999999999</v>
      </c>
      <c r="V8" s="38">
        <v>14.450000000000001</v>
      </c>
      <c r="W8" s="38">
        <v>10.629</v>
      </c>
      <c r="X8" s="7">
        <v>23.493200000000002</v>
      </c>
      <c r="Y8" s="40">
        <v>26.4392</v>
      </c>
      <c r="Z8" s="7">
        <v>40.649900000000002</v>
      </c>
      <c r="AA8" s="7">
        <v>9.9016999999999999</v>
      </c>
      <c r="AB8" s="7">
        <v>6.8773</v>
      </c>
      <c r="AC8" s="7">
        <v>5.2328999999999999</v>
      </c>
      <c r="AD8" s="7">
        <v>8.0868000000000002</v>
      </c>
      <c r="AE8" s="8">
        <v>3.3275999999999999</v>
      </c>
      <c r="AF8" s="7">
        <v>6.2393000000000001</v>
      </c>
      <c r="AG8" s="7">
        <v>4.3899999999999997</v>
      </c>
      <c r="AH8" s="6">
        <v>14.4496</v>
      </c>
    </row>
    <row r="9" spans="1:34" x14ac:dyDescent="0.25">
      <c r="A9" t="s">
        <v>24</v>
      </c>
      <c r="B9" s="9"/>
      <c r="C9" s="7">
        <v>2.6177543318991225</v>
      </c>
      <c r="D9" s="7">
        <v>2.0723702678042022</v>
      </c>
      <c r="E9" s="7">
        <v>1.3622339935854995</v>
      </c>
      <c r="F9" s="7">
        <v>1.3009999741258709</v>
      </c>
      <c r="G9" s="7">
        <v>20.834800000000001</v>
      </c>
      <c r="H9" s="39">
        <v>4.4931999999999999</v>
      </c>
      <c r="I9" s="7">
        <v>3.2998002428220246</v>
      </c>
      <c r="J9" s="7">
        <v>0.68204591092290212</v>
      </c>
      <c r="K9" s="7">
        <v>0.46455367214560223</v>
      </c>
      <c r="L9" s="7">
        <v>0.43560870785006173</v>
      </c>
      <c r="M9" s="7">
        <v>0.76856868866179218</v>
      </c>
      <c r="N9" s="8">
        <v>0.21571615496044888</v>
      </c>
      <c r="O9" s="7">
        <v>1.0376119460060147</v>
      </c>
      <c r="P9" s="7">
        <v>0.26338802811985629</v>
      </c>
      <c r="Q9" s="6">
        <v>1.362211699646376</v>
      </c>
      <c r="S9" s="27">
        <v>74.313130412170622</v>
      </c>
      <c r="T9" s="38">
        <v>35.225999999999999</v>
      </c>
      <c r="U9" s="38">
        <v>27.887</v>
      </c>
      <c r="V9" s="38">
        <v>18.331</v>
      </c>
      <c r="W9" s="38">
        <v>17.506999999999998</v>
      </c>
      <c r="X9" s="7">
        <v>20.834800000000001</v>
      </c>
      <c r="Y9" s="39">
        <v>4.4931999999999999</v>
      </c>
      <c r="Z9" s="38">
        <v>44.404000000000003</v>
      </c>
      <c r="AA9" s="38">
        <v>9.1780000000000008</v>
      </c>
      <c r="AB9" s="38">
        <v>6.2512999999999996</v>
      </c>
      <c r="AC9" s="38">
        <v>5.8617999999999997</v>
      </c>
      <c r="AD9" s="38">
        <v>10.3423</v>
      </c>
      <c r="AE9" s="38">
        <v>2.9028</v>
      </c>
      <c r="AF9" s="38">
        <v>13.9627</v>
      </c>
      <c r="AG9" s="38">
        <v>3.5442999999999998</v>
      </c>
      <c r="AH9" s="38">
        <v>18.3307</v>
      </c>
    </row>
    <row r="10" spans="1:34" ht="15.75" thickBot="1" x14ac:dyDescent="0.3">
      <c r="A10" s="37" t="s">
        <v>23</v>
      </c>
      <c r="B10" s="36"/>
      <c r="C10" s="4">
        <f>(C9-C8)/C8*100</f>
        <v>24.084514730831991</v>
      </c>
      <c r="D10" s="2">
        <f>(D9-D8)/D8*100</f>
        <v>28.393575373856862</v>
      </c>
      <c r="E10" s="2">
        <f>(E9-E8)/E8*100</f>
        <v>37.400856062191259</v>
      </c>
      <c r="F10" s="2">
        <f>(F9-F8)/F8*100</f>
        <v>78.398193759375644</v>
      </c>
      <c r="G10" s="2"/>
      <c r="H10" s="1"/>
      <c r="I10" s="4">
        <f>(I9-I8)/I8*100</f>
        <v>18.313347068805193</v>
      </c>
      <c r="J10" s="2">
        <f>(J9-J8)/J8*100</f>
        <v>0.39438359762485886</v>
      </c>
      <c r="K10" s="2">
        <f>(K9-K8)/K8*100</f>
        <v>-1.5482364490619982</v>
      </c>
      <c r="L10" s="2">
        <f>(L9-L8)/L8*100</f>
        <v>21.327623036637661</v>
      </c>
      <c r="M10" s="2">
        <f>(M9-M8)/M8*100</f>
        <v>38.51970470587387</v>
      </c>
      <c r="N10" s="3">
        <f>(N9-N8)/N8*100</f>
        <v>-5.5162488679852446</v>
      </c>
      <c r="O10" s="2">
        <f>(O9-O8)/O8*100</f>
        <v>142.38440123933606</v>
      </c>
      <c r="P10" s="2">
        <f>(P9-P8)/P8*100</f>
        <v>-12.554577035121998</v>
      </c>
      <c r="Q10" s="1">
        <f>(Q9-Q8)/Q8*100</f>
        <v>37.402410925299087</v>
      </c>
      <c r="S10" s="27"/>
      <c r="T10" s="2">
        <f>(T9-T8)/T8*100</f>
        <v>14.563548848705599</v>
      </c>
      <c r="U10" s="2">
        <f>(U9-U8)/U8*100</f>
        <v>18.541976620616374</v>
      </c>
      <c r="V10" s="2">
        <f>(V9-V8)/V8*100</f>
        <v>26.85813148788926</v>
      </c>
      <c r="W10" s="2">
        <f>(W9-W8)/W8*100</f>
        <v>64.709756327029808</v>
      </c>
      <c r="X10" s="2"/>
      <c r="Y10" s="1"/>
      <c r="Z10" s="2">
        <f>(Z9-Z8)/Z8*100</f>
        <v>9.235201070605342</v>
      </c>
      <c r="AA10" s="2">
        <f>(AA9-AA8)/AA8*100</f>
        <v>-7.3088459557449639</v>
      </c>
      <c r="AB10" s="2">
        <f>(AB9-AB8)/AB8*100</f>
        <v>-9.1024093757724724</v>
      </c>
      <c r="AC10" s="2">
        <f>(AC9-AC8)/AC8*100</f>
        <v>12.01819258919528</v>
      </c>
      <c r="AD10" s="2">
        <f>(AD9-AD8)/AD8*100</f>
        <v>27.891131226195771</v>
      </c>
      <c r="AE10" s="3">
        <f>(AE9-AE8)/AE8*100</f>
        <v>-12.765957446808507</v>
      </c>
      <c r="AF10" s="2">
        <f>(AF9-AF8)/AF8*100</f>
        <v>123.78632218357828</v>
      </c>
      <c r="AG10" s="2">
        <f>(AG9-AG8)/AG8*100</f>
        <v>-19.264236902050115</v>
      </c>
      <c r="AH10" s="1">
        <f>(AH9-AH8)/AH8*100</f>
        <v>26.859567046838666</v>
      </c>
    </row>
    <row r="11" spans="1:34" x14ac:dyDescent="0.25"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x14ac:dyDescent="0.25">
      <c r="S12" t="s">
        <v>0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30.75" thickBot="1" x14ac:dyDescent="0.3">
      <c r="B13" s="34"/>
      <c r="C13" s="22" t="s">
        <v>21</v>
      </c>
      <c r="D13" s="20" t="s">
        <v>20</v>
      </c>
      <c r="E13" s="20" t="s">
        <v>19</v>
      </c>
      <c r="F13" s="20" t="s">
        <v>18</v>
      </c>
      <c r="G13" s="20" t="s">
        <v>17</v>
      </c>
      <c r="H13" s="19" t="s">
        <v>16</v>
      </c>
      <c r="I13" s="20" t="s">
        <v>15</v>
      </c>
      <c r="J13" s="20" t="s">
        <v>14</v>
      </c>
      <c r="K13" s="20" t="s">
        <v>13</v>
      </c>
      <c r="L13" s="20" t="s">
        <v>12</v>
      </c>
      <c r="M13" s="20" t="s">
        <v>11</v>
      </c>
      <c r="N13" s="21" t="s">
        <v>10</v>
      </c>
      <c r="O13" s="20" t="s">
        <v>9</v>
      </c>
      <c r="P13" s="20" t="s">
        <v>8</v>
      </c>
      <c r="Q13" s="19" t="s">
        <v>7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x14ac:dyDescent="0.25">
      <c r="A14" s="27"/>
      <c r="B14" t="s">
        <v>6</v>
      </c>
      <c r="C14" s="7">
        <f>AVERAGE(C2,C5,C8)</f>
        <v>1.8471434489156522</v>
      </c>
      <c r="D14" s="7">
        <f>AVERAGE(D2,D5,D8)</f>
        <v>1.4469167487364842</v>
      </c>
      <c r="E14" s="7">
        <f>AVERAGE(E2,E5,E8)</f>
        <v>0.67736078766060659</v>
      </c>
      <c r="F14" s="7">
        <f>AVERAGE(F2,F5,F8)</f>
        <v>0.6181316382734936</v>
      </c>
      <c r="G14" s="7">
        <f>AVERAGE(G2,G5,G8)</f>
        <v>22.891305506666669</v>
      </c>
      <c r="H14" s="18">
        <f>AVERAGE(H2,H5,H8)</f>
        <v>-1.5590703299999997</v>
      </c>
      <c r="I14" s="7">
        <f>AVERAGE(I2,I5,I8)</f>
        <v>2.8499899978651442</v>
      </c>
      <c r="J14" s="7">
        <f>AVERAGE(J2,J5,J8)</f>
        <v>1.0028475181819312</v>
      </c>
      <c r="K14" s="7">
        <f>AVERAGE(K2,K5,K8)</f>
        <v>0.38480220245980595</v>
      </c>
      <c r="L14" s="7">
        <f>AVERAGE(L2,L5,L8)</f>
        <v>0.41243728733405877</v>
      </c>
      <c r="M14" s="7">
        <f>AVERAGE(M2,M5,M8)</f>
        <v>0.44802261327297499</v>
      </c>
      <c r="N14" s="32">
        <f>AVERAGE(N2,N5,N8)</f>
        <v>0.20165252712271342</v>
      </c>
      <c r="O14" s="7">
        <f>AVERAGE(O2,O5,O8)</f>
        <v>0.276520753589581</v>
      </c>
      <c r="P14" s="7">
        <f>AVERAGE(P2,P5,P8)</f>
        <v>0.34162278918804972</v>
      </c>
      <c r="Q14" s="18">
        <f>AVERAGE(Q2,Q5,Q8)</f>
        <v>0.67735971251471083</v>
      </c>
      <c r="S14" s="17" t="s">
        <v>6</v>
      </c>
      <c r="T14" s="33">
        <v>27.278205353333298</v>
      </c>
      <c r="U14" s="25">
        <v>21.094241793333332</v>
      </c>
      <c r="V14" s="25">
        <v>9.8065614233333349</v>
      </c>
      <c r="W14" s="25">
        <v>9.0491093500000002</v>
      </c>
      <c r="X14" s="25">
        <v>22.891305506666669</v>
      </c>
      <c r="Y14" s="18">
        <v>-1.5590703299999997</v>
      </c>
      <c r="Z14" s="25">
        <v>42.337433333333337</v>
      </c>
      <c r="AA14" s="25">
        <v>15.059266666666666</v>
      </c>
      <c r="AB14" s="25">
        <v>5.6678666666666659</v>
      </c>
      <c r="AC14" s="25">
        <v>5.9634666666666662</v>
      </c>
      <c r="AD14" s="25">
        <v>6.5232999999999999</v>
      </c>
      <c r="AE14" s="32">
        <v>2.9396</v>
      </c>
      <c r="AF14" s="25">
        <v>4.0250666666666666</v>
      </c>
      <c r="AG14" s="25">
        <v>5.024233333333334</v>
      </c>
      <c r="AH14" s="18">
        <v>9.8065666666666669</v>
      </c>
    </row>
    <row r="15" spans="1:34" x14ac:dyDescent="0.25">
      <c r="A15" s="27"/>
      <c r="B15" t="s">
        <v>5</v>
      </c>
      <c r="C15" s="7">
        <f>AVERAGE(C3,C6,C9)</f>
        <v>2.8043600840125138</v>
      </c>
      <c r="D15" s="7">
        <f>AVERAGE(D3,D6,D9)</f>
        <v>2.1193115107039788</v>
      </c>
      <c r="E15" s="7">
        <f>AVERAGE(E3,E6,E9)</f>
        <v>1.9230026217325165</v>
      </c>
      <c r="F15" s="7">
        <f>AVERAGE(F3,F6,F9)</f>
        <v>1.7587182765104761</v>
      </c>
      <c r="G15" s="7">
        <f>AVERAGE(G3,G6,G9)</f>
        <v>23.485167329999999</v>
      </c>
      <c r="H15" s="6">
        <f>AVERAGE(H3,H6,H9)</f>
        <v>8.0270705196666672</v>
      </c>
      <c r="I15" s="7">
        <f>AVERAGE(I3,I6,I9)</f>
        <v>3.8377684619459824</v>
      </c>
      <c r="J15" s="7">
        <f>AVERAGE(J3,J6,J9)</f>
        <v>1.0334047836366831</v>
      </c>
      <c r="K15" s="7">
        <f>AVERAGE(K3,K6,K9)</f>
        <v>0.5412240121905324</v>
      </c>
      <c r="L15" s="7">
        <f>AVERAGE(L3,L6,L9)</f>
        <v>0.49961694641060794</v>
      </c>
      <c r="M15" s="7">
        <f>AVERAGE(M3,M6,M9)</f>
        <v>0.87124338054922223</v>
      </c>
      <c r="N15" s="8">
        <f>AVERAGE(N3,N6,N9)</f>
        <v>0.14459260308934252</v>
      </c>
      <c r="O15" s="7">
        <f>AVERAGE(O3,O6,O9)</f>
        <v>1.3558346495944791</v>
      </c>
      <c r="P15" s="7">
        <f>AVERAGE(P3,P6,P9)</f>
        <v>0.40287743848283952</v>
      </c>
      <c r="Q15" s="6">
        <f>AVERAGE(Q3,Q6,Q9)</f>
        <v>1.922989440399723</v>
      </c>
      <c r="S15" s="9" t="s">
        <v>5</v>
      </c>
      <c r="T15" s="29">
        <v>38.20530766666667</v>
      </c>
      <c r="U15" s="28">
        <v>28.565566493333336</v>
      </c>
      <c r="V15" s="28">
        <v>25.668482856666667</v>
      </c>
      <c r="W15" s="28">
        <v>23.469830653333332</v>
      </c>
      <c r="X15" s="28">
        <v>23.485167329999999</v>
      </c>
      <c r="Y15" s="6">
        <v>8.0270705196666672</v>
      </c>
      <c r="Z15" s="28">
        <v>51.274966666666664</v>
      </c>
      <c r="AA15" s="28">
        <v>13.069599999999999</v>
      </c>
      <c r="AB15" s="28">
        <v>7.2253000000000007</v>
      </c>
      <c r="AC15" s="28">
        <v>6.6375333333333328</v>
      </c>
      <c r="AD15" s="28">
        <v>11.965366666666666</v>
      </c>
      <c r="AE15" s="8">
        <v>1.8945333333333334</v>
      </c>
      <c r="AF15" s="28">
        <v>18.119266666666665</v>
      </c>
      <c r="AG15" s="28">
        <v>5.3504666666666667</v>
      </c>
      <c r="AH15" s="6">
        <v>25.668299999999999</v>
      </c>
    </row>
    <row r="16" spans="1:34" x14ac:dyDescent="0.25">
      <c r="A16" s="27"/>
      <c r="B16" s="31" t="s">
        <v>22</v>
      </c>
      <c r="C16" s="11">
        <f>AVERAGE(C4,C7,C10)</f>
        <v>60.941633501919718</v>
      </c>
      <c r="D16" s="11">
        <f>AVERAGE(D4,D7,D10)</f>
        <v>62.301645020152854</v>
      </c>
      <c r="E16" s="11">
        <f>AVERAGE(E4,E7,E10)</f>
        <v>285.48847988710867</v>
      </c>
      <c r="F16" s="11">
        <f>AVERAGE(F4,F7,F10)</f>
        <v>213.53650970395461</v>
      </c>
      <c r="G16" s="11"/>
      <c r="H16" s="10"/>
      <c r="I16" s="11">
        <f>AVERAGE(I4,I7,I10)</f>
        <v>36.044824577863409</v>
      </c>
      <c r="J16" s="11">
        <f>AVERAGE(J4,J7,J10)</f>
        <v>1.446766662072001</v>
      </c>
      <c r="K16" s="11">
        <f>AVERAGE(K4,K7,K10)</f>
        <v>50.597489830264045</v>
      </c>
      <c r="L16" s="11">
        <f>AVERAGE(L4,L7,L10)</f>
        <v>34.682003452931617</v>
      </c>
      <c r="M16" s="11">
        <f>AVERAGE(M4,M7,M10)</f>
        <v>135.38493290229425</v>
      </c>
      <c r="N16" s="12">
        <f>AVERAGE(N4,N7,N10)</f>
        <v>-28.948967926438879</v>
      </c>
      <c r="O16" s="11">
        <f>AVERAGE(O4,O7,O10)</f>
        <v>551.10226150061828</v>
      </c>
      <c r="P16" s="11">
        <f>AVERAGE(P4,P7,P10)</f>
        <v>20.453244123939726</v>
      </c>
      <c r="Q16" s="10">
        <f>AVERAGE(Q4,Q7,Q10)</f>
        <v>285.46925880169084</v>
      </c>
      <c r="S16" s="30" t="s">
        <v>22</v>
      </c>
      <c r="T16" s="13">
        <v>43.136797738371314</v>
      </c>
      <c r="U16" s="11">
        <v>44.554656236306073</v>
      </c>
      <c r="V16" s="11">
        <v>241.07625703238637</v>
      </c>
      <c r="W16" s="11">
        <v>177.43896401946961</v>
      </c>
      <c r="X16" s="11"/>
      <c r="Y16" s="10"/>
      <c r="Z16" s="11">
        <v>20.674080459611947</v>
      </c>
      <c r="AA16" s="11">
        <v>-10.666843321100346</v>
      </c>
      <c r="AB16" s="11">
        <v>33.234375387257508</v>
      </c>
      <c r="AC16" s="11">
        <v>20.107717252410762</v>
      </c>
      <c r="AD16" s="11">
        <v>109.64855057986129</v>
      </c>
      <c r="AE16" s="12">
        <v>-36.475865599631014</v>
      </c>
      <c r="AF16" s="11">
        <v>475.28007026257865</v>
      </c>
      <c r="AG16" s="11">
        <v>6.715294720975912</v>
      </c>
      <c r="AH16" s="10">
        <v>241.05908799034691</v>
      </c>
    </row>
    <row r="17" spans="1:34" x14ac:dyDescent="0.25">
      <c r="A17" s="27"/>
      <c r="B17" t="s">
        <v>3</v>
      </c>
      <c r="C17" s="7">
        <f>_xlfn.STDEV.S(C2,C5,C8)</f>
        <v>0.37454815906697125</v>
      </c>
      <c r="D17" s="7">
        <f>_xlfn.STDEV.S(D2,D5,D8)</f>
        <v>0.45632992781259102</v>
      </c>
      <c r="E17" s="7">
        <f>_xlfn.STDEV.S(E2,E5,E8)</f>
        <v>0.34564139814010048</v>
      </c>
      <c r="F17" s="7">
        <f>_xlfn.STDEV.S(F2,F5,F8)</f>
        <v>0.17989164442009897</v>
      </c>
      <c r="G17" s="7">
        <f>_xlfn.STDEV.S(G2,G5,G8)</f>
        <v>11.802358098005445</v>
      </c>
      <c r="H17" s="6">
        <f>_xlfn.STDEV.S(H2,H5,H8)</f>
        <v>30.291796108050708</v>
      </c>
      <c r="I17" s="7">
        <f>_xlfn.STDEV.S(I2,I5,I8)</f>
        <v>0.36138335268599503</v>
      </c>
      <c r="J17" s="7">
        <f>_xlfn.STDEV.S(J2,J5,J8)</f>
        <v>0.28646056642073375</v>
      </c>
      <c r="K17" s="7">
        <f>_xlfn.STDEV.S(K2,K5,K8)</f>
        <v>0.10105998354953216</v>
      </c>
      <c r="L17" s="7">
        <f>_xlfn.STDEV.S(L2,L5,L8)</f>
        <v>0.18047170095633097</v>
      </c>
      <c r="M17" s="7">
        <f>_xlfn.STDEV.S(M2,M5,M8)</f>
        <v>0.16041954615098564</v>
      </c>
      <c r="N17" s="8">
        <f>_xlfn.STDEV.S(N2,N5,N8)</f>
        <v>6.4237299307389931E-2</v>
      </c>
      <c r="O17" s="7">
        <f>_xlfn.STDEV.S(O2,O5,O8)</f>
        <v>0.14781548034069453</v>
      </c>
      <c r="P17" s="7">
        <f>_xlfn.STDEV.S(P2,P5,P8)</f>
        <v>9.0996865920102851E-2</v>
      </c>
      <c r="Q17" s="6">
        <f>_xlfn.STDEV.S(Q2,Q5,Q8)</f>
        <v>0.34561669452157806</v>
      </c>
      <c r="S17" s="9" t="s">
        <v>3</v>
      </c>
      <c r="T17" s="29">
        <v>3.1371901970505358</v>
      </c>
      <c r="U17" s="28">
        <v>4.2655035192943007</v>
      </c>
      <c r="V17" s="28">
        <v>4.5599301054817118</v>
      </c>
      <c r="W17" s="28">
        <v>1.7714499520512257</v>
      </c>
      <c r="X17" s="28">
        <v>11.802358098005445</v>
      </c>
      <c r="Y17" s="6">
        <v>30.291796108050708</v>
      </c>
      <c r="Z17" s="28">
        <v>1.6018427523740693</v>
      </c>
      <c r="AA17" s="28">
        <v>4.7302969741162437</v>
      </c>
      <c r="AB17" s="28">
        <v>1.0902771681243895</v>
      </c>
      <c r="AC17" s="28">
        <v>1.8417341999684269</v>
      </c>
      <c r="AD17" s="28">
        <v>1.7844394778192953</v>
      </c>
      <c r="AE17" s="8">
        <v>0.61492519870306328</v>
      </c>
      <c r="AF17" s="28">
        <v>2.0126167701113222</v>
      </c>
      <c r="AG17" s="28">
        <v>0.75215075838114231</v>
      </c>
      <c r="AH17" s="6">
        <v>4.5595300221989286</v>
      </c>
    </row>
    <row r="18" spans="1:34" x14ac:dyDescent="0.25">
      <c r="A18" s="27"/>
      <c r="B18" t="s">
        <v>2</v>
      </c>
      <c r="C18" s="7">
        <f>_xlfn.STDEV.S(C3,C6,C9)</f>
        <v>0.52970085821201762</v>
      </c>
      <c r="D18" s="7">
        <f>_xlfn.STDEV.S(D3,D6,D9)</f>
        <v>0.17746779949362768</v>
      </c>
      <c r="E18" s="7">
        <f>_xlfn.STDEV.S(E3,E6,E9)</f>
        <v>0.4856750665521069</v>
      </c>
      <c r="F18" s="7">
        <f>_xlfn.STDEV.S(F3,F6,F9)</f>
        <v>0.39639581379279848</v>
      </c>
      <c r="G18" s="7">
        <f>_xlfn.STDEV.S(G3,G6,G9)</f>
        <v>7.4882001252789054</v>
      </c>
      <c r="H18" s="6">
        <f>_xlfn.STDEV.S(H3,H6,H9)</f>
        <v>3.0709848494570497</v>
      </c>
      <c r="I18" s="7">
        <f>_xlfn.STDEV.S(I3,I6,I9)</f>
        <v>0.46654182068838251</v>
      </c>
      <c r="J18" s="7">
        <f>_xlfn.STDEV.S(J3,J6,J9)</f>
        <v>0.56822030362419007</v>
      </c>
      <c r="K18" s="7">
        <f>_xlfn.STDEV.S(K3,K6,K9)</f>
        <v>6.6399552979583956E-2</v>
      </c>
      <c r="L18" s="7">
        <f>_xlfn.STDEV.S(L3,L6,L9)</f>
        <v>5.9711126895940415E-2</v>
      </c>
      <c r="M18" s="7">
        <f>_xlfn.STDEV.S(M3,M6,M9)</f>
        <v>0.23950566014489447</v>
      </c>
      <c r="N18" s="8">
        <f>_xlfn.STDEV.S(N3,N6,N9)</f>
        <v>6.7274158417503685E-2</v>
      </c>
      <c r="O18" s="7">
        <f>_xlfn.STDEV.S(O3,O6,O9)</f>
        <v>0.2760474543638966</v>
      </c>
      <c r="P18" s="7">
        <f>_xlfn.STDEV.S(P3,P6,P9)</f>
        <v>0.12188841216237746</v>
      </c>
      <c r="Q18" s="6">
        <f>_xlfn.STDEV.S(Q3,Q6,Q9)</f>
        <v>0.48568290675515052</v>
      </c>
      <c r="S18" s="9" t="s">
        <v>2</v>
      </c>
      <c r="T18" s="29">
        <v>13.459655374524869</v>
      </c>
      <c r="U18" s="28">
        <v>7.1274176937053397</v>
      </c>
      <c r="V18" s="28">
        <v>8.0967316943289998</v>
      </c>
      <c r="W18" s="28">
        <v>6.8179634719492919</v>
      </c>
      <c r="X18" s="28">
        <v>7.4882001252789054</v>
      </c>
      <c r="Y18" s="6">
        <v>3.0709848494570497</v>
      </c>
      <c r="Z18" s="28">
        <v>11.238837445364794</v>
      </c>
      <c r="AA18" s="28">
        <v>4.9869748906526521</v>
      </c>
      <c r="AB18" s="28">
        <v>1.5449011262860772</v>
      </c>
      <c r="AC18" s="28">
        <v>1.1202829568164203</v>
      </c>
      <c r="AD18" s="28">
        <v>5.2208762352054832</v>
      </c>
      <c r="AE18" s="8">
        <v>0.88080339085026971</v>
      </c>
      <c r="AF18" s="28">
        <v>5.0967176950792039</v>
      </c>
      <c r="AG18" s="28">
        <v>1.7771005664658739</v>
      </c>
      <c r="AH18" s="6">
        <v>8.0967643914097103</v>
      </c>
    </row>
    <row r="19" spans="1:34" ht="15.75" thickBot="1" x14ac:dyDescent="0.3">
      <c r="A19" s="27"/>
      <c r="B19" t="s">
        <v>1</v>
      </c>
      <c r="C19" s="7">
        <f>_xlfn.STDEV.S(C4,C7,C10)</f>
        <v>68.416761051578661</v>
      </c>
      <c r="D19" s="7">
        <f>_xlfn.STDEV.S(D4,D7,D10)</f>
        <v>75.514969055690742</v>
      </c>
      <c r="E19" s="7">
        <f>_xlfn.STDEV.S(E4,E7,E10)</f>
        <v>300.41920698457147</v>
      </c>
      <c r="F19" s="7">
        <f>_xlfn.STDEV.S(F4,F7,F10)</f>
        <v>155.83634641641655</v>
      </c>
      <c r="G19" s="7"/>
      <c r="H19" s="1"/>
      <c r="I19" s="2">
        <f>_xlfn.STDEV.S(I4,I7,I10)</f>
        <v>24.304264831315233</v>
      </c>
      <c r="J19" s="2">
        <f>_xlfn.STDEV.S(J4,J7,J10)</f>
        <v>35.978637170893585</v>
      </c>
      <c r="K19" s="2">
        <f>_xlfn.STDEV.S(K4,K7,K10)</f>
        <v>56.967903675740665</v>
      </c>
      <c r="L19" s="2">
        <f>_xlfn.STDEV.S(L4,L7,L10)</f>
        <v>52.392326767551694</v>
      </c>
      <c r="M19" s="2">
        <f>_xlfn.STDEV.S(M4,M7,M10)</f>
        <v>172.40297005948372</v>
      </c>
      <c r="N19" s="3">
        <f>_xlfn.STDEV.S(N4,N7,N10)</f>
        <v>20.790922512706736</v>
      </c>
      <c r="O19" s="2">
        <f>_xlfn.STDEV.S(O4,O7,O10)</f>
        <v>462.44401195027348</v>
      </c>
      <c r="P19" s="2">
        <f>_xlfn.STDEV.S(P4,P7,P10)</f>
        <v>39.53021271098401</v>
      </c>
      <c r="Q19" s="1">
        <f>_xlfn.STDEV.S(Q4,Q7,Q10)</f>
        <v>300.38640408236694</v>
      </c>
      <c r="S19" s="5" t="s">
        <v>1</v>
      </c>
      <c r="T19" s="4">
        <v>62.388224696721871</v>
      </c>
      <c r="U19" s="2">
        <v>68.92236203199846</v>
      </c>
      <c r="V19" s="2">
        <v>269.70878215576585</v>
      </c>
      <c r="W19" s="2">
        <v>139.3068930879854</v>
      </c>
      <c r="X19" s="2"/>
      <c r="Y19" s="1"/>
      <c r="Z19" s="2">
        <v>22.462721080467741</v>
      </c>
      <c r="AA19" s="2">
        <v>28.727164194805891</v>
      </c>
      <c r="AB19" s="2">
        <v>50.547379795377537</v>
      </c>
      <c r="AC19" s="2">
        <v>48.603988734532606</v>
      </c>
      <c r="AD19" s="2">
        <v>155.35982008775838</v>
      </c>
      <c r="AE19" s="3">
        <v>21.252414904487409</v>
      </c>
      <c r="AF19" s="2">
        <v>414.24045444553485</v>
      </c>
      <c r="AG19" s="2">
        <v>35.381720223598812</v>
      </c>
      <c r="AH19" s="1">
        <v>269.67915025664684</v>
      </c>
    </row>
    <row r="20" spans="1:34" ht="15.75" thickBot="1" x14ac:dyDescent="0.3">
      <c r="B20" s="26"/>
      <c r="C20" s="26"/>
      <c r="D20" s="26"/>
      <c r="E20" s="26"/>
      <c r="F20" s="26"/>
      <c r="G20" s="26"/>
      <c r="H20" s="26"/>
      <c r="I20" s="25"/>
      <c r="J20" s="25"/>
      <c r="K20" s="25"/>
      <c r="L20" s="25"/>
      <c r="M20" s="25"/>
      <c r="N20" s="25"/>
      <c r="O20" s="25"/>
      <c r="P20" s="25"/>
      <c r="Q20" s="25"/>
      <c r="S20" s="24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7"/>
    </row>
    <row r="21" spans="1:34" ht="30.75" thickBot="1" x14ac:dyDescent="0.3">
      <c r="C21" s="22" t="s">
        <v>21</v>
      </c>
      <c r="D21" s="20" t="s">
        <v>20</v>
      </c>
      <c r="E21" s="20" t="s">
        <v>19</v>
      </c>
      <c r="F21" s="20" t="s">
        <v>18</v>
      </c>
      <c r="G21" s="20" t="s">
        <v>17</v>
      </c>
      <c r="H21" s="19" t="s">
        <v>16</v>
      </c>
      <c r="I21" s="20" t="s">
        <v>15</v>
      </c>
      <c r="J21" s="20" t="s">
        <v>14</v>
      </c>
      <c r="K21" s="20" t="s">
        <v>13</v>
      </c>
      <c r="L21" s="20" t="s">
        <v>12</v>
      </c>
      <c r="M21" s="20" t="s">
        <v>11</v>
      </c>
      <c r="N21" s="21" t="s">
        <v>10</v>
      </c>
      <c r="O21" s="20" t="s">
        <v>9</v>
      </c>
      <c r="P21" s="20" t="s">
        <v>8</v>
      </c>
      <c r="Q21" s="19" t="s">
        <v>7</v>
      </c>
      <c r="S21" s="9" t="s">
        <v>6</v>
      </c>
      <c r="T21" s="7">
        <v>38.509043478260871</v>
      </c>
      <c r="U21" s="7">
        <v>30.935217391304349</v>
      </c>
      <c r="V21" s="7">
        <v>16.656999999999996</v>
      </c>
      <c r="W21" s="7">
        <v>15.317272727272728</v>
      </c>
      <c r="X21" s="7">
        <v>16.79301818181818</v>
      </c>
      <c r="Y21" s="6">
        <v>6.0623045454545466</v>
      </c>
      <c r="Z21" s="7">
        <v>55.930869565217385</v>
      </c>
      <c r="AA21" s="7">
        <v>16.97650909090909</v>
      </c>
      <c r="AB21" s="7">
        <v>6.0907954545454546</v>
      </c>
      <c r="AC21" s="7">
        <v>5.9655826086956516</v>
      </c>
      <c r="AD21" s="7">
        <v>7.0906565217391293</v>
      </c>
      <c r="AE21" s="8">
        <v>12.485695454545453</v>
      </c>
      <c r="AF21" s="7">
        <v>8.0412681818181806</v>
      </c>
      <c r="AG21" s="7">
        <v>7.2758954545454539</v>
      </c>
      <c r="AH21" s="18">
        <v>16.656949999999998</v>
      </c>
    </row>
    <row r="22" spans="1:34" ht="15.75" thickTop="1" x14ac:dyDescent="0.25">
      <c r="B22" s="17" t="s">
        <v>6</v>
      </c>
      <c r="C22" s="7">
        <v>2.3518864070350451</v>
      </c>
      <c r="D22" s="7">
        <v>1.8601639796696379</v>
      </c>
      <c r="E22" s="7">
        <v>1.0168739828609845</v>
      </c>
      <c r="F22" s="7">
        <v>0.92725992322858486</v>
      </c>
      <c r="G22" s="7">
        <v>17.7486</v>
      </c>
      <c r="H22" s="15">
        <v>7.0584050000000023</v>
      </c>
      <c r="I22" s="7">
        <v>3.431385580340129</v>
      </c>
      <c r="J22" s="7">
        <v>1.0539709673861093</v>
      </c>
      <c r="K22" s="7">
        <v>0.3472104741042345</v>
      </c>
      <c r="L22" s="7">
        <v>0.34391725227952524</v>
      </c>
      <c r="M22" s="7">
        <v>0.42462456288892803</v>
      </c>
      <c r="N22" s="16">
        <v>0.790771277722501</v>
      </c>
      <c r="O22" s="7">
        <v>0.48124123234066946</v>
      </c>
      <c r="P22" s="7">
        <v>0.46220308541343291</v>
      </c>
      <c r="Q22" s="15">
        <v>1.0168711424594858</v>
      </c>
      <c r="S22" s="9" t="s">
        <v>5</v>
      </c>
      <c r="T22" s="7">
        <v>48.302043478260877</v>
      </c>
      <c r="U22" s="7">
        <v>36.448086956521735</v>
      </c>
      <c r="V22" s="7">
        <v>24.847318181818185</v>
      </c>
      <c r="W22" s="7">
        <v>23.667818181818181</v>
      </c>
      <c r="X22" s="7">
        <v>23.900504347826086</v>
      </c>
      <c r="Y22" s="6">
        <v>3.8601818181818177</v>
      </c>
      <c r="Z22" s="7">
        <v>64.177730434782617</v>
      </c>
      <c r="AA22" s="7">
        <v>15.832478260869564</v>
      </c>
      <c r="AB22" s="7">
        <v>6.0439590909090901</v>
      </c>
      <c r="AC22" s="7">
        <v>6.4575217391304349</v>
      </c>
      <c r="AD22" s="7">
        <v>13.219591304347828</v>
      </c>
      <c r="AE22" s="8">
        <v>11.11825</v>
      </c>
      <c r="AF22" s="7">
        <v>17.210290909090904</v>
      </c>
      <c r="AG22" s="7">
        <v>6.7832904761904773</v>
      </c>
      <c r="AH22" s="6">
        <v>24.847190909090909</v>
      </c>
    </row>
    <row r="23" spans="1:34" x14ac:dyDescent="0.25">
      <c r="B23" s="9" t="s">
        <v>5</v>
      </c>
      <c r="C23" s="7">
        <v>2.9726277093463245</v>
      </c>
      <c r="D23" s="7">
        <v>2.1990694801225907</v>
      </c>
      <c r="E23" s="7">
        <v>1.5078555421293989</v>
      </c>
      <c r="F23" s="7">
        <v>1.4255452933530057</v>
      </c>
      <c r="G23" s="7">
        <v>24.257138095238094</v>
      </c>
      <c r="H23" s="6">
        <v>4.4206999999999992</v>
      </c>
      <c r="I23" s="7">
        <v>3.9538969250335834</v>
      </c>
      <c r="J23" s="7">
        <v>0.98128220965724444</v>
      </c>
      <c r="K23" s="7">
        <v>0.34748370538045104</v>
      </c>
      <c r="L23" s="7">
        <v>0.36821237896605136</v>
      </c>
      <c r="M23" s="7">
        <v>0.79090238941973301</v>
      </c>
      <c r="N23" s="8">
        <v>0.7430542723252167</v>
      </c>
      <c r="O23" s="7">
        <v>1.0387375758455122</v>
      </c>
      <c r="P23" s="7">
        <v>0.41893122251422893</v>
      </c>
      <c r="Q23" s="6">
        <v>1.5078470408835616</v>
      </c>
      <c r="S23" s="14" t="s">
        <v>4</v>
      </c>
      <c r="T23" s="11">
        <v>19.744967227717357</v>
      </c>
      <c r="U23" s="11">
        <v>12.929061252812712</v>
      </c>
      <c r="V23" s="11">
        <v>35.659543298503408</v>
      </c>
      <c r="W23" s="11">
        <v>43.300770037206192</v>
      </c>
      <c r="X23" s="11"/>
      <c r="Y23" s="10"/>
      <c r="Z23" s="11">
        <v>10.137425602022006</v>
      </c>
      <c r="AA23" s="11">
        <v>-11.349021305084666</v>
      </c>
      <c r="AB23" s="11">
        <v>-0.53484515846737513</v>
      </c>
      <c r="AC23" s="11">
        <v>2.6451988604960937</v>
      </c>
      <c r="AD23" s="11">
        <v>66.665302620966855</v>
      </c>
      <c r="AE23" s="12">
        <v>-14.028527589120625</v>
      </c>
      <c r="AF23" s="11">
        <v>91.256016687690177</v>
      </c>
      <c r="AG23" s="11">
        <v>-6.5431233894477892</v>
      </c>
      <c r="AH23" s="10">
        <v>35.658735419083094</v>
      </c>
    </row>
    <row r="24" spans="1:34" x14ac:dyDescent="0.25">
      <c r="B24" s="14" t="s">
        <v>4</v>
      </c>
      <c r="C24" s="13">
        <v>27.593408318294276</v>
      </c>
      <c r="D24" s="11">
        <v>17.866394659152313</v>
      </c>
      <c r="E24" s="11">
        <v>53.857101930196244</v>
      </c>
      <c r="F24" s="11">
        <v>59.324022951122835</v>
      </c>
      <c r="G24" s="11"/>
      <c r="H24" s="10"/>
      <c r="I24" s="11">
        <v>14.979734240988353</v>
      </c>
      <c r="J24" s="11">
        <v>-9.4921714105800969</v>
      </c>
      <c r="K24" s="11">
        <v>3.4024219669248077</v>
      </c>
      <c r="L24" s="11">
        <v>6.6346812213918422</v>
      </c>
      <c r="M24" s="11">
        <v>94.082358940546314</v>
      </c>
      <c r="N24" s="12">
        <v>4.9914162792126469</v>
      </c>
      <c r="O24" s="11">
        <v>125.84173918651236</v>
      </c>
      <c r="P24" s="11">
        <v>-4.491012814722092</v>
      </c>
      <c r="Q24" s="10">
        <v>53.856570298485849</v>
      </c>
      <c r="S24" s="9" t="s">
        <v>3</v>
      </c>
      <c r="T24" s="7">
        <v>8.8567321067971037</v>
      </c>
      <c r="U24" s="7">
        <v>8.3251242608550537</v>
      </c>
      <c r="V24" s="7">
        <v>6.037636573386159</v>
      </c>
      <c r="W24" s="7">
        <v>5.396310647393701</v>
      </c>
      <c r="X24" s="7">
        <v>14.097616359691241</v>
      </c>
      <c r="Y24" s="6">
        <v>15.658147707740367</v>
      </c>
      <c r="Z24" s="7">
        <v>10.579647082386577</v>
      </c>
      <c r="AA24" s="7">
        <v>6.6916315307351786</v>
      </c>
      <c r="AB24" s="7">
        <v>3.3371686996376542</v>
      </c>
      <c r="AC24" s="7">
        <v>2.3698018888673702</v>
      </c>
      <c r="AD24" s="7">
        <v>3.1494424347319137</v>
      </c>
      <c r="AE24" s="8">
        <v>4.365833366540584</v>
      </c>
      <c r="AF24" s="7">
        <v>3.4319386044965907</v>
      </c>
      <c r="AG24" s="7">
        <v>3.3712896925054703</v>
      </c>
      <c r="AH24" s="6">
        <v>6.037688894055897</v>
      </c>
    </row>
    <row r="25" spans="1:34" x14ac:dyDescent="0.25">
      <c r="B25" s="9" t="s">
        <v>3</v>
      </c>
      <c r="C25" s="7">
        <v>0.52695270592283383</v>
      </c>
      <c r="D25" s="7">
        <v>0.50281470686889929</v>
      </c>
      <c r="E25" s="7">
        <v>0.3501258033206105</v>
      </c>
      <c r="F25" s="7">
        <v>0.319655879444872</v>
      </c>
      <c r="G25" s="7">
        <v>14.558333165358162</v>
      </c>
      <c r="H25" s="6">
        <v>16.473626163322052</v>
      </c>
      <c r="I25" s="7">
        <v>0.70538706921235295</v>
      </c>
      <c r="J25" s="7">
        <v>0.48390628212125358</v>
      </c>
      <c r="K25" s="7">
        <v>0.16621144812573979</v>
      </c>
      <c r="L25" s="7">
        <v>0.11226151498097181</v>
      </c>
      <c r="M25" s="7">
        <v>0.17028480697752854</v>
      </c>
      <c r="N25" s="8">
        <v>0.37615417370032889</v>
      </c>
      <c r="O25" s="7">
        <v>0.20249392130009969</v>
      </c>
      <c r="P25" s="7">
        <v>0.23171251234090834</v>
      </c>
      <c r="Q25" s="6">
        <v>0.35013277364303352</v>
      </c>
      <c r="S25" s="9" t="s">
        <v>2</v>
      </c>
      <c r="T25" s="7">
        <v>13.333147103976621</v>
      </c>
      <c r="U25" s="7">
        <v>12.631393472529126</v>
      </c>
      <c r="V25" s="7">
        <v>9.4500737695233248</v>
      </c>
      <c r="W25" s="7">
        <v>8.9129790770096005</v>
      </c>
      <c r="X25" s="7">
        <v>13.075570836379956</v>
      </c>
      <c r="Y25" s="6">
        <v>10.797076382719801</v>
      </c>
      <c r="Z25" s="7">
        <v>13.934689974859648</v>
      </c>
      <c r="AA25" s="7">
        <v>6.6621780598011577</v>
      </c>
      <c r="AB25" s="7">
        <v>2.8559419890956086</v>
      </c>
      <c r="AC25" s="7">
        <v>2.9871056778529219</v>
      </c>
      <c r="AD25" s="7">
        <v>6.9810091042273879</v>
      </c>
      <c r="AE25" s="8">
        <v>4.6984463845489124</v>
      </c>
      <c r="AF25" s="7">
        <v>7.3284160395482179</v>
      </c>
      <c r="AG25" s="7">
        <v>2.6290055980303655</v>
      </c>
      <c r="AH25" s="6">
        <v>9.4501180875919868</v>
      </c>
    </row>
    <row r="26" spans="1:34" ht="15.75" thickBot="1" x14ac:dyDescent="0.3">
      <c r="B26" s="9" t="s">
        <v>2</v>
      </c>
      <c r="C26" s="7">
        <v>0.65540282966045404</v>
      </c>
      <c r="D26" s="7">
        <v>0.60612143790650264</v>
      </c>
      <c r="E26" s="7">
        <v>0.4717890343379792</v>
      </c>
      <c r="F26" s="7">
        <v>0.44532937888458368</v>
      </c>
      <c r="G26" s="7">
        <v>13.951393907626693</v>
      </c>
      <c r="H26" s="6">
        <v>11.484300445586703</v>
      </c>
      <c r="I26" s="7">
        <v>0.88339061896179616</v>
      </c>
      <c r="J26" s="7">
        <v>0.54070917699258203</v>
      </c>
      <c r="K26" s="7">
        <v>0.1400432485961304</v>
      </c>
      <c r="L26" s="7">
        <v>0.13162446120242335</v>
      </c>
      <c r="M26" s="7">
        <v>0.32952625615136144</v>
      </c>
      <c r="N26" s="8">
        <v>0.33061994799152267</v>
      </c>
      <c r="O26" s="7">
        <v>0.39148147975173031</v>
      </c>
      <c r="P26" s="7">
        <v>0.14940105228151446</v>
      </c>
      <c r="Q26" s="6">
        <v>0.47179812630805551</v>
      </c>
      <c r="S26" s="5" t="s">
        <v>1</v>
      </c>
      <c r="T26" s="4">
        <v>19.972167594140327</v>
      </c>
      <c r="U26" s="2">
        <v>16.615029662718182</v>
      </c>
      <c r="V26" s="2">
        <v>22.539507749598812</v>
      </c>
      <c r="W26" s="2">
        <v>31.616048684196105</v>
      </c>
      <c r="X26" s="2"/>
      <c r="Y26" s="1"/>
      <c r="Z26" s="2">
        <v>15.431726094295676</v>
      </c>
      <c r="AA26" s="2">
        <v>28.525733513754655</v>
      </c>
      <c r="AB26" s="2">
        <v>16.535616393189969</v>
      </c>
      <c r="AC26" s="2">
        <v>16.362437980118671</v>
      </c>
      <c r="AD26" s="2">
        <v>49.148753353232799</v>
      </c>
      <c r="AE26" s="3">
        <v>22.677389578918458</v>
      </c>
      <c r="AF26" s="2">
        <v>51.052932177624811</v>
      </c>
      <c r="AG26" s="2">
        <v>36.921064081927781</v>
      </c>
      <c r="AH26" s="1">
        <v>22.537210913359559</v>
      </c>
    </row>
    <row r="27" spans="1:34" ht="15.75" thickBot="1" x14ac:dyDescent="0.3">
      <c r="B27" s="5" t="s">
        <v>1</v>
      </c>
      <c r="C27" s="4">
        <v>27.294548724310971</v>
      </c>
      <c r="D27" s="2">
        <v>18.406202838769889</v>
      </c>
      <c r="E27" s="2">
        <v>47.900666471780696</v>
      </c>
      <c r="F27" s="2">
        <v>45.585298932944859</v>
      </c>
      <c r="G27" s="2" t="s">
        <v>0</v>
      </c>
      <c r="H27" s="1"/>
      <c r="I27" s="2">
        <v>14.848089005587166</v>
      </c>
      <c r="J27" s="2">
        <v>26.976528730855065</v>
      </c>
      <c r="K27" s="2">
        <v>15.438430622802706</v>
      </c>
      <c r="L27" s="2">
        <v>17.545750192422997</v>
      </c>
      <c r="M27" s="2">
        <v>80.720638429129309</v>
      </c>
      <c r="N27" s="3">
        <v>52.938430081952681</v>
      </c>
      <c r="O27" s="2">
        <v>80.173291965198459</v>
      </c>
      <c r="P27" s="2">
        <v>32.26803628273445</v>
      </c>
      <c r="Q27" s="1">
        <v>47.900799340885122</v>
      </c>
    </row>
  </sheetData>
  <conditionalFormatting sqref="T10:AH10 T7:AH7 T4:AH4">
    <cfRule type="colorScale" priority="10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conditionalFormatting sqref="C16:Q16">
    <cfRule type="colorScale" priority="9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conditionalFormatting sqref="AI20:AW20 AI17:AW17 AI14:AW14">
    <cfRule type="colorScale" priority="8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conditionalFormatting sqref="C10:F10 C7:F7 C4:F4 I4:Q4 I7:Q7 I10:Q10">
    <cfRule type="colorScale" priority="7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conditionalFormatting sqref="G10:H10 G7:H7 G4:H4">
    <cfRule type="colorScale" priority="4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conditionalFormatting sqref="T16:AH16">
    <cfRule type="colorScale" priority="6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conditionalFormatting sqref="T23:AH23">
    <cfRule type="colorScale" priority="5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conditionalFormatting sqref="I20:Q20">
    <cfRule type="colorScale" priority="3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conditionalFormatting sqref="C24:Q24">
    <cfRule type="colorScale" priority="1">
      <colorScale>
        <cfvo type="num" val="-100"/>
        <cfvo type="num" val="0"/>
        <cfvo type="num" val="100"/>
        <color rgb="FFF8696B"/>
        <color theme="0"/>
        <color rgb="FF63BE7B"/>
      </colorScale>
    </cfRule>
    <cfRule type="colorScale" priority="2">
      <colorScale>
        <cfvo type="num" val="-100"/>
        <cfvo type="num" val="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1"/>
  <sheetViews>
    <sheetView tabSelected="1" topLeftCell="P73" zoomScaleNormal="100" workbookViewId="0">
      <selection activeCell="AP18" sqref="AP18:AW19"/>
    </sheetView>
  </sheetViews>
  <sheetFormatPr defaultRowHeight="15" x14ac:dyDescent="0.25"/>
  <cols>
    <col min="2" max="2" width="24.7109375" customWidth="1"/>
    <col min="3" max="11" width="11.28515625" customWidth="1"/>
    <col min="15" max="15" width="24.28515625" customWidth="1"/>
    <col min="16" max="24" width="10.7109375" customWidth="1"/>
    <col min="25" max="25" width="13.42578125" customWidth="1"/>
    <col min="26" max="26" width="10.28515625" customWidth="1"/>
    <col min="27" max="27" width="35" customWidth="1"/>
    <col min="28" max="36" width="12.5703125" customWidth="1"/>
    <col min="38" max="38" width="10.5703125" bestFit="1" customWidth="1"/>
    <col min="39" max="39" width="30" customWidth="1"/>
    <col min="40" max="48" width="10.28515625" customWidth="1"/>
    <col min="51" max="51" width="23.42578125" customWidth="1"/>
  </cols>
  <sheetData>
    <row r="1" spans="1:49" ht="21" x14ac:dyDescent="0.35">
      <c r="B1" s="121" t="s">
        <v>122</v>
      </c>
      <c r="O1" s="121" t="s">
        <v>121</v>
      </c>
      <c r="AA1" s="121" t="s">
        <v>120</v>
      </c>
      <c r="AK1" s="27"/>
      <c r="AM1" s="121" t="s">
        <v>119</v>
      </c>
    </row>
    <row r="2" spans="1:49" ht="21" x14ac:dyDescent="0.35">
      <c r="B2" s="121"/>
      <c r="AK2" s="27"/>
    </row>
    <row r="3" spans="1:49" ht="21" x14ac:dyDescent="0.35">
      <c r="B3" s="81" t="s">
        <v>62</v>
      </c>
      <c r="O3" s="81" t="s">
        <v>62</v>
      </c>
      <c r="AA3" s="81" t="s">
        <v>62</v>
      </c>
      <c r="AK3" s="27"/>
      <c r="AM3" s="81" t="s">
        <v>62</v>
      </c>
      <c r="AO3" s="121"/>
    </row>
    <row r="4" spans="1:49" ht="15.75" thickBot="1" x14ac:dyDescent="0.3">
      <c r="A4" s="27"/>
      <c r="B4" s="48" t="s">
        <v>101</v>
      </c>
      <c r="C4" s="20" t="s">
        <v>15</v>
      </c>
      <c r="D4" s="20" t="s">
        <v>14</v>
      </c>
      <c r="E4" s="20" t="s">
        <v>13</v>
      </c>
      <c r="F4" s="20" t="s">
        <v>12</v>
      </c>
      <c r="G4" s="20" t="s">
        <v>11</v>
      </c>
      <c r="H4" s="21" t="s">
        <v>10</v>
      </c>
      <c r="I4" s="20" t="s">
        <v>9</v>
      </c>
      <c r="J4" s="20" t="s">
        <v>8</v>
      </c>
      <c r="K4" s="19" t="s">
        <v>7</v>
      </c>
      <c r="L4" s="120" t="s">
        <v>118</v>
      </c>
      <c r="M4" s="120"/>
      <c r="O4" s="27" t="s">
        <v>34</v>
      </c>
      <c r="P4" t="s">
        <v>15</v>
      </c>
      <c r="Q4" t="s">
        <v>14</v>
      </c>
      <c r="R4" t="s">
        <v>13</v>
      </c>
      <c r="S4" t="s">
        <v>12</v>
      </c>
      <c r="T4" t="s">
        <v>11</v>
      </c>
      <c r="U4" t="s">
        <v>10</v>
      </c>
      <c r="V4" t="s">
        <v>9</v>
      </c>
      <c r="W4" t="s">
        <v>8</v>
      </c>
      <c r="X4" t="s">
        <v>7</v>
      </c>
      <c r="Y4" s="46"/>
      <c r="Z4" s="89"/>
      <c r="AA4" s="91" t="s">
        <v>34</v>
      </c>
      <c r="AB4" t="s">
        <v>15</v>
      </c>
      <c r="AC4" t="s">
        <v>14</v>
      </c>
      <c r="AD4" t="s">
        <v>13</v>
      </c>
      <c r="AE4" t="s">
        <v>12</v>
      </c>
      <c r="AF4" t="s">
        <v>11</v>
      </c>
      <c r="AG4" t="s">
        <v>10</v>
      </c>
      <c r="AH4" t="s">
        <v>9</v>
      </c>
      <c r="AI4" t="s">
        <v>8</v>
      </c>
      <c r="AJ4" t="s">
        <v>7</v>
      </c>
      <c r="AK4" s="27"/>
      <c r="AL4" s="112"/>
      <c r="AM4" s="96" t="s">
        <v>34</v>
      </c>
      <c r="AN4" s="117" t="s">
        <v>15</v>
      </c>
      <c r="AO4" s="117" t="s">
        <v>14</v>
      </c>
      <c r="AP4" s="117" t="s">
        <v>13</v>
      </c>
      <c r="AQ4" s="117" t="s">
        <v>12</v>
      </c>
      <c r="AR4" s="117" t="s">
        <v>11</v>
      </c>
      <c r="AS4" s="117" t="s">
        <v>10</v>
      </c>
      <c r="AT4" s="117" t="s">
        <v>9</v>
      </c>
      <c r="AU4" s="117" t="s">
        <v>8</v>
      </c>
      <c r="AV4" s="116" t="s">
        <v>7</v>
      </c>
      <c r="AW4" s="89"/>
    </row>
    <row r="5" spans="1:49" ht="15.75" thickTop="1" x14ac:dyDescent="0.25">
      <c r="A5" s="27"/>
      <c r="B5" s="15" t="s">
        <v>100</v>
      </c>
      <c r="C5" s="7">
        <v>3.2390756071100077</v>
      </c>
      <c r="D5" s="7">
        <v>0.82391374045451504</v>
      </c>
      <c r="E5" s="7">
        <v>0.51669002956985932</v>
      </c>
      <c r="F5" s="7">
        <v>0.46531308433362573</v>
      </c>
      <c r="G5" s="7">
        <v>0.487786820888785</v>
      </c>
      <c r="H5" s="7">
        <v>0.6679170971484899</v>
      </c>
      <c r="I5" s="7">
        <v>0.63588740006108824</v>
      </c>
      <c r="J5" s="7">
        <v>0.30433675183203901</v>
      </c>
      <c r="K5" s="15">
        <v>0.98108701918227614</v>
      </c>
      <c r="L5">
        <v>100</v>
      </c>
      <c r="O5" s="17" t="s">
        <v>117</v>
      </c>
      <c r="P5" s="25">
        <v>2.7801175121740633</v>
      </c>
      <c r="Q5" s="25">
        <v>1.9886231149634266</v>
      </c>
      <c r="R5" s="25">
        <v>0.21740221520732303</v>
      </c>
      <c r="S5" s="25">
        <v>0.16413671699672708</v>
      </c>
      <c r="T5" s="25">
        <v>0.17328457028898378</v>
      </c>
      <c r="U5" s="25">
        <v>0.21404450471840292</v>
      </c>
      <c r="V5" s="25">
        <v>0.47377104219657373</v>
      </c>
      <c r="W5" s="25">
        <v>0.13634975491086282</v>
      </c>
      <c r="X5" s="18">
        <v>0.66465497570163012</v>
      </c>
      <c r="Y5" s="89"/>
      <c r="Z5" s="112"/>
      <c r="AA5" t="s">
        <v>98</v>
      </c>
      <c r="AB5" s="33">
        <v>2.659344338505</v>
      </c>
      <c r="AC5" s="25">
        <v>0.60179251757999996</v>
      </c>
      <c r="AD5" s="25">
        <v>0.49057592257199995</v>
      </c>
      <c r="AE5" s="25">
        <v>0.44534936757300003</v>
      </c>
      <c r="AF5" s="25">
        <v>0.28123816794599998</v>
      </c>
      <c r="AG5" s="25">
        <v>0.392604140544</v>
      </c>
      <c r="AH5" s="25">
        <v>0.391588372932</v>
      </c>
      <c r="AI5" s="25">
        <v>0.49451949094800002</v>
      </c>
      <c r="AJ5" s="18">
        <v>0.75909707835600004</v>
      </c>
      <c r="AK5" s="27"/>
      <c r="AL5" s="112"/>
      <c r="AM5" s="119" t="s">
        <v>116</v>
      </c>
      <c r="AN5" s="7">
        <v>1.7861835155537795</v>
      </c>
      <c r="AO5" s="7">
        <v>0.47155695443523915</v>
      </c>
      <c r="AP5" s="7">
        <v>0.21594303449891186</v>
      </c>
      <c r="AQ5" s="7">
        <v>0.28048733725748931</v>
      </c>
      <c r="AR5" s="7">
        <v>0.31282910888882198</v>
      </c>
      <c r="AS5" s="7">
        <v>0.59872783846427391</v>
      </c>
      <c r="AT5" s="7">
        <v>0.31833543791411734</v>
      </c>
      <c r="AU5" s="7">
        <v>0.25719619839187197</v>
      </c>
      <c r="AV5" s="15">
        <v>0.81323416412555116</v>
      </c>
    </row>
    <row r="6" spans="1:49" ht="15" customHeight="1" x14ac:dyDescent="0.25">
      <c r="A6" s="27" t="s">
        <v>103</v>
      </c>
      <c r="B6" s="6" t="s">
        <v>115</v>
      </c>
      <c r="C6" s="7">
        <v>3.3160711000411363</v>
      </c>
      <c r="D6" s="7">
        <v>0.96456606347947593</v>
      </c>
      <c r="E6" s="7">
        <v>0.2823626280256637</v>
      </c>
      <c r="F6" s="7">
        <v>0.27795584806993723</v>
      </c>
      <c r="G6" s="7">
        <v>0.43308682916872848</v>
      </c>
      <c r="H6" s="7">
        <v>0.56985622711865924</v>
      </c>
      <c r="I6" s="7">
        <v>0.30720084232157668</v>
      </c>
      <c r="J6" s="7">
        <v>0.19504880605905495</v>
      </c>
      <c r="K6" s="6">
        <v>0.42336417828738787</v>
      </c>
      <c r="L6">
        <v>120</v>
      </c>
      <c r="O6" s="9" t="s">
        <v>114</v>
      </c>
      <c r="P6" s="28"/>
      <c r="Q6" s="28">
        <v>0.94504849051945394</v>
      </c>
      <c r="R6" s="28">
        <v>1.0838798980723405</v>
      </c>
      <c r="S6" s="28">
        <v>0.7948267828359683</v>
      </c>
      <c r="T6" s="28">
        <v>0.27353348488811041</v>
      </c>
      <c r="U6" s="28">
        <v>0.32714549365366763</v>
      </c>
      <c r="V6" s="28">
        <v>0.53668821698082092</v>
      </c>
      <c r="W6" s="28">
        <v>0.30383833450565334</v>
      </c>
      <c r="X6" s="6">
        <v>0.84633948446066698</v>
      </c>
      <c r="Y6" s="89"/>
      <c r="Z6" s="112"/>
      <c r="AA6" t="s">
        <v>94</v>
      </c>
      <c r="AB6" s="29">
        <v>3.3707913267523337</v>
      </c>
      <c r="AC6" s="28">
        <v>1.5933970779007212</v>
      </c>
      <c r="AD6" s="28">
        <v>0.19709576163540307</v>
      </c>
      <c r="AE6" s="28">
        <v>0.191712663399252</v>
      </c>
      <c r="AF6" s="28">
        <v>0.6055605234004936</v>
      </c>
      <c r="AG6" s="28">
        <v>0.53013799316870647</v>
      </c>
      <c r="AH6" s="28">
        <v>0.6343351693880831</v>
      </c>
      <c r="AI6" s="28">
        <v>0.50438869909405604</v>
      </c>
      <c r="AJ6" s="6">
        <v>1.2831632955658034</v>
      </c>
      <c r="AK6" s="27"/>
      <c r="AL6" s="112"/>
      <c r="AM6" s="9"/>
      <c r="AN6" s="7"/>
      <c r="AO6" s="7"/>
      <c r="AP6" s="7"/>
      <c r="AQ6" s="7"/>
      <c r="AR6" s="7"/>
      <c r="AS6" s="7"/>
      <c r="AT6" s="7"/>
      <c r="AU6" s="7"/>
      <c r="AV6" s="6"/>
    </row>
    <row r="7" spans="1:49" x14ac:dyDescent="0.25">
      <c r="A7" s="27"/>
      <c r="B7" s="6" t="s">
        <v>92</v>
      </c>
      <c r="C7" s="7">
        <v>4.0853438022603905</v>
      </c>
      <c r="D7" s="7">
        <v>1.5397473776842918</v>
      </c>
      <c r="E7" s="7">
        <v>0.45741758751047706</v>
      </c>
      <c r="F7" s="7">
        <v>0.39777505767406862</v>
      </c>
      <c r="G7" s="7">
        <v>0.39136519604031184</v>
      </c>
      <c r="H7" s="7">
        <v>0.74299541327982532</v>
      </c>
      <c r="I7" s="7">
        <v>0.62171343517495359</v>
      </c>
      <c r="J7" s="7">
        <v>0.50179971599574902</v>
      </c>
      <c r="K7" s="6">
        <v>1.1248444301254057</v>
      </c>
      <c r="L7">
        <v>100</v>
      </c>
      <c r="O7" s="9" t="s">
        <v>113</v>
      </c>
      <c r="P7" s="28">
        <v>1.9276000000000002</v>
      </c>
      <c r="Q7" s="28">
        <v>0.82972000000000001</v>
      </c>
      <c r="R7" s="28">
        <v>0.14709333333333333</v>
      </c>
      <c r="S7" s="28">
        <v>0.17254</v>
      </c>
      <c r="T7" s="28">
        <v>0.53300666666666663</v>
      </c>
      <c r="U7" s="28">
        <v>0.42238000000000003</v>
      </c>
      <c r="V7" s="28">
        <v>0.57267999999999997</v>
      </c>
      <c r="W7" s="28">
        <v>0.22384666666666667</v>
      </c>
      <c r="X7" s="6">
        <v>1.0158933333333335</v>
      </c>
      <c r="Y7" s="89"/>
      <c r="Z7" s="112"/>
      <c r="AA7" t="s">
        <v>90</v>
      </c>
      <c r="AB7" s="29">
        <v>1.4761358593616658</v>
      </c>
      <c r="AC7" s="28">
        <v>0.50415429254138933</v>
      </c>
      <c r="AD7" s="28">
        <v>0.20186379928315409</v>
      </c>
      <c r="AE7" s="28">
        <v>0.26811401263014162</v>
      </c>
      <c r="AF7" s="28">
        <v>0.14216760539341183</v>
      </c>
      <c r="AG7" s="28">
        <v>0.54636627410820959</v>
      </c>
      <c r="AH7" s="28">
        <v>0.25082778631165725</v>
      </c>
      <c r="AI7" s="28">
        <v>0.18121863799283153</v>
      </c>
      <c r="AJ7" s="6">
        <v>0.58350571769926618</v>
      </c>
      <c r="AK7" s="27"/>
      <c r="AL7" s="112"/>
      <c r="AM7" s="9" t="s">
        <v>112</v>
      </c>
      <c r="AN7" s="7">
        <v>2.7269951446498686</v>
      </c>
      <c r="AO7" s="7">
        <v>0.21158833167761162</v>
      </c>
      <c r="AP7" s="7">
        <v>0.23180103815900946</v>
      </c>
      <c r="AQ7" s="7">
        <v>0.26706576010527805</v>
      </c>
      <c r="AR7" s="7">
        <v>0.23352126849785185</v>
      </c>
      <c r="AS7" s="7">
        <v>1.1392225418983601</v>
      </c>
      <c r="AT7" s="7">
        <v>0.24814322637801201</v>
      </c>
      <c r="AU7" s="7">
        <v>0.5478933629212952</v>
      </c>
      <c r="AV7" s="6">
        <v>0.94182611051619802</v>
      </c>
    </row>
    <row r="8" spans="1:49" ht="15" customHeight="1" x14ac:dyDescent="0.25">
      <c r="A8" s="27"/>
      <c r="B8" s="6" t="s">
        <v>111</v>
      </c>
      <c r="C8" s="7">
        <v>2.6188773657271791</v>
      </c>
      <c r="D8" s="7">
        <v>0.78847730072717681</v>
      </c>
      <c r="E8" s="7">
        <v>0.35870455819263342</v>
      </c>
      <c r="F8" s="7">
        <v>0.33391819367607217</v>
      </c>
      <c r="G8" s="7">
        <v>0.32946364806333972</v>
      </c>
      <c r="H8" s="7">
        <v>0.7897318462262729</v>
      </c>
      <c r="I8" s="7">
        <v>0.33046819355355794</v>
      </c>
      <c r="J8" s="7">
        <v>0.42166365133748762</v>
      </c>
      <c r="K8" s="6">
        <v>0.80219093757780313</v>
      </c>
      <c r="L8">
        <v>100</v>
      </c>
      <c r="N8" t="s">
        <v>103</v>
      </c>
      <c r="O8" s="9" t="s">
        <v>110</v>
      </c>
      <c r="P8" s="28">
        <v>2.3256387903162534</v>
      </c>
      <c r="Q8" s="28">
        <v>0.73807252886581287</v>
      </c>
      <c r="R8" s="28">
        <v>0.13080641118061087</v>
      </c>
      <c r="S8" s="28">
        <v>0.21875716741747714</v>
      </c>
      <c r="T8" s="28">
        <v>0.3620292467538006</v>
      </c>
      <c r="U8" s="28">
        <v>0.43223938894169484</v>
      </c>
      <c r="V8" s="28">
        <v>0.7236385973170929</v>
      </c>
      <c r="W8" s="28">
        <v>0.28898480527997589</v>
      </c>
      <c r="X8" s="6">
        <v>1.2150920969577483</v>
      </c>
      <c r="Y8" s="89"/>
      <c r="Z8" s="112"/>
      <c r="AA8" t="s">
        <v>86</v>
      </c>
      <c r="AB8" s="29">
        <v>2.7184172601774876</v>
      </c>
      <c r="AC8" s="28">
        <v>1.2769412459343707</v>
      </c>
      <c r="AD8" s="28">
        <v>0.49647061524258762</v>
      </c>
      <c r="AE8" s="28">
        <v>0.31336365341017219</v>
      </c>
      <c r="AF8" s="28">
        <v>0.40442248189305441</v>
      </c>
      <c r="AG8" s="28">
        <v>0.37354547486579565</v>
      </c>
      <c r="AH8" s="28">
        <v>0.41787702807950794</v>
      </c>
      <c r="AI8" s="28">
        <v>0.21675937008017063</v>
      </c>
      <c r="AJ8" s="6">
        <v>0.63019254765055976</v>
      </c>
      <c r="AK8" s="27"/>
      <c r="AL8" s="9"/>
      <c r="AM8" s="9" t="s">
        <v>109</v>
      </c>
      <c r="AN8" s="7">
        <v>3.1238004201680676</v>
      </c>
      <c r="AO8" s="7">
        <v>0.78969957983193273</v>
      </c>
      <c r="AP8" s="7">
        <v>0.49667647058823539</v>
      </c>
      <c r="AQ8" s="7">
        <v>0.40639285714285717</v>
      </c>
      <c r="AR8" s="7">
        <v>0.78955462184873959</v>
      </c>
      <c r="AS8" s="7"/>
      <c r="AT8" s="7">
        <v>0.28602731092436973</v>
      </c>
      <c r="AU8" s="7">
        <v>0.23866386554621849</v>
      </c>
      <c r="AV8" s="6">
        <v>0.60750630252100835</v>
      </c>
    </row>
    <row r="9" spans="1:49" x14ac:dyDescent="0.25">
      <c r="A9" s="27"/>
      <c r="B9" s="6" t="s">
        <v>84</v>
      </c>
      <c r="C9" s="7">
        <v>4.0230971428791369</v>
      </c>
      <c r="D9" s="7">
        <v>0.85917896436757368</v>
      </c>
      <c r="E9" s="7">
        <v>0.53097952080090915</v>
      </c>
      <c r="F9" s="7">
        <v>0.45913787198844136</v>
      </c>
      <c r="G9" s="7">
        <v>0.5788974137552616</v>
      </c>
      <c r="H9" s="7">
        <v>1.2013021628759313</v>
      </c>
      <c r="I9" s="7">
        <v>0.65767747962586875</v>
      </c>
      <c r="J9" s="7">
        <v>0.53370679377811525</v>
      </c>
      <c r="K9" s="6">
        <v>1.3915133240023208</v>
      </c>
      <c r="L9">
        <v>100</v>
      </c>
      <c r="N9" t="s">
        <v>103</v>
      </c>
      <c r="O9" s="9" t="s">
        <v>108</v>
      </c>
      <c r="P9" s="28">
        <v>1.3903019077023142</v>
      </c>
      <c r="Q9" s="28"/>
      <c r="R9" s="28">
        <v>0.10120059473958701</v>
      </c>
      <c r="S9" s="28">
        <v>0.17686463612737638</v>
      </c>
      <c r="T9" s="28">
        <v>0.67031270351543593</v>
      </c>
      <c r="U9" s="28">
        <v>0.40894855311630218</v>
      </c>
      <c r="V9" s="28">
        <v>0.45790250413916539</v>
      </c>
      <c r="W9" s="28">
        <v>0.45481833248482745</v>
      </c>
      <c r="X9" s="6">
        <v>1.0848864753723544</v>
      </c>
      <c r="Y9" s="89"/>
      <c r="Z9" s="112"/>
      <c r="AA9" t="s">
        <v>82</v>
      </c>
      <c r="AB9" s="29">
        <v>2.053518113262669</v>
      </c>
      <c r="AC9" s="86"/>
      <c r="AD9" s="28">
        <v>0.32360002592948922</v>
      </c>
      <c r="AE9" s="86"/>
      <c r="AF9" s="28">
        <v>0.47508208934952634</v>
      </c>
      <c r="AG9" s="28">
        <v>0.72312313486563573</v>
      </c>
      <c r="AH9" s="28">
        <v>0.58236927743343558</v>
      </c>
      <c r="AI9" s="28">
        <v>0.37598977371712933</v>
      </c>
      <c r="AJ9" s="6">
        <v>0.97390264213963473</v>
      </c>
      <c r="AK9" s="27"/>
      <c r="AL9" s="9"/>
      <c r="AM9" s="9" t="s">
        <v>107</v>
      </c>
      <c r="AN9" s="7">
        <v>2.4284246554557538</v>
      </c>
      <c r="AO9" s="7">
        <v>0.68356460251830253</v>
      </c>
      <c r="AP9" s="7">
        <v>0.3175250467873964</v>
      </c>
      <c r="AQ9" s="7">
        <v>0.30064905836064443</v>
      </c>
      <c r="AR9" s="7">
        <v>0.29195776600953105</v>
      </c>
      <c r="AS9" s="7">
        <v>0.1716965595519124</v>
      </c>
      <c r="AT9" s="7">
        <v>0.76762000641308648</v>
      </c>
      <c r="AU9" s="7">
        <v>0.16062268159270696</v>
      </c>
      <c r="AV9" s="6">
        <v>1.0220184079362489</v>
      </c>
    </row>
    <row r="10" spans="1:49" ht="15" customHeight="1" thickBot="1" x14ac:dyDescent="0.3">
      <c r="A10" s="27"/>
      <c r="B10" s="6" t="s">
        <v>80</v>
      </c>
      <c r="C10" s="7">
        <v>4.3470210772833724</v>
      </c>
      <c r="D10" s="7">
        <v>1.7073793911007027</v>
      </c>
      <c r="E10" s="7">
        <v>0.37079859484777522</v>
      </c>
      <c r="F10" s="7">
        <v>0.38648711943793918</v>
      </c>
      <c r="G10" s="7">
        <v>0.67413583138173305</v>
      </c>
      <c r="H10" s="7">
        <v>0.69382201405152244</v>
      </c>
      <c r="I10" s="7">
        <v>0.92385245901639346</v>
      </c>
      <c r="J10" s="7">
        <v>0.55264637002341921</v>
      </c>
      <c r="K10" s="6">
        <v>1.5171007025761123</v>
      </c>
      <c r="L10">
        <v>125</v>
      </c>
      <c r="N10" t="s">
        <v>103</v>
      </c>
      <c r="O10" s="36" t="s">
        <v>106</v>
      </c>
      <c r="P10" s="2">
        <v>3.6701086150013142</v>
      </c>
      <c r="Q10" s="2">
        <v>1.6415909939238003</v>
      </c>
      <c r="R10" s="2">
        <v>0.62303712283968904</v>
      </c>
      <c r="S10" s="2"/>
      <c r="T10" s="2">
        <v>0.87218598476279652</v>
      </c>
      <c r="U10" s="2">
        <v>1.2592540130867274</v>
      </c>
      <c r="V10" s="2">
        <v>1.2286053094420999</v>
      </c>
      <c r="W10" s="2">
        <v>0.53097906931271788</v>
      </c>
      <c r="X10" s="1">
        <v>1.6642151811585886</v>
      </c>
      <c r="Y10" s="89"/>
      <c r="Z10" s="112"/>
      <c r="AA10" t="s">
        <v>78</v>
      </c>
      <c r="AB10" s="29">
        <v>3.5578552293679495</v>
      </c>
      <c r="AC10" s="28">
        <v>1.4328364310522657</v>
      </c>
      <c r="AD10" s="28">
        <v>0.48117608486713553</v>
      </c>
      <c r="AE10" s="28">
        <v>0.52862891350141139</v>
      </c>
      <c r="AF10" s="28">
        <v>0.78462261580769732</v>
      </c>
      <c r="AG10" s="28">
        <v>0.20174842106432062</v>
      </c>
      <c r="AH10" s="28">
        <v>0.74935846601944234</v>
      </c>
      <c r="AI10" s="28">
        <v>0.21649055894619498</v>
      </c>
      <c r="AJ10" s="6">
        <v>1.0001005961707088</v>
      </c>
      <c r="AK10" s="27"/>
      <c r="AL10" s="9"/>
      <c r="AM10" s="36" t="s">
        <v>105</v>
      </c>
      <c r="AN10" s="2">
        <v>4.1026685393258431</v>
      </c>
      <c r="AO10" s="2">
        <v>2.5060280898876401</v>
      </c>
      <c r="AP10" s="2">
        <v>0.39976685393258427</v>
      </c>
      <c r="AQ10" s="2">
        <v>0.51550280898876411</v>
      </c>
      <c r="AR10" s="2">
        <v>0.58700561797752815</v>
      </c>
      <c r="AS10" s="2">
        <v>0.28283426966292136</v>
      </c>
      <c r="AT10" s="2">
        <v>0.83579494382022479</v>
      </c>
      <c r="AU10" s="2">
        <v>0.26701685393258429</v>
      </c>
      <c r="AV10" s="1">
        <v>1.1938061797752808</v>
      </c>
    </row>
    <row r="11" spans="1:49" ht="15" customHeight="1" x14ac:dyDescent="0.25">
      <c r="A11" s="27"/>
      <c r="B11" s="6" t="s">
        <v>49</v>
      </c>
      <c r="C11" s="7">
        <v>3.9940957349645716</v>
      </c>
      <c r="D11" s="7">
        <v>1.21434132951901</v>
      </c>
      <c r="E11" s="7">
        <v>0.21439565661796212</v>
      </c>
      <c r="F11" s="7">
        <v>0.20505652598959559</v>
      </c>
      <c r="G11" s="7">
        <v>0.23687609186655115</v>
      </c>
      <c r="H11" s="7">
        <v>0.86730653971688665</v>
      </c>
      <c r="I11" s="86"/>
      <c r="J11" s="86"/>
      <c r="K11" s="113"/>
      <c r="L11">
        <v>100</v>
      </c>
      <c r="O11" t="s">
        <v>67</v>
      </c>
      <c r="P11" s="7">
        <f>AVERAGE(P5:P10)</f>
        <v>2.4187533650387891</v>
      </c>
      <c r="Q11" s="7">
        <f>AVERAGE(Q5:Q10)</f>
        <v>1.2286110256544986</v>
      </c>
      <c r="R11" s="7">
        <f>AVERAGE(R5:R10)</f>
        <v>0.3839032625621473</v>
      </c>
      <c r="S11" s="7">
        <f>AVERAGE(S5:S10)</f>
        <v>0.30542506067550979</v>
      </c>
      <c r="T11" s="7">
        <f>AVERAGE(T5:T10)</f>
        <v>0.48072544281263235</v>
      </c>
      <c r="U11" s="7">
        <f>AVERAGE(U5:U10)</f>
        <v>0.51066865891946589</v>
      </c>
      <c r="V11" s="7">
        <f>AVERAGE(V5:V10)</f>
        <v>0.66554761167929211</v>
      </c>
      <c r="W11" s="7">
        <f>AVERAGE(W5:W10)</f>
        <v>0.32313616052678401</v>
      </c>
      <c r="X11" s="7">
        <f>AVERAGE(X5:X10)</f>
        <v>1.081846924497387</v>
      </c>
      <c r="Y11" s="89"/>
      <c r="Z11" s="112"/>
      <c r="AA11" t="s">
        <v>76</v>
      </c>
      <c r="AB11" s="29">
        <v>4.2205166666666667</v>
      </c>
      <c r="AC11" s="28">
        <v>1.7646833333333334</v>
      </c>
      <c r="AD11" s="28">
        <v>0.36100833333333326</v>
      </c>
      <c r="AE11" s="28">
        <v>0.16195833333333332</v>
      </c>
      <c r="AF11" s="28">
        <v>0.65074166666666666</v>
      </c>
      <c r="AG11" s="28">
        <v>0.55703333333333327</v>
      </c>
      <c r="AH11" s="28">
        <v>0.24007499999999998</v>
      </c>
      <c r="AI11" s="28">
        <v>0.20473333333333332</v>
      </c>
      <c r="AJ11" s="6">
        <v>0.63325833333333337</v>
      </c>
      <c r="AK11" s="27"/>
      <c r="AM11" s="85" t="s">
        <v>67</v>
      </c>
      <c r="AN11" s="90">
        <f>AVERAGE(AN5:AN10)</f>
        <v>2.8336144550306628</v>
      </c>
      <c r="AO11" s="90">
        <f>AVERAGE(AO5:AO10)</f>
        <v>0.93248751167014521</v>
      </c>
      <c r="AP11" s="90">
        <f>AVERAGE(AP5:AP10)</f>
        <v>0.33234248879322748</v>
      </c>
      <c r="AQ11" s="90">
        <f>AVERAGE(AQ5:AQ10)</f>
        <v>0.35401956437100662</v>
      </c>
      <c r="AR11" s="90">
        <f>AVERAGE(AR5:AR10)</f>
        <v>0.4429736766444945</v>
      </c>
      <c r="AS11" s="90">
        <f>AVERAGE(AS5:AS10)</f>
        <v>0.54812030239436693</v>
      </c>
      <c r="AT11" s="90">
        <f>AVERAGE(AT5:AT10)</f>
        <v>0.49118418508996198</v>
      </c>
      <c r="AU11" s="90">
        <f>AVERAGE(AU5:AU10)</f>
        <v>0.29427859247693544</v>
      </c>
      <c r="AV11" s="90">
        <f>AVERAGE(AV5:AV10)</f>
        <v>0.91567823297485751</v>
      </c>
      <c r="AW11" s="89"/>
    </row>
    <row r="12" spans="1:49" ht="15.75" x14ac:dyDescent="0.25">
      <c r="A12" s="27"/>
      <c r="B12" s="27" t="s">
        <v>48</v>
      </c>
      <c r="K12" s="27"/>
      <c r="L12">
        <v>100</v>
      </c>
      <c r="O12" t="s">
        <v>66</v>
      </c>
      <c r="P12" s="7">
        <f>_xlfn.STDEV.S(P5:P10)</f>
        <v>0.86661530689167099</v>
      </c>
      <c r="Q12" s="7">
        <f>_xlfn.STDEV.S(Q5:Q10)</f>
        <v>0.55414813195549328</v>
      </c>
      <c r="R12" s="7">
        <f>_xlfn.STDEV.S(R5:R10)</f>
        <v>0.39368328623812776</v>
      </c>
      <c r="S12" s="7">
        <f>_xlfn.STDEV.S(S5:S10)</f>
        <v>0.27439660509271635</v>
      </c>
      <c r="T12" s="7">
        <f>_xlfn.STDEV.S(T5:T10)</f>
        <v>0.26208975415987573</v>
      </c>
      <c r="U12" s="7">
        <f>_xlfn.STDEV.S(U5:U10)</f>
        <v>0.37585627336152</v>
      </c>
      <c r="V12" s="7">
        <f>_xlfn.STDEV.S(V5:V10)</f>
        <v>0.29173015401610697</v>
      </c>
      <c r="W12" s="7">
        <f>_xlfn.STDEV.S(W5:W10)</f>
        <v>0.14616781808074927</v>
      </c>
      <c r="X12" s="7">
        <f>_xlfn.STDEV.S(X5:X10)</f>
        <v>0.3437379972770559</v>
      </c>
      <c r="Y12" s="89"/>
      <c r="Z12" s="112"/>
      <c r="AA12" t="s">
        <v>75</v>
      </c>
      <c r="AB12" s="29">
        <v>3.1495527690903944</v>
      </c>
      <c r="AC12" s="28">
        <v>1.0626922687129596</v>
      </c>
      <c r="AD12" s="28">
        <v>0.58331969014240748</v>
      </c>
      <c r="AE12" s="28">
        <v>0.52446632691652217</v>
      </c>
      <c r="AF12" s="28">
        <v>0.27247354769803034</v>
      </c>
      <c r="AG12" s="28">
        <v>0.59268026672214025</v>
      </c>
      <c r="AH12" s="28">
        <v>0.13162499517202048</v>
      </c>
      <c r="AI12" s="28">
        <v>0.7256105503078214</v>
      </c>
      <c r="AJ12" s="6">
        <v>0.84191102681117314</v>
      </c>
      <c r="AK12" s="27"/>
      <c r="AM12" s="85" t="s">
        <v>66</v>
      </c>
      <c r="AN12" s="90">
        <f>_xlfn.STDEV.S(AN5:AN10)</f>
        <v>0.86130194868409093</v>
      </c>
      <c r="AO12" s="90">
        <f>_xlfn.STDEV.S(AO5:AO10)</f>
        <v>0.90699139546402074</v>
      </c>
      <c r="AP12" s="90">
        <f>_xlfn.STDEV.S(AP5:AP10)</f>
        <v>0.11771647657644493</v>
      </c>
      <c r="AQ12" s="90">
        <f>_xlfn.STDEV.S(AQ5:AQ10)</f>
        <v>0.10563636151960532</v>
      </c>
      <c r="AR12" s="90">
        <f>_xlfn.STDEV.S(AR5:AR10)</f>
        <v>0.23689516497940402</v>
      </c>
      <c r="AS12" s="90">
        <f>_xlfn.STDEV.S(AS5:AS10)</f>
        <v>0.43360292649366622</v>
      </c>
      <c r="AT12" s="90">
        <f>_xlfn.STDEV.S(AT5:AT10)</f>
        <v>0.28557322982578282</v>
      </c>
      <c r="AU12" s="90">
        <f>_xlfn.STDEV.S(AU5:AU10)</f>
        <v>0.14781378360369241</v>
      </c>
      <c r="AV12" s="90">
        <f>_xlfn.STDEV.S(AV5:AV10)</f>
        <v>0.22068746286559221</v>
      </c>
      <c r="AW12" s="89"/>
    </row>
    <row r="13" spans="1:49" ht="15" customHeight="1" x14ac:dyDescent="0.25">
      <c r="A13" s="27"/>
      <c r="B13" s="6" t="s">
        <v>47</v>
      </c>
      <c r="C13" s="7">
        <v>2.9996834367344078</v>
      </c>
      <c r="D13" s="7">
        <v>1.0499286286871021</v>
      </c>
      <c r="E13" s="7">
        <v>0.30902877490519093</v>
      </c>
      <c r="F13" s="7">
        <v>0.35924172663120663</v>
      </c>
      <c r="G13" s="7">
        <v>0.25297972751867898</v>
      </c>
      <c r="H13" s="7">
        <v>0.62195722034823187</v>
      </c>
      <c r="I13" s="7">
        <v>0.47789470090526581</v>
      </c>
      <c r="J13" s="7">
        <v>0.46710221518015704</v>
      </c>
      <c r="K13" s="6">
        <v>1.1285442702314337</v>
      </c>
      <c r="L13">
        <v>60</v>
      </c>
      <c r="O13" t="s">
        <v>65</v>
      </c>
      <c r="P13">
        <f>COUNT(P5:P10)</f>
        <v>5</v>
      </c>
      <c r="Q13">
        <f>COUNT(Q5:Q10)</f>
        <v>5</v>
      </c>
      <c r="R13">
        <f>COUNT(R5:R10)</f>
        <v>6</v>
      </c>
      <c r="S13">
        <f>COUNT(S5:S10)</f>
        <v>5</v>
      </c>
      <c r="T13">
        <f>COUNT(T5:T10)</f>
        <v>6</v>
      </c>
      <c r="U13">
        <f>COUNT(U5:U10)</f>
        <v>6</v>
      </c>
      <c r="V13">
        <f>COUNT(V5:V10)</f>
        <v>6</v>
      </c>
      <c r="W13">
        <f>COUNT(W5:W10)</f>
        <v>6</v>
      </c>
      <c r="X13">
        <f>COUNT(X5:X10)</f>
        <v>6</v>
      </c>
      <c r="Y13" s="89"/>
      <c r="Z13" s="112"/>
      <c r="AA13" t="s">
        <v>74</v>
      </c>
      <c r="AB13" s="29">
        <v>2.68892679704848</v>
      </c>
      <c r="AC13" s="28">
        <v>0.58936561387781039</v>
      </c>
      <c r="AD13" s="28">
        <v>0.41984093864713951</v>
      </c>
      <c r="AE13" s="28">
        <v>0.24937293620392659</v>
      </c>
      <c r="AF13" s="28">
        <v>0.78174952063101233</v>
      </c>
      <c r="AG13" s="86"/>
      <c r="AH13" s="28">
        <v>0.7549140552184056</v>
      </c>
      <c r="AI13" s="28">
        <v>0.25906946243517304</v>
      </c>
      <c r="AJ13" s="6">
        <v>1.0265813235094456</v>
      </c>
      <c r="AK13" s="27"/>
      <c r="AM13" s="85" t="s">
        <v>65</v>
      </c>
      <c r="AN13" s="88">
        <f>COUNT(AN5:AN10)</f>
        <v>5</v>
      </c>
      <c r="AO13" s="88">
        <f>COUNT(AO5:AO10)</f>
        <v>5</v>
      </c>
      <c r="AP13" s="88">
        <f>COUNT(AP5:AP10)</f>
        <v>5</v>
      </c>
      <c r="AQ13" s="88">
        <f>COUNT(AQ5:AQ10)</f>
        <v>5</v>
      </c>
      <c r="AR13" s="88">
        <f>COUNT(AR5:AR10)</f>
        <v>5</v>
      </c>
      <c r="AS13" s="88">
        <f>COUNT(AS5:AS10)</f>
        <v>4</v>
      </c>
      <c r="AT13" s="88">
        <f>COUNT(AT5:AT10)</f>
        <v>5</v>
      </c>
      <c r="AU13" s="88">
        <f>COUNT(AU5:AU10)</f>
        <v>5</v>
      </c>
      <c r="AV13" s="88">
        <f>COUNT(AV5:AV10)</f>
        <v>5</v>
      </c>
      <c r="AW13" s="89"/>
    </row>
    <row r="14" spans="1:49" x14ac:dyDescent="0.25">
      <c r="A14" s="27"/>
      <c r="B14" s="6" t="s">
        <v>46</v>
      </c>
      <c r="C14" s="7">
        <v>3.3521309434503572</v>
      </c>
      <c r="D14" s="86"/>
      <c r="E14" s="7">
        <v>0.38872569833873422</v>
      </c>
      <c r="F14" s="7">
        <v>0.27223986727504507</v>
      </c>
      <c r="G14" s="7">
        <v>0.28608964917359969</v>
      </c>
      <c r="H14" s="7">
        <v>0.45575966109405475</v>
      </c>
      <c r="I14" s="7">
        <v>0.71799917114529055</v>
      </c>
      <c r="J14" s="7">
        <v>0.7301075466433653</v>
      </c>
      <c r="K14" s="6">
        <v>1.6604106355313895</v>
      </c>
      <c r="L14">
        <v>60</v>
      </c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112"/>
      <c r="AA14" t="s">
        <v>73</v>
      </c>
      <c r="AB14" s="29">
        <v>3.2379746819893498</v>
      </c>
      <c r="AC14" s="28">
        <v>1.2244188054354843</v>
      </c>
      <c r="AD14" s="28">
        <v>0.40857107390140135</v>
      </c>
      <c r="AE14" s="28">
        <v>0.61358376822658889</v>
      </c>
      <c r="AF14" s="28">
        <v>0.52567006094047497</v>
      </c>
      <c r="AG14" s="28">
        <v>0.24826904034046651</v>
      </c>
      <c r="AH14" s="28">
        <v>0.26871320317289465</v>
      </c>
      <c r="AI14" s="28">
        <v>0.44582741980049667</v>
      </c>
      <c r="AJ14" s="6">
        <v>0.73360661319030018</v>
      </c>
      <c r="AK14" s="27"/>
      <c r="AN14" s="90"/>
      <c r="AO14" s="90"/>
      <c r="AP14" s="90"/>
      <c r="AQ14" s="90"/>
      <c r="AR14" s="90"/>
      <c r="AS14" s="90"/>
      <c r="AT14" s="90"/>
      <c r="AU14" s="90"/>
      <c r="AV14" s="90"/>
      <c r="AW14" s="89"/>
    </row>
    <row r="15" spans="1:49" x14ac:dyDescent="0.25">
      <c r="A15" s="27"/>
      <c r="B15" s="6" t="s">
        <v>45</v>
      </c>
      <c r="C15" s="7">
        <v>4.5138044333931875</v>
      </c>
      <c r="D15" s="7">
        <v>0.83178067821166835</v>
      </c>
      <c r="E15" s="7">
        <v>0.74413561448769716</v>
      </c>
      <c r="F15" s="7">
        <v>0.63058764828874359</v>
      </c>
      <c r="G15" s="7">
        <v>0.66871823373492634</v>
      </c>
      <c r="H15" s="7">
        <v>1.3316899656570935</v>
      </c>
      <c r="I15" s="7">
        <v>0.59877821483659588</v>
      </c>
      <c r="J15" s="7">
        <v>0.23469004365426255</v>
      </c>
      <c r="K15" s="6">
        <v>1.0763197895298247</v>
      </c>
      <c r="L15">
        <v>120</v>
      </c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112" t="s">
        <v>103</v>
      </c>
      <c r="AA15" t="s">
        <v>72</v>
      </c>
      <c r="AB15" s="29">
        <v>2.5229606637205615</v>
      </c>
      <c r="AC15" s="28">
        <v>1.1047571486274532</v>
      </c>
      <c r="AD15" s="28">
        <v>0.27397636570877021</v>
      </c>
      <c r="AE15" s="28">
        <v>0.2646930307392667</v>
      </c>
      <c r="AF15" s="28">
        <v>0.26355347691164011</v>
      </c>
      <c r="AG15" s="28">
        <v>0.12837822060120638</v>
      </c>
      <c r="AH15" s="28">
        <v>0.13276377624086028</v>
      </c>
      <c r="AI15" s="28">
        <v>0.27783818701350482</v>
      </c>
      <c r="AJ15" s="6">
        <v>0.30706946928883555</v>
      </c>
      <c r="AK15" s="27"/>
      <c r="AL15" s="89"/>
      <c r="AM15" s="89"/>
      <c r="AN15" s="90"/>
      <c r="AO15" s="90"/>
      <c r="AP15" s="90"/>
      <c r="AQ15" s="90"/>
      <c r="AR15" s="90"/>
      <c r="AS15" s="90"/>
      <c r="AT15" s="90"/>
      <c r="AU15" s="90"/>
      <c r="AV15" s="90"/>
      <c r="AW15" s="89"/>
    </row>
    <row r="16" spans="1:49" x14ac:dyDescent="0.25">
      <c r="A16" s="27"/>
      <c r="B16" s="6" t="s">
        <v>44</v>
      </c>
      <c r="C16" s="7">
        <v>3.5776476058993505</v>
      </c>
      <c r="D16" s="7">
        <v>0.73969214957904417</v>
      </c>
      <c r="E16" s="7">
        <v>0.14217615905303516</v>
      </c>
      <c r="F16" s="7">
        <v>0.29106879137859593</v>
      </c>
      <c r="G16" s="7">
        <v>0.21802135447671397</v>
      </c>
      <c r="H16" s="7">
        <v>1.5947316215252831</v>
      </c>
      <c r="I16" s="7">
        <v>0.27823801140280563</v>
      </c>
      <c r="J16" s="7">
        <v>1.0641580252989571</v>
      </c>
      <c r="K16" s="6">
        <v>1.5470492933408844</v>
      </c>
      <c r="L16">
        <v>60</v>
      </c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112"/>
      <c r="AA16" t="s">
        <v>71</v>
      </c>
      <c r="AB16" s="29">
        <v>2.7890346478855204</v>
      </c>
      <c r="AC16" s="28">
        <v>0.67936660048285613</v>
      </c>
      <c r="AD16" s="28">
        <v>0.4718591677692463</v>
      </c>
      <c r="AE16" s="28">
        <v>0.35903506303632082</v>
      </c>
      <c r="AF16" s="28">
        <v>0.55484430196680989</v>
      </c>
      <c r="AG16" s="28">
        <v>0.22831032042646737</v>
      </c>
      <c r="AH16" s="28">
        <v>0.42808528135498797</v>
      </c>
      <c r="AI16" s="28">
        <v>0.30120276075014779</v>
      </c>
      <c r="AJ16" s="6">
        <v>0.99140305506499671</v>
      </c>
      <c r="AK16" s="27"/>
      <c r="AL16" s="89"/>
      <c r="AM16" s="89"/>
      <c r="AN16" s="90"/>
      <c r="AO16" s="90"/>
      <c r="AP16" s="90"/>
      <c r="AQ16" s="90"/>
      <c r="AR16" s="90"/>
      <c r="AS16" s="90"/>
      <c r="AT16" s="90"/>
      <c r="AU16" s="90"/>
      <c r="AV16" s="90"/>
      <c r="AW16" s="89"/>
    </row>
    <row r="17" spans="1:49" ht="15" customHeight="1" x14ac:dyDescent="0.25">
      <c r="A17" s="27"/>
      <c r="B17" s="6" t="s">
        <v>43</v>
      </c>
      <c r="C17" s="7">
        <v>3.5476167964593066</v>
      </c>
      <c r="D17" s="7">
        <v>1.8274541705895413</v>
      </c>
      <c r="E17" s="7">
        <v>0.2490204515990162</v>
      </c>
      <c r="F17" s="7">
        <v>0.30586985504734532</v>
      </c>
      <c r="G17" s="7">
        <v>0.34617273800965487</v>
      </c>
      <c r="H17" s="7">
        <v>0.63611138376124488</v>
      </c>
      <c r="I17" s="7">
        <v>0.46131618857041184</v>
      </c>
      <c r="J17" s="7">
        <v>0.26808172216698539</v>
      </c>
      <c r="K17" s="6">
        <v>0.80526845576302619</v>
      </c>
      <c r="L17">
        <v>120</v>
      </c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112"/>
      <c r="AA17" t="s">
        <v>70</v>
      </c>
      <c r="AB17" s="29">
        <v>2.4886323262976693</v>
      </c>
      <c r="AC17" s="28">
        <v>1.1284845156943255</v>
      </c>
      <c r="AD17" s="28">
        <v>0.36244686390800801</v>
      </c>
      <c r="AE17" s="86"/>
      <c r="AF17" s="28">
        <v>0.20293573935415107</v>
      </c>
      <c r="AG17" s="28">
        <v>1.3256368413391821</v>
      </c>
      <c r="AH17" s="28">
        <v>0.47837653532369173</v>
      </c>
      <c r="AI17" s="28">
        <v>1.0987048362895186</v>
      </c>
      <c r="AJ17" s="6">
        <v>1.5411719271696263</v>
      </c>
      <c r="AK17" s="27"/>
      <c r="AL17" s="89"/>
      <c r="AM17" s="89"/>
      <c r="AN17" s="90"/>
      <c r="AO17" s="90"/>
      <c r="AP17" s="90"/>
      <c r="AQ17" s="90"/>
      <c r="AR17" s="90"/>
      <c r="AS17" s="90"/>
      <c r="AT17" s="90"/>
      <c r="AU17" s="90"/>
      <c r="AV17" s="90"/>
      <c r="AW17" s="89"/>
    </row>
    <row r="18" spans="1:49" x14ac:dyDescent="0.25">
      <c r="A18" s="27"/>
      <c r="B18" s="6" t="s">
        <v>42</v>
      </c>
      <c r="C18" s="7">
        <v>3.0711636694479458</v>
      </c>
      <c r="D18" s="7">
        <v>0.94876392307038526</v>
      </c>
      <c r="E18" s="86"/>
      <c r="F18" s="7">
        <v>0.48285431148676805</v>
      </c>
      <c r="G18" s="7">
        <v>0.47740208993497801</v>
      </c>
      <c r="H18" s="7">
        <v>0.8925240256444944</v>
      </c>
      <c r="I18" s="7">
        <v>0.77635095678033605</v>
      </c>
      <c r="J18" s="7">
        <v>0.50453424259573065</v>
      </c>
      <c r="K18" s="6">
        <v>1.3808976153341153</v>
      </c>
      <c r="L18">
        <v>100</v>
      </c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112"/>
      <c r="AA18" t="s">
        <v>104</v>
      </c>
      <c r="AB18" s="29">
        <v>3.1852657554816965</v>
      </c>
      <c r="AC18" s="28">
        <v>1.4226068736783999</v>
      </c>
      <c r="AD18" s="28">
        <v>0.54959535148507066</v>
      </c>
      <c r="AE18" s="28">
        <v>0.46655489271945733</v>
      </c>
      <c r="AF18" s="28">
        <v>0.65415026016893651</v>
      </c>
      <c r="AG18" s="28">
        <v>0.24841039366923554</v>
      </c>
      <c r="AH18" s="28">
        <v>0.24199999999999999</v>
      </c>
      <c r="AI18" s="28">
        <v>0.59556066737704882</v>
      </c>
      <c r="AJ18" s="6">
        <v>0.75894794340856975</v>
      </c>
      <c r="AK18" s="27"/>
      <c r="AL18" s="89"/>
      <c r="AM18" s="89"/>
      <c r="AN18" s="90"/>
      <c r="AO18" s="90"/>
      <c r="AP18" s="90"/>
      <c r="AQ18" s="90"/>
      <c r="AR18" s="90"/>
      <c r="AS18" s="90"/>
      <c r="AT18" s="90"/>
      <c r="AU18" s="90"/>
      <c r="AV18" s="90"/>
      <c r="AW18" s="89"/>
    </row>
    <row r="19" spans="1:49" ht="15.75" thickBot="1" x14ac:dyDescent="0.3">
      <c r="A19" s="27"/>
      <c r="B19" s="6" t="s">
        <v>41</v>
      </c>
      <c r="C19" s="7">
        <v>3.5279185538621558</v>
      </c>
      <c r="D19" s="7">
        <v>0.90323566312605663</v>
      </c>
      <c r="E19" s="7">
        <v>0.47856847272151271</v>
      </c>
      <c r="F19" s="7">
        <v>0.4108354903167879</v>
      </c>
      <c r="G19" s="7">
        <v>0.23648688088807091</v>
      </c>
      <c r="H19" s="7">
        <v>1.0453580217681648</v>
      </c>
      <c r="I19" s="7">
        <v>0.48284502682367786</v>
      </c>
      <c r="J19" s="7">
        <v>0.67526610337869952</v>
      </c>
      <c r="K19" s="6">
        <v>1.1489198193635539</v>
      </c>
      <c r="L19">
        <v>100</v>
      </c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118"/>
      <c r="AA19" s="91" t="s">
        <v>68</v>
      </c>
      <c r="AB19" s="4">
        <v>3.6081959884693777</v>
      </c>
      <c r="AC19" s="2">
        <v>1.0896176198917364</v>
      </c>
      <c r="AD19" s="2">
        <v>0.52133332033509661</v>
      </c>
      <c r="AE19" s="2">
        <v>0.61230390630225018</v>
      </c>
      <c r="AF19" s="2">
        <v>1.1590587946309698</v>
      </c>
      <c r="AG19" s="2">
        <v>0.20156862242533449</v>
      </c>
      <c r="AH19" s="2">
        <v>0.72746076617617916</v>
      </c>
      <c r="AI19" s="2">
        <v>0.43858822435893791</v>
      </c>
      <c r="AJ19" s="1">
        <v>0.86546076273546946</v>
      </c>
      <c r="AK19" s="27"/>
      <c r="AL19" s="89"/>
      <c r="AM19" s="89"/>
      <c r="AN19" s="89"/>
      <c r="AO19" s="89"/>
      <c r="AP19" s="89"/>
      <c r="AQ19" s="89"/>
      <c r="AR19" s="89"/>
      <c r="AS19" s="89"/>
      <c r="AT19" s="90"/>
      <c r="AU19" s="90"/>
      <c r="AV19" s="90"/>
      <c r="AW19" s="90"/>
    </row>
    <row r="20" spans="1:49" ht="18" customHeight="1" x14ac:dyDescent="0.25">
      <c r="A20" s="27"/>
      <c r="B20" s="6" t="s">
        <v>40</v>
      </c>
      <c r="C20" s="7">
        <v>3.3782749473499911</v>
      </c>
      <c r="D20" s="7">
        <v>0.84676964124990928</v>
      </c>
      <c r="E20" s="7">
        <v>0.40156067632952591</v>
      </c>
      <c r="F20" s="7">
        <v>0.47973751679964993</v>
      </c>
      <c r="G20" s="7">
        <v>0.41394300034081588</v>
      </c>
      <c r="H20" s="7">
        <v>0.6388289081065559</v>
      </c>
      <c r="I20" s="7">
        <v>0.23258012644327566</v>
      </c>
      <c r="J20" s="86"/>
      <c r="K20" s="6">
        <v>0.81448970986787583</v>
      </c>
      <c r="L20">
        <v>100</v>
      </c>
      <c r="U20" s="89"/>
      <c r="W20" s="89"/>
      <c r="X20" s="89"/>
      <c r="Y20" s="89"/>
      <c r="Z20" s="90"/>
      <c r="AA20" s="85" t="s">
        <v>67</v>
      </c>
      <c r="AB20" s="90">
        <f>AVERAGE(AB5:AB19)</f>
        <v>2.9151414949384544</v>
      </c>
      <c r="AC20" s="90">
        <f>AVERAGE(AC5:AC19)</f>
        <v>1.1053653103387933</v>
      </c>
      <c r="AD20" s="90">
        <f>AVERAGE(AD5:AD19)</f>
        <v>0.40951555431734948</v>
      </c>
      <c r="AE20" s="90">
        <f>AVERAGE(AE5:AE19)</f>
        <v>0.38454898984551095</v>
      </c>
      <c r="AF20" s="90">
        <f>AVERAGE(AF5:AF19)</f>
        <v>0.51721805685059175</v>
      </c>
      <c r="AG20" s="90">
        <f>AVERAGE(AG5:AG19)</f>
        <v>0.44984374839100244</v>
      </c>
      <c r="AH20" s="90">
        <f>AVERAGE(AH5:AH19)</f>
        <v>0.4286913141882111</v>
      </c>
      <c r="AI20" s="90">
        <f>AVERAGE(AI5:AI19)</f>
        <v>0.42243346482962435</v>
      </c>
      <c r="AJ20" s="90">
        <f>AVERAGE(AJ5:AJ19)</f>
        <v>0.86195815547291488</v>
      </c>
      <c r="AK20" s="27"/>
      <c r="AL20" s="89"/>
      <c r="AN20" s="89"/>
      <c r="AO20" s="89"/>
      <c r="AP20" s="89"/>
      <c r="AQ20" s="89"/>
      <c r="AR20" s="89"/>
      <c r="AS20" s="89"/>
      <c r="AT20" s="90"/>
      <c r="AU20" s="90"/>
      <c r="AV20" s="90"/>
      <c r="AW20" s="90"/>
    </row>
    <row r="21" spans="1:49" ht="15.75" x14ac:dyDescent="0.25">
      <c r="A21" s="27" t="s">
        <v>103</v>
      </c>
      <c r="B21" s="6" t="s">
        <v>39</v>
      </c>
      <c r="C21" s="7">
        <v>5.4205414924059001</v>
      </c>
      <c r="D21" s="7">
        <v>2.4235263042042705</v>
      </c>
      <c r="E21" s="7">
        <v>0.22890600924499233</v>
      </c>
      <c r="F21" s="7">
        <v>0.31206691613471277</v>
      </c>
      <c r="G21" s="7">
        <v>0.53692273827867054</v>
      </c>
      <c r="H21" s="7">
        <v>0.41824345146379055</v>
      </c>
      <c r="I21" s="7">
        <v>0.65061853400836467</v>
      </c>
      <c r="J21" s="7">
        <v>0.57488003521901843</v>
      </c>
      <c r="K21" s="6">
        <v>1.4346202949592786</v>
      </c>
      <c r="L21">
        <v>100</v>
      </c>
      <c r="Z21" s="89"/>
      <c r="AA21" s="85" t="s">
        <v>66</v>
      </c>
      <c r="AB21" s="90">
        <f>_xlfn.STDEV.S(AB5:AB19)</f>
        <v>0.67385989400339119</v>
      </c>
      <c r="AC21" s="90">
        <f>_xlfn.STDEV.S(AC5:AC19)</f>
        <v>0.39122505044110323</v>
      </c>
      <c r="AD21" s="90">
        <f>_xlfn.STDEV.S(AD5:AD19)</f>
        <v>0.12075862902281255</v>
      </c>
      <c r="AE21" s="90">
        <f>_xlfn.STDEV.S(AE5:AE19)</f>
        <v>0.15645357495888296</v>
      </c>
      <c r="AF21" s="90">
        <f>_xlfn.STDEV.S(AF5:AF19)</f>
        <v>0.27165876316882576</v>
      </c>
      <c r="AG21" s="90">
        <f>_xlfn.STDEV.S(AG5:AG19)</f>
        <v>0.31073923522155938</v>
      </c>
      <c r="AH21" s="90">
        <f>_xlfn.STDEV.S(AH5:AH19)</f>
        <v>0.21906627478606994</v>
      </c>
      <c r="AI21" s="90">
        <f>_xlfn.STDEV.S(AI5:AI19)</f>
        <v>0.24592324522989481</v>
      </c>
      <c r="AJ21" s="90">
        <f>_xlfn.STDEV.S(AJ5:AJ19)</f>
        <v>0.29805952042033551</v>
      </c>
      <c r="AK21" s="27"/>
      <c r="AT21" s="90"/>
      <c r="AU21" s="90"/>
      <c r="AV21" s="90"/>
      <c r="AW21" s="89"/>
    </row>
    <row r="22" spans="1:49" ht="15.75" x14ac:dyDescent="0.25">
      <c r="A22" s="27" t="s">
        <v>103</v>
      </c>
      <c r="B22" s="6" t="s">
        <v>38</v>
      </c>
      <c r="C22" s="7">
        <v>4.2907268047552698</v>
      </c>
      <c r="D22" s="7">
        <v>1.0653172246937059</v>
      </c>
      <c r="E22" s="7">
        <v>0.13720408420279082</v>
      </c>
      <c r="F22" s="7">
        <v>0.17206610817051984</v>
      </c>
      <c r="G22" s="7">
        <v>0.80127185174429827</v>
      </c>
      <c r="H22" s="7">
        <v>1.453018566456324</v>
      </c>
      <c r="I22" s="7">
        <v>0.62159123207070177</v>
      </c>
      <c r="J22" s="7">
        <v>0.19133771399453206</v>
      </c>
      <c r="K22" s="6">
        <v>0.66041179347546075</v>
      </c>
      <c r="L22">
        <v>100</v>
      </c>
      <c r="Y22" s="89"/>
      <c r="Z22" s="89"/>
      <c r="AA22" s="85" t="s">
        <v>65</v>
      </c>
      <c r="AB22" s="88">
        <f>COUNT(AB5:AB19)</f>
        <v>15</v>
      </c>
      <c r="AC22" s="88">
        <f>COUNT(AC5:AC19)</f>
        <v>14</v>
      </c>
      <c r="AD22" s="88">
        <f>COUNT(AD5:AD19)</f>
        <v>15</v>
      </c>
      <c r="AE22" s="88">
        <f>COUNT(AE5:AE19)</f>
        <v>13</v>
      </c>
      <c r="AF22" s="88">
        <f>COUNT(AF5:AF19)</f>
        <v>15</v>
      </c>
      <c r="AG22" s="88">
        <f>COUNT(AG5:AG19)</f>
        <v>14</v>
      </c>
      <c r="AH22" s="88">
        <f>COUNT(AH5:AH19)</f>
        <v>15</v>
      </c>
      <c r="AI22" s="88">
        <f>COUNT(AI5:AI19)</f>
        <v>15</v>
      </c>
      <c r="AJ22" s="88">
        <f>COUNT(AJ5:AJ19)</f>
        <v>15</v>
      </c>
      <c r="AK22" s="27"/>
      <c r="AL22" s="89"/>
      <c r="AM22" s="89"/>
      <c r="AN22" s="90"/>
      <c r="AO22" s="90"/>
      <c r="AP22" s="90"/>
      <c r="AQ22" s="90"/>
      <c r="AR22" s="90"/>
      <c r="AS22" s="90"/>
      <c r="AT22" s="90"/>
      <c r="AU22" s="90"/>
      <c r="AV22" s="90"/>
      <c r="AW22" s="89"/>
    </row>
    <row r="23" spans="1:49" ht="15" customHeight="1" x14ac:dyDescent="0.25">
      <c r="A23" s="27"/>
      <c r="B23" s="6" t="s">
        <v>37</v>
      </c>
      <c r="C23" s="7">
        <v>2.6972480367168448</v>
      </c>
      <c r="D23" s="7">
        <v>0.58025131713370537</v>
      </c>
      <c r="E23" s="7">
        <v>0.19366837987942839</v>
      </c>
      <c r="F23" s="7">
        <v>0.21885742998529023</v>
      </c>
      <c r="G23" s="7">
        <v>0.34421953480350942</v>
      </c>
      <c r="H23" s="7">
        <v>1.0847861417555218</v>
      </c>
      <c r="I23" s="7">
        <v>0.27831695791728084</v>
      </c>
      <c r="J23" s="7">
        <v>0.77859197423491555</v>
      </c>
      <c r="K23" s="6">
        <v>0.93629733141944194</v>
      </c>
      <c r="L23">
        <v>100</v>
      </c>
      <c r="Y23" s="89"/>
      <c r="Z23" s="89"/>
      <c r="AK23" s="27"/>
      <c r="AL23" s="89"/>
      <c r="AM23" s="89"/>
      <c r="AN23" s="90"/>
      <c r="AO23" s="90"/>
      <c r="AP23" s="90"/>
      <c r="AQ23" s="90"/>
      <c r="AR23" s="90"/>
      <c r="AS23" s="90"/>
      <c r="AT23" s="90"/>
      <c r="AU23" s="90"/>
      <c r="AV23" s="90"/>
      <c r="AW23" s="89"/>
    </row>
    <row r="24" spans="1:49" x14ac:dyDescent="0.25">
      <c r="A24" s="27" t="s">
        <v>103</v>
      </c>
      <c r="B24" s="6" t="s">
        <v>36</v>
      </c>
      <c r="C24" s="7">
        <v>3.4172181793170813</v>
      </c>
      <c r="D24" s="7">
        <v>1.4734006568367197</v>
      </c>
      <c r="E24" s="7">
        <v>0.646041462407272</v>
      </c>
      <c r="F24" s="7">
        <v>0.43539545784107159</v>
      </c>
      <c r="G24" s="7">
        <v>0.54943068226224967</v>
      </c>
      <c r="H24" s="7">
        <v>0.23887472414589925</v>
      </c>
      <c r="I24" s="7">
        <v>0.2941021918789764</v>
      </c>
      <c r="J24" s="7">
        <v>0.24195824848820321</v>
      </c>
      <c r="K24" s="6">
        <v>0.57319520898542253</v>
      </c>
      <c r="L24">
        <v>100</v>
      </c>
      <c r="Y24" s="89"/>
      <c r="Z24" s="89"/>
      <c r="AK24" s="27"/>
      <c r="AL24" s="89"/>
      <c r="AM24" s="89"/>
      <c r="AN24" s="90"/>
      <c r="AO24" s="90"/>
      <c r="AP24" s="90"/>
      <c r="AQ24" s="90"/>
      <c r="AR24" s="7"/>
      <c r="AS24" s="7"/>
      <c r="AT24" s="7"/>
      <c r="AU24" s="7"/>
      <c r="AV24" s="7"/>
      <c r="AW24" s="89"/>
    </row>
    <row r="25" spans="1:49" ht="15" customHeight="1" thickBot="1" x14ac:dyDescent="0.3">
      <c r="A25" s="27"/>
      <c r="B25" s="1" t="s">
        <v>35</v>
      </c>
      <c r="C25" s="2">
        <v>2.6415404570851013</v>
      </c>
      <c r="D25" s="2"/>
      <c r="E25" s="2">
        <v>0.29382512335021332</v>
      </c>
      <c r="F25" s="2">
        <v>0.32579747734461306</v>
      </c>
      <c r="G25" s="2">
        <v>0.65384550833661226</v>
      </c>
      <c r="H25" s="86"/>
      <c r="I25" s="2">
        <v>0.27739352427696834</v>
      </c>
      <c r="J25" s="2">
        <v>0.5419486629745297</v>
      </c>
      <c r="K25" s="1">
        <v>0.93089803963670381</v>
      </c>
      <c r="L25">
        <v>100</v>
      </c>
      <c r="Y25" s="89"/>
      <c r="Z25" s="89"/>
      <c r="AK25" s="27"/>
      <c r="AL25" s="89"/>
      <c r="AM25" s="89"/>
      <c r="AN25" s="90"/>
      <c r="AO25" s="90"/>
      <c r="AP25" s="90"/>
      <c r="AQ25" s="90"/>
      <c r="AR25" s="7"/>
      <c r="AS25" s="7"/>
      <c r="AT25" s="7"/>
      <c r="AU25" s="7"/>
      <c r="AV25" s="7"/>
      <c r="AW25" s="89"/>
    </row>
    <row r="26" spans="1:49" ht="15" customHeight="1" x14ac:dyDescent="0.25">
      <c r="A26" s="56"/>
      <c r="B26" s="85" t="s">
        <v>67</v>
      </c>
      <c r="C26" s="90">
        <f>AVERAGE(C5:C25)</f>
        <v>3.6029548593571348</v>
      </c>
      <c r="D26" s="90">
        <f>AVERAGE(D5:D25)</f>
        <v>1.1437624735952696</v>
      </c>
      <c r="E26" s="90">
        <f>AVERAGE(E5:E25)</f>
        <v>0.36548470958340468</v>
      </c>
      <c r="F26" s="90">
        <f>AVERAGE(F5:F25)</f>
        <v>0.36111311489350151</v>
      </c>
      <c r="G26" s="90">
        <f>AVERAGE(G5:G25)</f>
        <v>0.44585579103337453</v>
      </c>
      <c r="H26" s="90">
        <f>AVERAGE(H5:H25)</f>
        <v>0.83920078906022355</v>
      </c>
      <c r="I26" s="90">
        <f>AVERAGE(I5:I25)</f>
        <v>0.5065697182533363</v>
      </c>
      <c r="J26" s="90">
        <f>AVERAGE(J5:J25)</f>
        <v>0.48788103460306786</v>
      </c>
      <c r="K26" s="90">
        <f>AVERAGE(K5:K25)</f>
        <v>1.070390676273143</v>
      </c>
      <c r="Y26" s="89"/>
      <c r="Z26" s="89"/>
      <c r="AK26" s="27"/>
      <c r="AL26" s="89"/>
      <c r="AM26" s="89"/>
      <c r="AN26" s="90"/>
      <c r="AO26" s="90"/>
      <c r="AP26" s="90"/>
      <c r="AQ26" s="7"/>
      <c r="AR26" s="7"/>
      <c r="AS26" s="7"/>
      <c r="AT26" s="7"/>
      <c r="AU26" s="7"/>
      <c r="AV26" s="7"/>
      <c r="AW26" s="89"/>
    </row>
    <row r="27" spans="1:49" ht="15" customHeight="1" x14ac:dyDescent="0.25">
      <c r="B27" s="85" t="s">
        <v>66</v>
      </c>
      <c r="C27" s="90">
        <f>_xlfn.STDEV.S(C5:C25)</f>
        <v>0.70538706921235506</v>
      </c>
      <c r="D27" s="90">
        <f>_xlfn.STDEV.S(D5:D25)</f>
        <v>0.47354492517957314</v>
      </c>
      <c r="E27" s="90">
        <f>_xlfn.STDEV.S(E5:E25)</f>
        <v>0.16621144812574001</v>
      </c>
      <c r="F27" s="90">
        <f>_xlfn.STDEV.S(F5:F25)</f>
        <v>0.11226151498097202</v>
      </c>
      <c r="G27" s="90">
        <f>_xlfn.STDEV.S(G5:G25)</f>
        <v>0.17028480697752821</v>
      </c>
      <c r="H27" s="90">
        <f>_xlfn.STDEV.S(H5:H25)</f>
        <v>0.36329075673846101</v>
      </c>
      <c r="I27" s="90">
        <f>_xlfn.STDEV.S(I5:I25)</f>
        <v>0.20249392130009955</v>
      </c>
      <c r="J27" s="90">
        <f>_xlfn.STDEV.S(J5:J25)</f>
        <v>0.23171251234090856</v>
      </c>
      <c r="K27" s="90">
        <f>_xlfn.STDEV.S(K5:K25)</f>
        <v>0.35013277364303352</v>
      </c>
      <c r="Y27" s="89"/>
      <c r="Z27" s="89"/>
      <c r="AK27" s="27"/>
      <c r="AL27" s="89"/>
      <c r="AM27" s="89"/>
      <c r="AN27" s="90"/>
      <c r="AO27" s="90"/>
      <c r="AP27" s="90"/>
      <c r="AQ27" s="90"/>
      <c r="AR27" s="90"/>
      <c r="AS27" s="90"/>
      <c r="AT27" s="7"/>
      <c r="AU27" s="7"/>
      <c r="AV27" s="7"/>
      <c r="AW27" s="89"/>
    </row>
    <row r="28" spans="1:49" ht="15" customHeight="1" x14ac:dyDescent="0.25">
      <c r="B28" s="85" t="s">
        <v>65</v>
      </c>
      <c r="C28" s="88">
        <f>COUNT(C5:C25)</f>
        <v>20</v>
      </c>
      <c r="D28" s="88">
        <f>COUNT(D5:D25)</f>
        <v>18</v>
      </c>
      <c r="E28" s="88">
        <f>COUNT(E5:E25)</f>
        <v>19</v>
      </c>
      <c r="F28" s="88">
        <f>COUNT(F5:F25)</f>
        <v>20</v>
      </c>
      <c r="G28" s="88">
        <f>COUNT(G5:G25)</f>
        <v>20</v>
      </c>
      <c r="H28" s="88">
        <f>COUNT(H5:H25)</f>
        <v>19</v>
      </c>
      <c r="I28" s="88">
        <f>COUNT(I5:I25)</f>
        <v>19</v>
      </c>
      <c r="J28" s="88">
        <f>COUNT(J5:J25)</f>
        <v>18</v>
      </c>
      <c r="K28" s="88">
        <f>COUNT(K5:K25)</f>
        <v>19</v>
      </c>
      <c r="Y28" s="89"/>
      <c r="Z28" s="89"/>
      <c r="AK28" s="27"/>
      <c r="AL28" s="89"/>
      <c r="AM28" s="89"/>
      <c r="AN28" s="90"/>
      <c r="AO28" s="90"/>
      <c r="AP28" s="90"/>
      <c r="AQ28" s="90"/>
      <c r="AR28" s="90"/>
      <c r="AS28" s="90"/>
      <c r="AT28" s="7"/>
      <c r="AU28" s="7"/>
      <c r="AV28" s="7"/>
      <c r="AW28" s="89"/>
    </row>
    <row r="29" spans="1:49" ht="15" customHeight="1" x14ac:dyDescent="0.3">
      <c r="B29" s="85"/>
      <c r="C29" s="89"/>
      <c r="D29" s="89"/>
      <c r="E29" s="89"/>
      <c r="F29" s="89"/>
      <c r="G29" s="89"/>
      <c r="H29" s="89"/>
      <c r="I29" s="89"/>
      <c r="J29" s="89"/>
      <c r="K29" s="89"/>
      <c r="Y29" s="89"/>
      <c r="Z29" s="89"/>
      <c r="AA29" s="81" t="s">
        <v>61</v>
      </c>
      <c r="AK29" s="27"/>
      <c r="AL29" s="89"/>
      <c r="AM29" s="89"/>
      <c r="AN29" s="90"/>
      <c r="AO29" s="90"/>
      <c r="AP29" s="90"/>
      <c r="AQ29" s="90"/>
      <c r="AR29" s="90"/>
      <c r="AS29" s="90"/>
      <c r="AT29" s="7"/>
      <c r="AU29" s="7"/>
      <c r="AV29" s="7"/>
      <c r="AW29" s="89"/>
    </row>
    <row r="30" spans="1:49" ht="18.75" customHeight="1" thickBot="1" x14ac:dyDescent="0.35">
      <c r="B30" s="81" t="s">
        <v>61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70" t="s">
        <v>61</v>
      </c>
      <c r="Y30" s="89"/>
      <c r="AA30" s="27" t="s">
        <v>34</v>
      </c>
      <c r="AB30" t="s">
        <v>15</v>
      </c>
      <c r="AC30" t="s">
        <v>14</v>
      </c>
      <c r="AD30" t="s">
        <v>13</v>
      </c>
      <c r="AE30" t="s">
        <v>12</v>
      </c>
      <c r="AF30" t="s">
        <v>11</v>
      </c>
      <c r="AG30" t="s">
        <v>10</v>
      </c>
      <c r="AH30" t="s">
        <v>9</v>
      </c>
      <c r="AI30" t="s">
        <v>8</v>
      </c>
      <c r="AJ30" t="s">
        <v>7</v>
      </c>
      <c r="AK30" s="27"/>
      <c r="AL30" s="89"/>
      <c r="AM30" s="70" t="s">
        <v>61</v>
      </c>
      <c r="AN30" s="90"/>
      <c r="AO30" s="90"/>
      <c r="AP30" s="90"/>
      <c r="AQ30" s="90"/>
      <c r="AR30" s="90"/>
      <c r="AS30" s="90"/>
      <c r="AT30" s="90"/>
      <c r="AU30" s="90"/>
      <c r="AV30" s="90"/>
    </row>
    <row r="31" spans="1:49" ht="15" customHeight="1" thickBot="1" x14ac:dyDescent="0.3">
      <c r="B31" s="48" t="s">
        <v>101</v>
      </c>
      <c r="C31" s="20" t="s">
        <v>15</v>
      </c>
      <c r="D31" s="20" t="s">
        <v>14</v>
      </c>
      <c r="E31" s="20" t="s">
        <v>13</v>
      </c>
      <c r="F31" s="20" t="s">
        <v>12</v>
      </c>
      <c r="G31" s="20" t="s">
        <v>11</v>
      </c>
      <c r="H31" s="21" t="s">
        <v>10</v>
      </c>
      <c r="I31" s="20" t="s">
        <v>9</v>
      </c>
      <c r="J31" s="20" t="s">
        <v>8</v>
      </c>
      <c r="K31" s="19" t="s">
        <v>7</v>
      </c>
      <c r="L31" s="89"/>
      <c r="M31" s="89"/>
      <c r="N31" s="115"/>
      <c r="O31" t="s">
        <v>34</v>
      </c>
      <c r="P31" t="s">
        <v>15</v>
      </c>
      <c r="Q31" t="s">
        <v>14</v>
      </c>
      <c r="R31" t="s">
        <v>13</v>
      </c>
      <c r="S31" t="s">
        <v>12</v>
      </c>
      <c r="T31" t="s">
        <v>11</v>
      </c>
      <c r="U31" t="s">
        <v>10</v>
      </c>
      <c r="V31" t="s">
        <v>9</v>
      </c>
      <c r="W31" t="s">
        <v>8</v>
      </c>
      <c r="X31" t="s">
        <v>7</v>
      </c>
      <c r="Y31" s="89"/>
      <c r="AA31" s="17" t="s">
        <v>98</v>
      </c>
      <c r="AB31" s="25">
        <v>5.7072267003870003</v>
      </c>
      <c r="AC31" s="25">
        <v>2.1003363054179998</v>
      </c>
      <c r="AD31" s="25">
        <v>0.437639047038</v>
      </c>
      <c r="AE31" s="25">
        <v>0.526643205138</v>
      </c>
      <c r="AF31" s="25">
        <v>1.63369310616</v>
      </c>
      <c r="AG31" s="25">
        <v>0.34203737791799999</v>
      </c>
      <c r="AH31" s="25">
        <v>2.075894394309</v>
      </c>
      <c r="AI31" s="25">
        <v>0.37832368852800002</v>
      </c>
      <c r="AJ31" s="18">
        <v>2.378682805725</v>
      </c>
      <c r="AK31" s="27"/>
      <c r="AL31" s="89"/>
      <c r="AM31" s="96" t="s">
        <v>34</v>
      </c>
      <c r="AN31" s="117" t="s">
        <v>15</v>
      </c>
      <c r="AO31" s="117" t="s">
        <v>14</v>
      </c>
      <c r="AP31" s="117" t="s">
        <v>13</v>
      </c>
      <c r="AQ31" s="117" t="s">
        <v>12</v>
      </c>
      <c r="AR31" s="117" t="s">
        <v>11</v>
      </c>
      <c r="AS31" s="117" t="s">
        <v>10</v>
      </c>
      <c r="AT31" s="117" t="s">
        <v>9</v>
      </c>
      <c r="AU31" s="117" t="s">
        <v>8</v>
      </c>
      <c r="AV31" s="116" t="s">
        <v>7</v>
      </c>
    </row>
    <row r="32" spans="1:49" ht="15" customHeight="1" thickTop="1" x14ac:dyDescent="0.25">
      <c r="A32" s="27"/>
      <c r="B32" s="27" t="s">
        <v>55</v>
      </c>
      <c r="C32" s="7">
        <v>4.8048937219097265</v>
      </c>
      <c r="D32" s="7">
        <v>0.92510431083036115</v>
      </c>
      <c r="E32" s="7">
        <v>0.45264321625952675</v>
      </c>
      <c r="F32" s="7">
        <v>0.50067581031900088</v>
      </c>
      <c r="G32" s="7">
        <v>1.1703283886239209</v>
      </c>
      <c r="H32" s="8">
        <v>0.65310333191823422</v>
      </c>
      <c r="I32" s="7">
        <v>1.5987252575129747</v>
      </c>
      <c r="J32" s="7">
        <v>0.31498205090627629</v>
      </c>
      <c r="K32" s="6">
        <v>2.1752362041124642</v>
      </c>
      <c r="L32" s="89"/>
      <c r="M32" s="89"/>
      <c r="N32" s="115"/>
      <c r="O32" s="17" t="s">
        <v>99</v>
      </c>
      <c r="P32" s="25">
        <v>2.6742450313631205</v>
      </c>
      <c r="Q32" s="25">
        <v>1.6677548603791863</v>
      </c>
      <c r="R32" s="25">
        <v>0.20076470087675097</v>
      </c>
      <c r="S32" s="25">
        <v>0.17103921142180864</v>
      </c>
      <c r="T32" s="25">
        <v>0.19450979907191812</v>
      </c>
      <c r="U32" s="25">
        <v>0.23623528822766829</v>
      </c>
      <c r="V32" s="25">
        <v>0.33928430526622327</v>
      </c>
      <c r="W32" s="25">
        <v>0.1304607810609886</v>
      </c>
      <c r="X32" s="18">
        <v>0.45717645918960104</v>
      </c>
      <c r="Y32" s="89"/>
      <c r="AA32" s="9" t="s">
        <v>94</v>
      </c>
      <c r="AB32" s="28">
        <v>3.2429381711762204</v>
      </c>
      <c r="AC32" s="28">
        <v>1.0595155238637277</v>
      </c>
      <c r="AD32" s="28">
        <v>0.22174431850375356</v>
      </c>
      <c r="AE32" s="28">
        <v>0.19452015638332687</v>
      </c>
      <c r="AF32" s="28">
        <v>0.39367174506149483</v>
      </c>
      <c r="AG32" s="28">
        <v>0.55617393628132084</v>
      </c>
      <c r="AH32" s="28">
        <v>0.8534051888327101</v>
      </c>
      <c r="AI32" s="28">
        <v>0.42550414365558648</v>
      </c>
      <c r="AJ32" s="6">
        <v>1.4740557760433799</v>
      </c>
      <c r="AK32" s="27"/>
      <c r="AL32" s="114"/>
      <c r="AM32" s="27" t="s">
        <v>97</v>
      </c>
      <c r="AN32" s="7">
        <v>3.3604499708656626</v>
      </c>
      <c r="AO32" s="7">
        <v>1.4807931689800415</v>
      </c>
      <c r="AP32" s="7">
        <v>0.23623636158824807</v>
      </c>
      <c r="AQ32" s="7">
        <v>0.25930908866094005</v>
      </c>
      <c r="AR32" s="7">
        <v>0.76570226608880809</v>
      </c>
      <c r="AS32" s="7">
        <v>0.49902272294631372</v>
      </c>
      <c r="AT32" s="7">
        <v>0.97866817333335121</v>
      </c>
      <c r="AU32" s="7">
        <v>0.58337726766952447</v>
      </c>
      <c r="AV32" s="15">
        <v>1.6197068041393283</v>
      </c>
    </row>
    <row r="33" spans="1:49" x14ac:dyDescent="0.25">
      <c r="A33" s="27"/>
      <c r="B33" s="27" t="s">
        <v>54</v>
      </c>
      <c r="C33" s="28">
        <v>3.4025200935513338</v>
      </c>
      <c r="D33" s="28">
        <v>1.1066742405501007</v>
      </c>
      <c r="E33" s="28">
        <v>0.33353064342257766</v>
      </c>
      <c r="F33" s="28">
        <v>0.39352013472088254</v>
      </c>
      <c r="G33" s="28">
        <v>0.58297722494831938</v>
      </c>
      <c r="H33" s="8">
        <v>0.57887915144922353</v>
      </c>
      <c r="I33" s="28">
        <v>0.7938651379998749</v>
      </c>
      <c r="J33" s="28">
        <v>0.31485288535939027</v>
      </c>
      <c r="K33" s="6">
        <v>1.0909912285054835</v>
      </c>
      <c r="L33" s="89"/>
      <c r="M33" s="89"/>
      <c r="N33" s="115"/>
      <c r="O33" s="9" t="s">
        <v>95</v>
      </c>
      <c r="P33" s="28"/>
      <c r="Q33" s="28">
        <v>1.3689384347585156</v>
      </c>
      <c r="R33" s="28">
        <v>1.1462692083452659</v>
      </c>
      <c r="S33" s="28">
        <v>0.50795383621696666</v>
      </c>
      <c r="T33" s="28">
        <v>0.32342307059609243</v>
      </c>
      <c r="U33" s="28">
        <v>0.32744614744046757</v>
      </c>
      <c r="V33" s="28">
        <v>1.0824999788235248</v>
      </c>
      <c r="W33" s="28">
        <v>0.21212307277340575</v>
      </c>
      <c r="X33" s="6">
        <v>1.1704769001793938</v>
      </c>
      <c r="Y33" s="89"/>
      <c r="AA33" s="9" t="s">
        <v>90</v>
      </c>
      <c r="AB33" s="28">
        <v>2.0106540926798337</v>
      </c>
      <c r="AC33" s="28">
        <v>0.79401864699302172</v>
      </c>
      <c r="AD33" s="28">
        <v>0.22357295653009543</v>
      </c>
      <c r="AE33" s="28">
        <v>0.21436375503438648</v>
      </c>
      <c r="AF33" s="28">
        <v>0.26386051717174486</v>
      </c>
      <c r="AG33" s="28">
        <v>0.62670736954600048</v>
      </c>
      <c r="AH33" s="28">
        <v>0.69213511569154851</v>
      </c>
      <c r="AI33" s="28">
        <v>0.10892882206321766</v>
      </c>
      <c r="AJ33" s="6">
        <v>0.85176846402270945</v>
      </c>
      <c r="AK33" s="27"/>
      <c r="AL33" s="114"/>
      <c r="AM33" s="27"/>
      <c r="AN33" s="7"/>
      <c r="AO33" s="7"/>
      <c r="AP33" s="7"/>
      <c r="AQ33" s="7"/>
      <c r="AR33" s="7"/>
      <c r="AS33" s="7"/>
      <c r="AT33" s="7"/>
      <c r="AU33" s="7"/>
      <c r="AV33" s="6"/>
    </row>
    <row r="34" spans="1:49" x14ac:dyDescent="0.25">
      <c r="A34" s="27"/>
      <c r="B34" s="27" t="s">
        <v>53</v>
      </c>
      <c r="C34" s="7">
        <v>5.640853028354071</v>
      </c>
      <c r="D34" s="7">
        <v>1.7702701257935602</v>
      </c>
      <c r="E34" s="7">
        <v>0.40050710529743866</v>
      </c>
      <c r="F34" s="7">
        <v>0.38682227130088986</v>
      </c>
      <c r="G34" s="7">
        <v>0.98256397194753442</v>
      </c>
      <c r="H34" s="8">
        <v>0.74778909260414428</v>
      </c>
      <c r="I34" s="7">
        <v>1.7643483249005081</v>
      </c>
      <c r="J34" s="7">
        <v>0.31154502081286078</v>
      </c>
      <c r="K34" s="6">
        <v>2.3575663288880486</v>
      </c>
      <c r="L34" s="89"/>
      <c r="M34" s="89"/>
      <c r="N34" s="115"/>
      <c r="O34" s="9" t="s">
        <v>91</v>
      </c>
      <c r="P34" s="28">
        <v>1.7324729458917836</v>
      </c>
      <c r="Q34" s="28">
        <v>0.66058316633266534</v>
      </c>
      <c r="R34" s="28">
        <v>0.12976953907815633</v>
      </c>
      <c r="S34" s="28">
        <v>0.15742484969939879</v>
      </c>
      <c r="T34" s="28">
        <v>0.49080961923847694</v>
      </c>
      <c r="U34" s="28">
        <v>0.39327054108216436</v>
      </c>
      <c r="V34" s="28">
        <v>0.56323647294589174</v>
      </c>
      <c r="W34" s="28">
        <v>0.21397394789579158</v>
      </c>
      <c r="X34" s="6">
        <v>0.80064529058116229</v>
      </c>
      <c r="Y34" s="89"/>
      <c r="AA34" s="9" t="s">
        <v>86</v>
      </c>
      <c r="AB34" s="28">
        <v>3.3870383960250674</v>
      </c>
      <c r="AC34" s="28">
        <v>1.0338373846624487</v>
      </c>
      <c r="AD34" s="28">
        <v>0.62633691993483753</v>
      </c>
      <c r="AE34" s="28">
        <v>0.34442019199485219</v>
      </c>
      <c r="AF34" s="28">
        <v>0.89257277690986381</v>
      </c>
      <c r="AG34" s="28">
        <v>0.46563326508917319</v>
      </c>
      <c r="AH34" s="28">
        <v>1.1254191418605271</v>
      </c>
      <c r="AI34" s="28">
        <v>0.21005944893332451</v>
      </c>
      <c r="AJ34" s="6">
        <v>1.4300216956371903</v>
      </c>
      <c r="AK34" s="27"/>
      <c r="AL34" s="114"/>
      <c r="AM34" s="27" t="s">
        <v>89</v>
      </c>
      <c r="AN34" s="7">
        <v>3.5739780394162621</v>
      </c>
      <c r="AO34" s="7">
        <v>0.27707425677541891</v>
      </c>
      <c r="AP34" s="7">
        <v>0.23845178461884536</v>
      </c>
      <c r="AQ34" s="7">
        <v>0.33416834605035373</v>
      </c>
      <c r="AR34" s="7">
        <v>1.258868693914984</v>
      </c>
      <c r="AS34" s="7">
        <v>1.0982215995825695</v>
      </c>
      <c r="AT34" s="7">
        <v>1.4866853050414397</v>
      </c>
      <c r="AU34" s="7">
        <v>0.55582775147068886</v>
      </c>
      <c r="AV34" s="6">
        <v>2.0889719722946736</v>
      </c>
    </row>
    <row r="35" spans="1:49" ht="15" customHeight="1" x14ac:dyDescent="0.25">
      <c r="A35" s="27"/>
      <c r="B35" s="27" t="s">
        <v>52</v>
      </c>
      <c r="C35" s="28">
        <v>3.9402218635039303</v>
      </c>
      <c r="D35" s="28">
        <v>0.81782844478232941</v>
      </c>
      <c r="E35" s="28">
        <v>0.39449308985006271</v>
      </c>
      <c r="F35" s="28">
        <v>0.40238129774208942</v>
      </c>
      <c r="G35" s="28">
        <v>1.4592908949420511</v>
      </c>
      <c r="H35" s="8">
        <v>0.66705662963932666</v>
      </c>
      <c r="I35" s="28">
        <v>1.629087211471707</v>
      </c>
      <c r="J35" s="28">
        <v>0.39988665773896159</v>
      </c>
      <c r="K35" s="6">
        <v>2.065662994560538</v>
      </c>
      <c r="L35" s="89"/>
      <c r="M35" s="89"/>
      <c r="O35" s="9" t="s">
        <v>87</v>
      </c>
      <c r="P35" s="28">
        <v>2.5222346487724341</v>
      </c>
      <c r="Q35" s="28">
        <v>0.63026911704225064</v>
      </c>
      <c r="R35" s="28">
        <v>4.561590061704679E-2</v>
      </c>
      <c r="S35" s="28">
        <v>0.11677561123576252</v>
      </c>
      <c r="T35" s="28">
        <v>0.62412255226498359</v>
      </c>
      <c r="U35" s="28">
        <v>0.50061672618408304</v>
      </c>
      <c r="V35" s="28">
        <v>1.3013754997708538</v>
      </c>
      <c r="W35" s="28">
        <v>0.29200742458173495</v>
      </c>
      <c r="X35" s="6">
        <v>1.7368240480642101</v>
      </c>
      <c r="Y35" s="89"/>
      <c r="AA35" s="9" t="s">
        <v>82</v>
      </c>
      <c r="AB35" s="28">
        <v>2.2937353841982002</v>
      </c>
      <c r="AC35" s="86"/>
      <c r="AD35" s="28">
        <v>0.31198525948804956</v>
      </c>
      <c r="AE35" s="86"/>
      <c r="AF35" s="28">
        <v>0.92195407984839273</v>
      </c>
      <c r="AG35" s="28">
        <v>0.50717075070930906</v>
      </c>
      <c r="AH35" s="28">
        <v>1.1389011107467293</v>
      </c>
      <c r="AI35" s="28">
        <v>0.35246104359330555</v>
      </c>
      <c r="AJ35" s="6">
        <v>1.5733445919470141</v>
      </c>
      <c r="AK35" s="27"/>
      <c r="AL35" s="114"/>
      <c r="AM35" s="27" t="s">
        <v>85</v>
      </c>
      <c r="AN35" s="7">
        <v>4.6802582781456952</v>
      </c>
      <c r="AO35" s="7">
        <v>1.4468675496688741</v>
      </c>
      <c r="AP35" s="7">
        <v>0.44610596026490068</v>
      </c>
      <c r="AQ35" s="7">
        <v>0.40618543046357608</v>
      </c>
      <c r="AR35" s="7">
        <v>1.608801324503311</v>
      </c>
      <c r="AS35" s="7"/>
      <c r="AT35" s="7">
        <v>0.95982119205298</v>
      </c>
      <c r="AU35" s="7">
        <v>0.30653642384105961</v>
      </c>
      <c r="AV35" s="6">
        <v>1.6568145695364238</v>
      </c>
    </row>
    <row r="36" spans="1:49" x14ac:dyDescent="0.25">
      <c r="A36" s="27"/>
      <c r="B36" s="27" t="s">
        <v>51</v>
      </c>
      <c r="C36" s="28">
        <v>4.7112730414746542</v>
      </c>
      <c r="D36" s="28">
        <v>0.91463133640552985</v>
      </c>
      <c r="E36" s="28">
        <v>0.50218894009216586</v>
      </c>
      <c r="F36" s="28">
        <v>0.44724078341013818</v>
      </c>
      <c r="G36" s="28">
        <v>0.99294930875576015</v>
      </c>
      <c r="H36" s="8">
        <v>1.2729838709677417</v>
      </c>
      <c r="I36" s="28">
        <v>1.1737154377880181</v>
      </c>
      <c r="J36" s="28">
        <v>0.67933179723502291</v>
      </c>
      <c r="K36" s="6">
        <v>2.0084504608294926</v>
      </c>
      <c r="L36" s="89"/>
      <c r="M36" s="89"/>
      <c r="O36" s="9" t="s">
        <v>83</v>
      </c>
      <c r="P36" s="28">
        <v>1.5360128226453302</v>
      </c>
      <c r="Q36" s="28"/>
      <c r="R36" s="28">
        <v>6.4977272528465774E-2</v>
      </c>
      <c r="S36" s="28">
        <v>1.5808460670234968E-2</v>
      </c>
      <c r="T36" s="28">
        <v>1.02601102161775</v>
      </c>
      <c r="U36" s="28">
        <v>0.40415873738100722</v>
      </c>
      <c r="V36" s="28">
        <v>0.85900987047526778</v>
      </c>
      <c r="W36" s="28">
        <v>0.2689943535714982</v>
      </c>
      <c r="X36" s="6">
        <v>1.2882924033716483</v>
      </c>
      <c r="Y36" s="89"/>
      <c r="Z36" s="89"/>
      <c r="AA36" s="9" t="s">
        <v>78</v>
      </c>
      <c r="AB36" s="28">
        <v>5.2041646156252055</v>
      </c>
      <c r="AC36" s="28">
        <v>1.8736028232735278</v>
      </c>
      <c r="AD36" s="28">
        <v>0.47005481548118283</v>
      </c>
      <c r="AE36" s="28">
        <v>0.48360276129079088</v>
      </c>
      <c r="AF36" s="28">
        <v>0.93730826097443365</v>
      </c>
      <c r="AG36" s="28">
        <v>0.1265958960561098</v>
      </c>
      <c r="AH36" s="28">
        <v>1.2350206030171145</v>
      </c>
      <c r="AI36" s="28">
        <v>0.42817125196967976</v>
      </c>
      <c r="AJ36" s="6">
        <v>1.9395411823782274</v>
      </c>
      <c r="AK36" s="27"/>
      <c r="AL36" s="114"/>
      <c r="AM36" s="27" t="s">
        <v>81</v>
      </c>
      <c r="AN36" s="7">
        <v>3.0871122901175161</v>
      </c>
      <c r="AO36" s="7">
        <v>0.86919593675168516</v>
      </c>
      <c r="AP36" s="7">
        <v>0.37222477158565553</v>
      </c>
      <c r="AQ36" s="7">
        <v>0.31654753999250229</v>
      </c>
      <c r="AR36" s="7">
        <v>0.67350430055432109</v>
      </c>
      <c r="AS36" s="7">
        <v>0.36183284109264779</v>
      </c>
      <c r="AT36" s="7">
        <v>1.1971728711799248</v>
      </c>
      <c r="AU36" s="7">
        <v>8.546973781520395E-2</v>
      </c>
      <c r="AV36" s="6">
        <v>1.4676915942466586</v>
      </c>
    </row>
    <row r="37" spans="1:49" ht="15.75" thickBot="1" x14ac:dyDescent="0.3">
      <c r="A37" s="27"/>
      <c r="B37" s="27" t="s">
        <v>50</v>
      </c>
      <c r="C37" s="28">
        <v>5.4424838709677417</v>
      </c>
      <c r="D37" s="28">
        <v>1.7446797235023039</v>
      </c>
      <c r="E37" s="28">
        <v>0.41153917050691241</v>
      </c>
      <c r="F37" s="28">
        <v>0.34370737327188938</v>
      </c>
      <c r="G37" s="28">
        <v>1.6283433179723501</v>
      </c>
      <c r="H37" s="8">
        <v>0.62310829493087561</v>
      </c>
      <c r="I37" s="28">
        <v>1.9822672811059907</v>
      </c>
      <c r="J37" s="28">
        <v>0.58192396313364059</v>
      </c>
      <c r="K37" s="6">
        <v>2.3837626728110601</v>
      </c>
      <c r="L37" s="89"/>
      <c r="M37" s="89"/>
      <c r="O37" s="36" t="s">
        <v>79</v>
      </c>
      <c r="P37" s="2">
        <v>3.0143451216214068</v>
      </c>
      <c r="Q37" s="2">
        <v>1.4849793983359583</v>
      </c>
      <c r="R37" s="2">
        <v>0.59367409599261844</v>
      </c>
      <c r="S37" s="2"/>
      <c r="T37" s="2">
        <v>0.81000588618972624</v>
      </c>
      <c r="U37" s="2">
        <v>1.3714249351723697</v>
      </c>
      <c r="V37" s="2">
        <v>1.2645902734691929</v>
      </c>
      <c r="W37" s="2">
        <v>0.57719531013856407</v>
      </c>
      <c r="X37" s="1">
        <v>2.0477271353346378</v>
      </c>
      <c r="Y37" s="89"/>
      <c r="Z37" s="89"/>
      <c r="AA37" s="9" t="s">
        <v>76</v>
      </c>
      <c r="AB37" s="28">
        <v>3.7966363636363636</v>
      </c>
      <c r="AC37" s="28">
        <v>1.3650818181818181</v>
      </c>
      <c r="AD37" s="28">
        <v>0.26103636363636362</v>
      </c>
      <c r="AE37" s="28">
        <v>0.13195454545454544</v>
      </c>
      <c r="AF37" s="28">
        <v>0.5572818181818181</v>
      </c>
      <c r="AG37" s="28">
        <v>0.51330909090909083</v>
      </c>
      <c r="AH37" s="28">
        <v>0.62452727272727271</v>
      </c>
      <c r="AI37" s="28">
        <v>0.20800909090909089</v>
      </c>
      <c r="AJ37" s="6">
        <v>0.97598181818181806</v>
      </c>
      <c r="AK37" s="27"/>
      <c r="AL37" s="114"/>
      <c r="AM37" s="36" t="s">
        <v>77</v>
      </c>
      <c r="AN37" s="2">
        <v>4.3059771428571434</v>
      </c>
      <c r="AO37" s="2">
        <v>2.3934085714285716</v>
      </c>
      <c r="AP37" s="2">
        <v>0.40558285714285713</v>
      </c>
      <c r="AQ37" s="2">
        <v>0.49288285714285712</v>
      </c>
      <c r="AR37" s="2">
        <v>0.60792857142857148</v>
      </c>
      <c r="AS37" s="2">
        <v>0.26400857142857137</v>
      </c>
      <c r="AT37" s="2">
        <v>0.79530857142857148</v>
      </c>
      <c r="AU37" s="2">
        <v>0.19571142857142856</v>
      </c>
      <c r="AV37" s="1">
        <v>1.216662857142857</v>
      </c>
    </row>
    <row r="38" spans="1:49" ht="15.75" x14ac:dyDescent="0.25">
      <c r="A38" s="27"/>
      <c r="B38" s="27" t="s">
        <v>49</v>
      </c>
      <c r="C38" s="7">
        <v>3.8439000654835831</v>
      </c>
      <c r="D38" s="7">
        <v>0.72025715512723798</v>
      </c>
      <c r="E38" s="7">
        <v>0.29682857648525823</v>
      </c>
      <c r="F38" s="7">
        <v>0.21690714655231105</v>
      </c>
      <c r="G38" s="7">
        <v>0.40183572113127281</v>
      </c>
      <c r="H38" s="8">
        <v>0.48004286532073026</v>
      </c>
      <c r="I38" s="86"/>
      <c r="J38" s="86"/>
      <c r="K38" s="113"/>
      <c r="L38" s="89"/>
      <c r="M38" s="89"/>
      <c r="O38" t="s">
        <v>67</v>
      </c>
      <c r="P38" s="7">
        <f>AVERAGE(P32:P37)</f>
        <v>2.2958621140588149</v>
      </c>
      <c r="Q38" s="7">
        <f>AVERAGE(Q32:Q37)</f>
        <v>1.1625049953697153</v>
      </c>
      <c r="R38" s="7">
        <f>AVERAGE(R32:R37)</f>
        <v>0.36351178623971742</v>
      </c>
      <c r="S38" s="7">
        <f>AVERAGE(S32:S37)</f>
        <v>0.19380039384883435</v>
      </c>
      <c r="T38" s="7">
        <f>AVERAGE(T32:T37)</f>
        <v>0.57814699149649129</v>
      </c>
      <c r="U38" s="7">
        <f>AVERAGE(U32:U37)</f>
        <v>0.53885872924796008</v>
      </c>
      <c r="V38" s="7">
        <f>AVERAGE(V32:V37)</f>
        <v>0.90166606679182582</v>
      </c>
      <c r="W38" s="7">
        <f>AVERAGE(W32:W37)</f>
        <v>0.2824591483369972</v>
      </c>
      <c r="X38" s="7">
        <f>AVERAGE(X32:X37)</f>
        <v>1.2501903727867756</v>
      </c>
      <c r="Y38" s="89"/>
      <c r="Z38" s="89"/>
      <c r="AA38" s="9" t="s">
        <v>75</v>
      </c>
      <c r="AB38" s="28">
        <v>3.940555719364482</v>
      </c>
      <c r="AC38" s="28">
        <v>0.90612652513696623</v>
      </c>
      <c r="AD38" s="28">
        <v>0.49657814967024816</v>
      </c>
      <c r="AE38" s="28">
        <v>0.50576425362775013</v>
      </c>
      <c r="AF38" s="28">
        <v>0.69459303238463499</v>
      </c>
      <c r="AG38" s="28">
        <v>0.8192977434835601</v>
      </c>
      <c r="AH38" s="28">
        <v>0.76276672771915943</v>
      </c>
      <c r="AI38" s="28">
        <v>0.83986598111287769</v>
      </c>
      <c r="AJ38" s="6">
        <v>1.666012359637687</v>
      </c>
      <c r="AK38" s="27"/>
      <c r="AL38" s="89"/>
      <c r="AM38" s="85" t="s">
        <v>67</v>
      </c>
      <c r="AN38" s="90">
        <f>AVERAGE(AN32:AN37)</f>
        <v>3.8015551442804565</v>
      </c>
      <c r="AO38" s="90">
        <f>AVERAGE(AO32:AO37)</f>
        <v>1.2934678967209183</v>
      </c>
      <c r="AP38" s="90">
        <f>AVERAGE(AP32:AP37)</f>
        <v>0.33972034704010134</v>
      </c>
      <c r="AQ38" s="90">
        <f>AVERAGE(AQ32:AQ37)</f>
        <v>0.36181865246204581</v>
      </c>
      <c r="AR38" s="90">
        <f>AVERAGE(AR32:AR37)</f>
        <v>0.98296103129799905</v>
      </c>
      <c r="AS38" s="90">
        <f>AVERAGE(AS32:AS37)</f>
        <v>0.55577143376252569</v>
      </c>
      <c r="AT38" s="90">
        <f>AVERAGE(AT32:AT37)</f>
        <v>1.0835312226072533</v>
      </c>
      <c r="AU38" s="90">
        <f>AVERAGE(AU32:AU37)</f>
        <v>0.34538452187358104</v>
      </c>
      <c r="AV38" s="90">
        <f>AVERAGE(AV32:AV37)</f>
        <v>1.6099695594719883</v>
      </c>
      <c r="AW38" s="89"/>
    </row>
    <row r="39" spans="1:49" ht="15.75" x14ac:dyDescent="0.25">
      <c r="A39" s="27"/>
      <c r="B39" s="27" t="s">
        <v>48</v>
      </c>
      <c r="C39" s="89"/>
      <c r="D39" s="89"/>
      <c r="E39" s="89"/>
      <c r="F39" s="89"/>
      <c r="G39" s="89"/>
      <c r="H39" s="89"/>
      <c r="I39" s="89"/>
      <c r="J39" s="89"/>
      <c r="K39" s="112"/>
      <c r="L39" s="89"/>
      <c r="M39" s="89"/>
      <c r="O39" t="s">
        <v>66</v>
      </c>
      <c r="P39" s="7">
        <f>_xlfn.STDEV.S(P32:P37)</f>
        <v>0.63352472114474179</v>
      </c>
      <c r="Q39" s="7">
        <f>_xlfn.STDEV.S(Q32:Q37)</f>
        <v>0.48401510415515919</v>
      </c>
      <c r="R39" s="7">
        <f>_xlfn.STDEV.S(R32:R37)</f>
        <v>0.43289411466709193</v>
      </c>
      <c r="S39" s="7">
        <f>_xlfn.STDEV.S(S32:S37)</f>
        <v>0.18584104928852316</v>
      </c>
      <c r="T39" s="7">
        <f>_xlfn.STDEV.S(T32:T37)</f>
        <v>0.3085916643709023</v>
      </c>
      <c r="U39" s="7">
        <f>_xlfn.STDEV.S(U32:U37)</f>
        <v>0.41719184392543723</v>
      </c>
      <c r="V39" s="7">
        <f>_xlfn.STDEV.S(V32:V37)</f>
        <v>0.38905267024326146</v>
      </c>
      <c r="W39" s="7">
        <f>_xlfn.STDEV.S(W32:W37)</f>
        <v>0.15484364062535716</v>
      </c>
      <c r="X39" s="7">
        <f>_xlfn.STDEV.S(X32:X37)</f>
        <v>0.5850888944550432</v>
      </c>
      <c r="Y39" s="89"/>
      <c r="Z39" s="89"/>
      <c r="AA39" s="9" t="s">
        <v>74</v>
      </c>
      <c r="AB39" s="28">
        <v>3.2721565238404704</v>
      </c>
      <c r="AC39" s="28">
        <v>0.94030719941305219</v>
      </c>
      <c r="AD39" s="28">
        <v>0.46983131056001159</v>
      </c>
      <c r="AE39" s="28">
        <v>0.30985541196487792</v>
      </c>
      <c r="AF39" s="28">
        <v>1.0284818954417076</v>
      </c>
      <c r="AG39" s="86"/>
      <c r="AH39" s="28">
        <v>1.1615903250003035</v>
      </c>
      <c r="AI39" s="28">
        <v>0.13221686332150906</v>
      </c>
      <c r="AJ39" s="6">
        <v>1.2413614068347953</v>
      </c>
      <c r="AK39" s="27"/>
      <c r="AL39" s="89"/>
      <c r="AM39" s="85" t="s">
        <v>66</v>
      </c>
      <c r="AN39" s="90">
        <f>_xlfn.STDEV.S(AN32:AN37)</f>
        <v>0.66771147486186266</v>
      </c>
      <c r="AO39" s="90">
        <f>_xlfn.STDEV.S(AO32:AO37)</f>
        <v>0.78764751417839662</v>
      </c>
      <c r="AP39" s="90">
        <f>_xlfn.STDEV.S(AP32:AP37)</f>
        <v>9.7052258517199216E-2</v>
      </c>
      <c r="AQ39" s="90">
        <f>_xlfn.STDEV.S(AQ32:AQ37)</f>
        <v>9.0095033823227907E-2</v>
      </c>
      <c r="AR39" s="90">
        <f>_xlfn.STDEV.S(AR32:AR37)</f>
        <v>0.43342107012366765</v>
      </c>
      <c r="AS39" s="90">
        <f>_xlfn.STDEV.S(AS32:AS37)</f>
        <v>0.37425942167680493</v>
      </c>
      <c r="AT39" s="90">
        <f>_xlfn.STDEV.S(AT32:AT37)</f>
        <v>0.26684282166141132</v>
      </c>
      <c r="AU39" s="90">
        <f>_xlfn.STDEV.S(AU32:AU37)</f>
        <v>0.21931359082729326</v>
      </c>
      <c r="AV39" s="90">
        <f>_xlfn.STDEV.S(AV32:AV37)</f>
        <v>0.3188517531225436</v>
      </c>
    </row>
    <row r="40" spans="1:49" ht="15.75" x14ac:dyDescent="0.25">
      <c r="A40" s="27"/>
      <c r="B40" s="27" t="s">
        <v>47</v>
      </c>
      <c r="C40" s="7">
        <v>3.1427032654629574</v>
      </c>
      <c r="D40" s="7">
        <v>0.9435318644551669</v>
      </c>
      <c r="E40" s="7">
        <v>0.24832386950055482</v>
      </c>
      <c r="F40" s="7">
        <v>0.3442413007933191</v>
      </c>
      <c r="G40" s="7">
        <v>0.38993315062397849</v>
      </c>
      <c r="H40" s="8">
        <v>0.57797557893012241</v>
      </c>
      <c r="I40" s="7">
        <v>1.0581375094277883</v>
      </c>
      <c r="J40" s="7">
        <v>0.47924873810744567</v>
      </c>
      <c r="K40" s="6">
        <v>1.5849259690261031</v>
      </c>
      <c r="L40" s="89"/>
      <c r="M40" s="89"/>
      <c r="O40" t="s">
        <v>65</v>
      </c>
      <c r="P40" s="51">
        <f>COUNT(P32:P37)</f>
        <v>5</v>
      </c>
      <c r="Q40" s="51">
        <f>COUNT(Q32:Q37)</f>
        <v>5</v>
      </c>
      <c r="R40" s="51">
        <f>COUNT(R32:R37)</f>
        <v>6</v>
      </c>
      <c r="S40" s="51">
        <f>COUNT(S32:S37)</f>
        <v>5</v>
      </c>
      <c r="T40" s="51">
        <f>COUNT(T32:T37)</f>
        <v>6</v>
      </c>
      <c r="U40" s="51">
        <f>COUNT(U32:U37)</f>
        <v>6</v>
      </c>
      <c r="V40" s="51">
        <f>COUNT(V32:V37)</f>
        <v>6</v>
      </c>
      <c r="W40" s="51">
        <f>COUNT(W32:W37)</f>
        <v>6</v>
      </c>
      <c r="X40" s="51">
        <f>COUNT(X32:X37)</f>
        <v>6</v>
      </c>
      <c r="Y40" s="89"/>
      <c r="Z40" s="89"/>
      <c r="AA40" s="9" t="s">
        <v>73</v>
      </c>
      <c r="AB40" s="28">
        <v>4.0821778515567813</v>
      </c>
      <c r="AC40" s="28">
        <v>1.6889639136405779</v>
      </c>
      <c r="AD40" s="28">
        <v>0.57993977902677363</v>
      </c>
      <c r="AE40" s="28">
        <v>0.5538162841503883</v>
      </c>
      <c r="AF40" s="28">
        <v>0.70019279522010958</v>
      </c>
      <c r="AG40" s="28">
        <v>0.13608434204024944</v>
      </c>
      <c r="AH40" s="28">
        <v>1.4990422203469551</v>
      </c>
      <c r="AI40" s="28">
        <v>0.4888644746825721</v>
      </c>
      <c r="AJ40" s="6">
        <v>2.197536220327784</v>
      </c>
      <c r="AK40" s="27"/>
      <c r="AL40" s="89"/>
      <c r="AM40" s="85" t="s">
        <v>65</v>
      </c>
      <c r="AN40" s="88">
        <f>COUNT(AN32:AN37)</f>
        <v>5</v>
      </c>
      <c r="AO40" s="88">
        <f>COUNT(AO32:AO37)</f>
        <v>5</v>
      </c>
      <c r="AP40" s="88">
        <f>COUNT(AP32:AP37)</f>
        <v>5</v>
      </c>
      <c r="AQ40" s="88">
        <f>COUNT(AQ32:AQ37)</f>
        <v>5</v>
      </c>
      <c r="AR40" s="88">
        <f>COUNT(AR32:AR37)</f>
        <v>5</v>
      </c>
      <c r="AS40" s="88">
        <f>COUNT(AS32:AS37)</f>
        <v>4</v>
      </c>
      <c r="AT40" s="88">
        <f>COUNT(AT32:AT37)</f>
        <v>5</v>
      </c>
      <c r="AU40" s="88">
        <f>COUNT(AU32:AU37)</f>
        <v>5</v>
      </c>
      <c r="AV40" s="88">
        <f>COUNT(AV32:AV37)</f>
        <v>5</v>
      </c>
    </row>
    <row r="41" spans="1:49" ht="15" customHeight="1" x14ac:dyDescent="0.25">
      <c r="A41" s="27"/>
      <c r="B41" s="27" t="s">
        <v>46</v>
      </c>
      <c r="C41" s="7">
        <v>3.4639901767031649</v>
      </c>
      <c r="D41" s="7">
        <v>1.6074593941028643</v>
      </c>
      <c r="E41" s="7">
        <v>0.42025675642534444</v>
      </c>
      <c r="F41" s="7">
        <v>0.37916008805118978</v>
      </c>
      <c r="G41" s="7">
        <v>0.52320050581899025</v>
      </c>
      <c r="H41" s="8">
        <v>0.44806053772333787</v>
      </c>
      <c r="I41" s="7">
        <v>1.2504891816873489</v>
      </c>
      <c r="J41" s="7">
        <v>0.54628174122945095</v>
      </c>
      <c r="K41" s="6">
        <v>2.1113434138707392</v>
      </c>
      <c r="L41" s="89"/>
      <c r="M41" s="89"/>
      <c r="N41" s="89"/>
      <c r="P41" s="7"/>
      <c r="Q41" s="7"/>
      <c r="R41" s="7"/>
      <c r="S41" s="7"/>
      <c r="T41" s="7"/>
      <c r="U41" s="7"/>
      <c r="V41" s="7"/>
      <c r="W41" s="7"/>
      <c r="X41" s="7"/>
      <c r="Y41" s="89"/>
      <c r="Z41" s="89"/>
      <c r="AA41" s="9" t="s">
        <v>72</v>
      </c>
      <c r="AB41" s="28">
        <v>4.131327291459141</v>
      </c>
      <c r="AC41" s="28">
        <v>0.7292045263465694</v>
      </c>
      <c r="AD41" s="28">
        <v>0.5791785853992214</v>
      </c>
      <c r="AE41" s="28">
        <v>0.50942584723137385</v>
      </c>
      <c r="AF41" s="28">
        <v>1.144968657765765</v>
      </c>
      <c r="AG41" s="28">
        <v>8.1977312267329225E-2</v>
      </c>
      <c r="AH41" s="28">
        <v>1.5308497824304672</v>
      </c>
      <c r="AI41" s="28">
        <v>0.45637981264609007</v>
      </c>
      <c r="AJ41" s="6">
        <v>2.2092204012250094</v>
      </c>
      <c r="AK41" s="27"/>
      <c r="AL41" s="89"/>
    </row>
    <row r="42" spans="1:49" x14ac:dyDescent="0.25">
      <c r="A42" s="27"/>
      <c r="B42" s="27" t="s">
        <v>45</v>
      </c>
      <c r="C42" s="28">
        <v>5.3304365039621011</v>
      </c>
      <c r="D42" s="28">
        <v>0.88292113704416542</v>
      </c>
      <c r="E42" s="28">
        <v>0.69492840543923418</v>
      </c>
      <c r="F42" s="28">
        <v>0.60315406907510882</v>
      </c>
      <c r="G42" s="28">
        <v>0.86480412080981062</v>
      </c>
      <c r="H42" s="8">
        <v>1.2720370903309806</v>
      </c>
      <c r="I42" s="28">
        <v>0.93389219730581097</v>
      </c>
      <c r="J42" s="28">
        <v>0.13602714799529617</v>
      </c>
      <c r="K42" s="6">
        <v>1.2117189015399787</v>
      </c>
      <c r="L42" s="89"/>
      <c r="M42" s="89"/>
      <c r="N42" s="89"/>
      <c r="O42" s="108" t="s">
        <v>59</v>
      </c>
      <c r="P42" s="100">
        <f>_xlfn.T.TEST(P5:P10,P32:P37,2,1)</f>
        <v>0.46486444901728152</v>
      </c>
      <c r="Q42" s="100">
        <f>_xlfn.T.TEST(Q5:Q10,Q32:Q37,2,1)</f>
        <v>0.63169856228689247</v>
      </c>
      <c r="R42" s="100">
        <f>_xlfn.T.TEST(R5:R10,R32:R37,2,1)</f>
        <v>0.34356329147627235</v>
      </c>
      <c r="S42" s="100">
        <f>_xlfn.T.TEST(S5:S10,S32:S37,2,1)</f>
        <v>0.10387710515370245</v>
      </c>
      <c r="T42" s="100">
        <f>_xlfn.T.TEST(T5:T10,T32:T37,2,1)</f>
        <v>0.22254617133795196</v>
      </c>
      <c r="U42" s="100">
        <f>_xlfn.T.TEST(U5:U10,U32:U37,2,1)</f>
        <v>0.24656284212468921</v>
      </c>
      <c r="V42" s="100">
        <f>_xlfn.T.TEST(V5:V10,V32:V37,2,1)</f>
        <v>0.12018347773572476</v>
      </c>
      <c r="W42" s="100">
        <f>_xlfn.T.TEST(W5:W10,W32:W37,2,1)</f>
        <v>0.28891600605680318</v>
      </c>
      <c r="X42" s="111">
        <f>_xlfn.T.TEST(X5:X10,X32:X37,2,1)</f>
        <v>0.24282942347427902</v>
      </c>
      <c r="Y42" s="89"/>
      <c r="Z42" s="89"/>
      <c r="AA42" s="9" t="s">
        <v>71</v>
      </c>
      <c r="AB42" s="28">
        <v>3.2998002428220246</v>
      </c>
      <c r="AC42" s="28">
        <v>0.68204591092290212</v>
      </c>
      <c r="AD42" s="28">
        <v>0.46455367214560223</v>
      </c>
      <c r="AE42" s="28">
        <v>0.43560870785006173</v>
      </c>
      <c r="AF42" s="28">
        <v>0.76856868866179218</v>
      </c>
      <c r="AG42" s="28">
        <v>0.21571615496044888</v>
      </c>
      <c r="AH42" s="28">
        <v>1.0376119460060147</v>
      </c>
      <c r="AI42" s="28">
        <v>0.26338802811985629</v>
      </c>
      <c r="AJ42" s="6">
        <v>1.362211699646376</v>
      </c>
      <c r="AK42" s="27"/>
      <c r="AL42" s="89"/>
      <c r="AW42" s="89"/>
    </row>
    <row r="43" spans="1:49" x14ac:dyDescent="0.25">
      <c r="A43" s="27"/>
      <c r="B43" s="27" t="s">
        <v>44</v>
      </c>
      <c r="C43" s="7">
        <v>3.9228517451398357</v>
      </c>
      <c r="D43" s="7">
        <v>0.86724269162612044</v>
      </c>
      <c r="E43" s="7">
        <v>0.17369258539646276</v>
      </c>
      <c r="F43" s="7">
        <v>0.28180916386467442</v>
      </c>
      <c r="G43" s="7">
        <v>0.69872912041319568</v>
      </c>
      <c r="H43" s="8">
        <v>1.1708204816543351</v>
      </c>
      <c r="I43" s="7">
        <v>0.71088490010657179</v>
      </c>
      <c r="J43" s="7">
        <v>0.69569250418327955</v>
      </c>
      <c r="K43" s="6">
        <v>1.543150616446388</v>
      </c>
      <c r="L43" s="89"/>
      <c r="M43" s="89"/>
      <c r="N43" s="89"/>
      <c r="O43" s="105" t="s">
        <v>102</v>
      </c>
      <c r="P43" s="11">
        <f>(P38-P11)/AVERAGE(P12,P39)</f>
        <v>-0.16383970653837029</v>
      </c>
      <c r="Q43" s="11">
        <f>(Q38-Q11)/AVERAGE(Q12,Q39)</f>
        <v>-0.12735189994290538</v>
      </c>
      <c r="R43" s="11">
        <f>(R38-R11)/AVERAGE(R12,R39)</f>
        <v>-4.9339544730108313E-2</v>
      </c>
      <c r="S43" s="11">
        <f>(S38-S11)/AVERAGE(S12,S39)</f>
        <v>-0.48507402974990277</v>
      </c>
      <c r="T43" s="11">
        <f>(T38-T11)/AVERAGE(T12,T39)</f>
        <v>0.3414218354425177</v>
      </c>
      <c r="U43" s="11">
        <f>(U38-U11)/AVERAGE(U12,U39)</f>
        <v>7.1092963249022798E-2</v>
      </c>
      <c r="V43" s="11">
        <f>(V38-V11)/AVERAGE(V12,V39)</f>
        <v>0.69366748601335448</v>
      </c>
      <c r="W43" s="11">
        <f>(W38-W11)/AVERAGE(W12,W39)</f>
        <v>-0.27026886195386962</v>
      </c>
      <c r="X43" s="12">
        <f>(X38-X11)/AVERAGE(X12,X39)</f>
        <v>0.36248616354218094</v>
      </c>
      <c r="Y43" s="89"/>
      <c r="Z43" s="89"/>
      <c r="AA43" s="9" t="s">
        <v>70</v>
      </c>
      <c r="AB43" s="28">
        <v>2.732930960597427</v>
      </c>
      <c r="AC43" s="28">
        <v>1.3232864569299971</v>
      </c>
      <c r="AD43" s="28">
        <v>0.35351907531098353</v>
      </c>
      <c r="AE43" s="86"/>
      <c r="AF43" s="28">
        <v>0.61028267599149932</v>
      </c>
      <c r="AG43" s="28">
        <v>1.3433241867677961</v>
      </c>
      <c r="AH43" s="28">
        <v>0.8238835706728731</v>
      </c>
      <c r="AI43" s="28">
        <v>1.1506552137769184</v>
      </c>
      <c r="AJ43" s="6">
        <v>1.9981010661157377</v>
      </c>
      <c r="AK43" s="27"/>
      <c r="AL43" s="89"/>
      <c r="AW43" s="89"/>
    </row>
    <row r="44" spans="1:49" x14ac:dyDescent="0.25">
      <c r="A44" s="27"/>
      <c r="B44" s="27" t="s">
        <v>43</v>
      </c>
      <c r="C44" s="28">
        <v>3.828417931107976</v>
      </c>
      <c r="D44" s="28">
        <v>1.29867991074526</v>
      </c>
      <c r="E44" s="28">
        <v>0.26459444755579642</v>
      </c>
      <c r="F44" s="28">
        <v>0.33343988127543778</v>
      </c>
      <c r="G44" s="28">
        <v>0.70396227025505642</v>
      </c>
      <c r="H44" s="8">
        <v>0.75505215104999701</v>
      </c>
      <c r="I44" s="28">
        <v>0.83964380417511286</v>
      </c>
      <c r="J44" s="28">
        <v>0.25890777608952481</v>
      </c>
      <c r="K44" s="6">
        <v>1.3747898579574886</v>
      </c>
      <c r="L44" s="89"/>
      <c r="M44" s="89"/>
      <c r="N44" s="89"/>
      <c r="Y44" s="89"/>
      <c r="Z44" s="89"/>
      <c r="AA44" s="9" t="s">
        <v>69</v>
      </c>
      <c r="AB44" s="28">
        <v>3.9103099016259431</v>
      </c>
      <c r="AC44" s="28">
        <v>1.7232439665722805</v>
      </c>
      <c r="AD44" s="28">
        <v>0.34947806178686797</v>
      </c>
      <c r="AE44" s="28">
        <v>0.32184879246591797</v>
      </c>
      <c r="AF44" s="28">
        <v>0.98230979265577723</v>
      </c>
      <c r="AG44" s="28">
        <v>0.18049025061966983</v>
      </c>
      <c r="AH44" s="28">
        <v>0.96899999999999997</v>
      </c>
      <c r="AI44" s="28">
        <v>0.44599757757411668</v>
      </c>
      <c r="AJ44" s="6">
        <v>1.3863000515933543</v>
      </c>
      <c r="AK44" s="27"/>
      <c r="AL44" s="89"/>
      <c r="AM44" t="s">
        <v>59</v>
      </c>
      <c r="AN44" s="109">
        <f>_xlfn.T.TEST(AN5:AN10,AN32:AN37,2,1)</f>
        <v>2.1831516103899599E-2</v>
      </c>
      <c r="AO44" s="7">
        <f>_xlfn.T.TEST(AO5:AO10,AO32:AO37,2,1)</f>
        <v>0.15489339681687508</v>
      </c>
      <c r="AP44" s="7">
        <f>_xlfn.T.TEST(AP5:AP10,AP32:AP37,2,1)</f>
        <v>0.68635426241494568</v>
      </c>
      <c r="AQ44" s="7">
        <f>_xlfn.T.TEST(AQ5:AQ10,AQ32:AQ37,2,1)</f>
        <v>0.66013076697765838</v>
      </c>
      <c r="AR44" s="110">
        <f>_xlfn.T.TEST(AR5:AR10,AR32:AR37,2,1)</f>
        <v>3.7015717431714612E-2</v>
      </c>
      <c r="AS44" s="7">
        <f>_xlfn.T.TEST(AS5:AS10,AS32:AS37,2,1)</f>
        <v>0.91126141505539049</v>
      </c>
      <c r="AT44" s="110">
        <f>_xlfn.T.TEST(AT5:AT10,AT32:AT37,2,1)</f>
        <v>4.5765450232125929E-2</v>
      </c>
      <c r="AU44" s="7">
        <f>_xlfn.T.TEST(AU5:AU10,AU32:AU37,2,1)</f>
        <v>0.52638571639764009</v>
      </c>
      <c r="AV44" s="109">
        <f>_xlfn.T.TEST(AV5:AV10,AV32:AV37,2,1)</f>
        <v>2.8427811617594504E-2</v>
      </c>
      <c r="AW44" s="89"/>
    </row>
    <row r="45" spans="1:49" ht="15.75" thickBot="1" x14ac:dyDescent="0.3">
      <c r="A45" s="27"/>
      <c r="B45" s="9" t="s">
        <v>42</v>
      </c>
      <c r="C45" s="7">
        <v>3.5455072300591399</v>
      </c>
      <c r="D45" s="7">
        <v>0.65768761141437038</v>
      </c>
      <c r="E45" s="86"/>
      <c r="F45" s="7">
        <v>0.52348710833727374</v>
      </c>
      <c r="G45" s="7">
        <v>0.80807411273131002</v>
      </c>
      <c r="H45" s="8">
        <v>0.98366849484789742</v>
      </c>
      <c r="I45" s="7">
        <v>0.98952509131637001</v>
      </c>
      <c r="J45" s="7">
        <v>0.38564189545793703</v>
      </c>
      <c r="K45" s="6">
        <v>1.4077895911028766</v>
      </c>
      <c r="L45" s="89"/>
      <c r="M45" s="89"/>
      <c r="N45" s="89"/>
      <c r="Y45" s="89"/>
      <c r="Z45" s="89"/>
      <c r="AA45" s="36" t="s">
        <v>68</v>
      </c>
      <c r="AB45" s="2">
        <v>5.2352922024793953</v>
      </c>
      <c r="AC45" s="2">
        <v>1.3225992233358925</v>
      </c>
      <c r="AD45" s="2">
        <v>0.58357037300202996</v>
      </c>
      <c r="AE45" s="2">
        <v>0.75927072675389851</v>
      </c>
      <c r="AF45" s="2">
        <v>1.0361912929304089</v>
      </c>
      <c r="AG45" s="2">
        <v>0.3634981799281245</v>
      </c>
      <c r="AH45" s="2">
        <v>1.4704439825707294</v>
      </c>
      <c r="AI45" s="2">
        <v>0.32044764019048794</v>
      </c>
      <c r="AJ45" s="1">
        <v>1.4905234041238307</v>
      </c>
      <c r="AK45" s="27"/>
      <c r="AL45" s="89"/>
      <c r="AM45" t="s">
        <v>102</v>
      </c>
      <c r="AN45" s="7">
        <f>(AN38-AN11)/AVERAGE(AN11,AN38)</f>
        <v>0.29176064748979075</v>
      </c>
      <c r="AO45" s="7">
        <f>(AO38-AO11)/AVERAGE(AO11,AO38)</f>
        <v>0.32433748105645327</v>
      </c>
      <c r="AP45" s="7">
        <f>(AP38-AP11)/AVERAGE(AP11,AP38)</f>
        <v>2.1955858451020119E-2</v>
      </c>
      <c r="AQ45" s="7">
        <f>(AQ38-AQ11)/AVERAGE(AQ11,AQ38)</f>
        <v>2.1790085825658251E-2</v>
      </c>
      <c r="AR45" s="7">
        <f>(AR38-AR11)/AVERAGE(AR11,AR38)</f>
        <v>0.75738019650655941</v>
      </c>
      <c r="AS45" s="7">
        <f>(AS38-AS11)/AVERAGE(AS11,AS38)</f>
        <v>1.386210462050479E-2</v>
      </c>
      <c r="AT45" s="7">
        <f>(AT38-AT11)/AVERAGE(AT11,AT38)</f>
        <v>0.75232265414041999</v>
      </c>
      <c r="AU45" s="7">
        <f>(AU38-AU11)/AVERAGE(AU11,AU38)</f>
        <v>0.15979014031014163</v>
      </c>
      <c r="AV45" s="7">
        <f>(AV38-AV11)/AVERAGE(AV11,AV38)</f>
        <v>0.54979267384269903</v>
      </c>
      <c r="AW45" s="89"/>
    </row>
    <row r="46" spans="1:49" ht="15.75" x14ac:dyDescent="0.25">
      <c r="A46" s="27"/>
      <c r="B46" s="9" t="s">
        <v>41</v>
      </c>
      <c r="C46" s="28">
        <v>3.6360356592559979</v>
      </c>
      <c r="D46" s="28">
        <v>0.48829407880255332</v>
      </c>
      <c r="E46" s="28">
        <v>0.43959938366718015</v>
      </c>
      <c r="F46" s="28">
        <v>0.45303764032577581</v>
      </c>
      <c r="G46" s="28">
        <v>0.67787585296059849</v>
      </c>
      <c r="H46" s="8">
        <v>0.81147919876733432</v>
      </c>
      <c r="I46" s="28">
        <v>1.1541646489104114</v>
      </c>
      <c r="J46" s="28">
        <v>0.45099053488883994</v>
      </c>
      <c r="K46" s="6">
        <v>1.6190887079022669</v>
      </c>
      <c r="L46" s="89"/>
      <c r="M46" s="89"/>
      <c r="N46" s="89"/>
      <c r="Y46" s="89"/>
      <c r="Z46" s="89"/>
      <c r="AA46" s="85" t="s">
        <v>67</v>
      </c>
      <c r="AB46" s="90">
        <f>AVERAGE(AB31:AB45)</f>
        <v>3.7497962944982373</v>
      </c>
      <c r="AC46" s="90">
        <f>AVERAGE(AC31:AC45)</f>
        <v>1.2530121589064842</v>
      </c>
      <c r="AD46" s="90">
        <f>AVERAGE(AD31:AD45)</f>
        <v>0.42860124583426801</v>
      </c>
      <c r="AE46" s="90">
        <f>AVERAGE(AE31:AE45)</f>
        <v>0.40700727994924385</v>
      </c>
      <c r="AF46" s="90">
        <f>AVERAGE(AF31:AF45)</f>
        <v>0.83772874235729611</v>
      </c>
      <c r="AG46" s="90">
        <f>AVERAGE(AG31:AG45)</f>
        <v>0.4484297040411559</v>
      </c>
      <c r="AH46" s="90">
        <f>AVERAGE(AH31:AH45)</f>
        <v>1.13336609212876</v>
      </c>
      <c r="AI46" s="90">
        <f>AVERAGE(AI31:AI45)</f>
        <v>0.41395153873844226</v>
      </c>
      <c r="AJ46" s="90">
        <f>AVERAGE(AJ31:AJ45)</f>
        <v>1.6116441962293278</v>
      </c>
      <c r="AK46" s="27"/>
      <c r="AL46" s="89"/>
      <c r="AW46" s="89"/>
    </row>
    <row r="47" spans="1:49" ht="15.75" x14ac:dyDescent="0.25">
      <c r="A47" s="27"/>
      <c r="B47" s="9" t="s">
        <v>40</v>
      </c>
      <c r="C47" s="7">
        <v>3.8163742156319072</v>
      </c>
      <c r="D47" s="7">
        <v>0.58449818102618978</v>
      </c>
      <c r="E47" s="7">
        <v>0.44117695575293048</v>
      </c>
      <c r="F47" s="7">
        <v>0.56621695602878908</v>
      </c>
      <c r="G47" s="7">
        <v>0.68881150695752402</v>
      </c>
      <c r="H47" s="8">
        <v>0.69182954932251084</v>
      </c>
      <c r="I47" s="7">
        <v>0.57172219931511881</v>
      </c>
      <c r="J47" s="86"/>
      <c r="K47" s="6">
        <v>1.1046512216700115</v>
      </c>
      <c r="AA47" s="85" t="s">
        <v>66</v>
      </c>
      <c r="AB47" s="90">
        <f>_xlfn.STDEV.S(AB31:AB45)</f>
        <v>1.0512471843523834</v>
      </c>
      <c r="AC47" s="90">
        <f>_xlfn.STDEV.S(AC31:AC45)</f>
        <v>0.45159953436257749</v>
      </c>
      <c r="AD47" s="90">
        <f>_xlfn.STDEV.S(AD31:AD45)</f>
        <v>0.13535841979854377</v>
      </c>
      <c r="AE47" s="90">
        <f>_xlfn.STDEV.S(AE31:AE45)</f>
        <v>0.17450083467494434</v>
      </c>
      <c r="AF47" s="90">
        <f>_xlfn.STDEV.S(AF31:AF45)</f>
        <v>0.33227913696295081</v>
      </c>
      <c r="AG47" s="90">
        <f>_xlfn.STDEV.S(AG31:AG45)</f>
        <v>0.33622687045918043</v>
      </c>
      <c r="AH47" s="90">
        <f>_xlfn.STDEV.S(AH31:AH45)</f>
        <v>0.3878701615964274</v>
      </c>
      <c r="AI47" s="90">
        <f>_xlfn.STDEV.S(AI31:AI45)</f>
        <v>0.27068306065623987</v>
      </c>
      <c r="AJ47" s="90">
        <f>_xlfn.STDEV.S(AJ31:AJ45)</f>
        <v>0.45104437170481904</v>
      </c>
      <c r="AK47" s="27"/>
    </row>
    <row r="48" spans="1:49" ht="15.75" x14ac:dyDescent="0.25">
      <c r="B48" s="9" t="s">
        <v>39</v>
      </c>
      <c r="C48" s="28">
        <v>5.8641903572575158</v>
      </c>
      <c r="D48" s="28">
        <v>2.5526437605157257</v>
      </c>
      <c r="E48" s="28">
        <v>0.2596178423996241</v>
      </c>
      <c r="F48" s="28">
        <v>0.27201537557596112</v>
      </c>
      <c r="G48" s="28">
        <v>0.52790748652885611</v>
      </c>
      <c r="H48" s="8">
        <v>0.36466867721149393</v>
      </c>
      <c r="I48" s="28">
        <v>0.95226182681748039</v>
      </c>
      <c r="J48" s="28">
        <v>0.51143291224083776</v>
      </c>
      <c r="K48" s="6">
        <v>1.7024373913668394</v>
      </c>
      <c r="AA48" s="85" t="s">
        <v>65</v>
      </c>
      <c r="AB48" s="88">
        <f>COUNT(AB31:AB45)</f>
        <v>15</v>
      </c>
      <c r="AC48" s="88">
        <f>COUNT(AC31:AC45)</f>
        <v>14</v>
      </c>
      <c r="AD48" s="88">
        <f>COUNT(AD31:AD45)</f>
        <v>15</v>
      </c>
      <c r="AE48" s="88">
        <f>COUNT(AE31:AE45)</f>
        <v>13</v>
      </c>
      <c r="AF48" s="88">
        <f>COUNT(AF31:AF45)</f>
        <v>15</v>
      </c>
      <c r="AG48" s="88">
        <f>COUNT(AG31:AG45)</f>
        <v>14</v>
      </c>
      <c r="AH48" s="88">
        <f>COUNT(AH31:AH45)</f>
        <v>15</v>
      </c>
      <c r="AI48" s="88">
        <f>COUNT(AI31:AI45)</f>
        <v>15</v>
      </c>
      <c r="AJ48" s="88">
        <f>COUNT(AJ31:AJ45)</f>
        <v>15</v>
      </c>
      <c r="AK48" s="27"/>
    </row>
    <row r="49" spans="1:48" x14ac:dyDescent="0.25">
      <c r="B49" s="9" t="s">
        <v>38</v>
      </c>
      <c r="C49" s="7">
        <v>4.8258576625267642</v>
      </c>
      <c r="D49" s="7">
        <v>1.0973434734515273</v>
      </c>
      <c r="E49" s="7">
        <v>0.13335899781406516</v>
      </c>
      <c r="F49" s="7">
        <v>0.16591985676041784</v>
      </c>
      <c r="G49" s="7">
        <v>0.98334348717456088</v>
      </c>
      <c r="H49" s="8">
        <v>1.5354820955939308</v>
      </c>
      <c r="I49" s="7">
        <v>1.0499259136741725</v>
      </c>
      <c r="J49" s="86"/>
      <c r="K49" s="6">
        <v>0.88877647236415724</v>
      </c>
      <c r="AK49" s="27"/>
    </row>
    <row r="50" spans="1:48" x14ac:dyDescent="0.25">
      <c r="B50" s="9" t="s">
        <v>37</v>
      </c>
      <c r="C50" s="28">
        <v>3.2273306003981013</v>
      </c>
      <c r="D50" s="28">
        <v>0.73306131099650784</v>
      </c>
      <c r="E50" s="28">
        <v>0.17731155282527827</v>
      </c>
      <c r="F50" s="28">
        <v>0.18782865585846195</v>
      </c>
      <c r="G50" s="28">
        <v>0.54268103731353934</v>
      </c>
      <c r="H50" s="8">
        <v>0.88213495989724644</v>
      </c>
      <c r="I50" s="28">
        <v>0.82063727232979067</v>
      </c>
      <c r="J50" s="28">
        <v>0.52814051371069892</v>
      </c>
      <c r="K50" s="6">
        <v>1.1890243222452941</v>
      </c>
      <c r="AA50" s="108" t="s">
        <v>59</v>
      </c>
      <c r="AB50" s="107">
        <f>_xlfn.T.TEST(AB5:AB19,AB31:AB45,2,1)</f>
        <v>2.0718161698997516E-3</v>
      </c>
      <c r="AC50" s="100">
        <f>_xlfn.T.TEST(AC5:AC19,AC31:AC45,2,1)</f>
        <v>0.30032742401601686</v>
      </c>
      <c r="AD50" s="100">
        <f>_xlfn.T.TEST(AD5:AD19,AD31:AD45,2,1)</f>
        <v>0.54830355238586415</v>
      </c>
      <c r="AE50" s="100">
        <f>_xlfn.T.TEST(AE5:AE19,AE31:AE45,2,1)</f>
        <v>0.43885514140816362</v>
      </c>
      <c r="AF50" s="107">
        <f>_xlfn.T.TEST(AF5:AF19,AF31:AF45,2,1)</f>
        <v>7.345711537412195E-3</v>
      </c>
      <c r="AG50" s="100">
        <f>_xlfn.T.TEST(AG5:AG19,AG31:AG45,2,1)</f>
        <v>0.96377233627715575</v>
      </c>
      <c r="AH50" s="107">
        <f>_xlfn.T.TEST(AH5:AH19,AH31:AH45,2,1)</f>
        <v>1.2855280000101048E-5</v>
      </c>
      <c r="AI50" s="100">
        <f>_xlfn.T.TEST(AI5:AI19,AI31:AI45,2,1)</f>
        <v>0.7716935423191067</v>
      </c>
      <c r="AJ50" s="106">
        <f>_xlfn.T.TEST(AJ5:AJ19,AJ31:AJ45,2,1)</f>
        <v>7.9769268060729865E-5</v>
      </c>
      <c r="AK50" s="27"/>
    </row>
    <row r="51" spans="1:48" x14ac:dyDescent="0.25">
      <c r="B51" s="9" t="s">
        <v>36</v>
      </c>
      <c r="C51" s="7">
        <v>3.5425073000626992</v>
      </c>
      <c r="D51" s="7">
        <v>0.71396193965519972</v>
      </c>
      <c r="E51" s="7">
        <v>0.54663965710651474</v>
      </c>
      <c r="F51" s="7">
        <v>0.62326387995591248</v>
      </c>
      <c r="G51" s="7">
        <v>1.041590718214787</v>
      </c>
      <c r="H51" s="8">
        <v>0.34491339434487039</v>
      </c>
      <c r="I51" s="7">
        <v>0.7590151230845753</v>
      </c>
      <c r="J51" s="7">
        <v>0.40585902483329678</v>
      </c>
      <c r="K51" s="6">
        <v>1.0243470982905982</v>
      </c>
      <c r="AA51" s="105" t="s">
        <v>102</v>
      </c>
      <c r="AB51" s="53">
        <f>(AB46-AB20)/AVERAGE(AB21,AB47)</f>
        <v>0.96765564298223716</v>
      </c>
      <c r="AC51" s="11">
        <f>(AC46-AC20)/AVERAGE(AC21,AC47)</f>
        <v>0.35036198808102487</v>
      </c>
      <c r="AD51" s="11">
        <f>(AD46-AD20)/AVERAGE(AD21,AD47)</f>
        <v>0.14903882115423675</v>
      </c>
      <c r="AE51" s="11">
        <f>(AE46-AE20)/AVERAGE(AE21,AE47)</f>
        <v>0.13571833128666319</v>
      </c>
      <c r="AF51" s="53">
        <f>(AF46-AF20)/AVERAGE(AF21,AF47)</f>
        <v>1.0614027880574155</v>
      </c>
      <c r="AG51" s="11">
        <f>(AG46-AG20)/AVERAGE(AG21,AG47)</f>
        <v>-4.3713089060784154E-3</v>
      </c>
      <c r="AH51" s="53">
        <f>(AH46-AH20)/AVERAGE(AH21,AH47)</f>
        <v>2.3220710957496573</v>
      </c>
      <c r="AI51" s="11">
        <f>(AI46-AI20)/AVERAGE(AI21,AI47)</f>
        <v>-3.2837098558574675E-2</v>
      </c>
      <c r="AJ51" s="52">
        <f>(AJ46-AJ20)/AVERAGE(AJ21,AJ47)</f>
        <v>2.00155425338829</v>
      </c>
      <c r="AK51" s="27"/>
    </row>
    <row r="52" spans="1:48" ht="15.75" thickBot="1" x14ac:dyDescent="0.3">
      <c r="B52" s="50" t="s">
        <v>35</v>
      </c>
      <c r="C52" s="2">
        <v>3.0994870928920659</v>
      </c>
      <c r="D52" s="2"/>
      <c r="E52" s="2">
        <v>0.35844291181209254</v>
      </c>
      <c r="F52" s="2">
        <v>0.30763116506755533</v>
      </c>
      <c r="G52" s="2">
        <v>0.93974797969097745</v>
      </c>
      <c r="H52" s="104"/>
      <c r="I52" s="2">
        <v>0.7424431979806182</v>
      </c>
      <c r="J52" s="2">
        <v>0.54001684133336125</v>
      </c>
      <c r="K52" s="1">
        <v>1.3132273641814063</v>
      </c>
      <c r="AK52" s="27"/>
    </row>
    <row r="53" spans="1:48" ht="15.75" x14ac:dyDescent="0.25">
      <c r="B53" s="85" t="s">
        <v>67</v>
      </c>
      <c r="C53" s="7">
        <f>AVERAGE(C32:C52)</f>
        <v>4.151591771285263</v>
      </c>
      <c r="D53" s="7">
        <f>AVERAGE(D32:D52)</f>
        <v>1.0750931942540567</v>
      </c>
      <c r="E53" s="7">
        <f>AVERAGE(E32:E52)</f>
        <v>0.3657723214531064</v>
      </c>
      <c r="F53" s="7">
        <f>AVERAGE(F32:F52)</f>
        <v>0.38662299791435389</v>
      </c>
      <c r="G53" s="7">
        <f>AVERAGE(G32:G52)</f>
        <v>0.83044750889071961</v>
      </c>
      <c r="H53" s="7">
        <f>AVERAGE(H32:H52)</f>
        <v>0.78216239192128056</v>
      </c>
      <c r="I53" s="7">
        <f>AVERAGE(I32:I52)</f>
        <v>1.0934079745742233</v>
      </c>
      <c r="J53" s="7">
        <f>AVERAGE(J32:J52)</f>
        <v>0.44357423560330117</v>
      </c>
      <c r="K53" s="7">
        <f>AVERAGE(K32:K52)</f>
        <v>1.5872074114563808</v>
      </c>
      <c r="AK53" s="27"/>
    </row>
    <row r="54" spans="1:48" ht="15.75" x14ac:dyDescent="0.25">
      <c r="B54" s="85" t="s">
        <v>66</v>
      </c>
      <c r="C54" s="7">
        <f>_xlfn.STDEV.S(C32:C52)</f>
        <v>0.88339061896179283</v>
      </c>
      <c r="D54" s="7">
        <f>_xlfn.STDEV.S(D32:D52)</f>
        <v>0.51608001238327783</v>
      </c>
      <c r="E54" s="7">
        <f>_xlfn.STDEV.S(E32:E52)</f>
        <v>0.14004324859613024</v>
      </c>
      <c r="F54" s="7">
        <f>_xlfn.STDEV.S(F32:F52)</f>
        <v>0.13162446120242352</v>
      </c>
      <c r="G54" s="7">
        <f>_xlfn.STDEV.S(G32:G52)</f>
        <v>0.32952625615136144</v>
      </c>
      <c r="H54" s="7">
        <f>_xlfn.STDEV.S(H32:H52)</f>
        <v>0.33061994799152311</v>
      </c>
      <c r="I54" s="7">
        <f>_xlfn.STDEV.S(I32:I52)</f>
        <v>0.39148147975173031</v>
      </c>
      <c r="J54" s="7">
        <f>_xlfn.STDEV.S(J32:J52)</f>
        <v>0.14940105228151473</v>
      </c>
      <c r="K54" s="7">
        <f>_xlfn.STDEV.S(K32:K52)</f>
        <v>0.47179812630805462</v>
      </c>
      <c r="AK54" s="27"/>
    </row>
    <row r="55" spans="1:48" ht="15.75" x14ac:dyDescent="0.25">
      <c r="B55" s="85" t="s">
        <v>65</v>
      </c>
      <c r="C55" s="51">
        <f>COUNT(C32:C52)</f>
        <v>20</v>
      </c>
      <c r="D55" s="51">
        <f>COUNT(D32:D52)</f>
        <v>19</v>
      </c>
      <c r="E55" s="51">
        <f>COUNT(E32:E52)</f>
        <v>19</v>
      </c>
      <c r="F55" s="51">
        <f>COUNT(F32:F52)</f>
        <v>20</v>
      </c>
      <c r="G55" s="51">
        <f>COUNT(G32:G52)</f>
        <v>20</v>
      </c>
      <c r="H55" s="51">
        <f>COUNT(H32:H52)</f>
        <v>19</v>
      </c>
      <c r="I55" s="51">
        <f>COUNT(I32:I52)</f>
        <v>19</v>
      </c>
      <c r="J55" s="51">
        <f>COUNT(J32:J52)</f>
        <v>17</v>
      </c>
      <c r="K55" s="51">
        <f>COUNT(K32:K52)</f>
        <v>19</v>
      </c>
      <c r="AK55" s="27"/>
    </row>
    <row r="56" spans="1:48" ht="15.75" x14ac:dyDescent="0.25">
      <c r="B56" s="85"/>
      <c r="AK56" s="27"/>
    </row>
    <row r="57" spans="1:48" ht="15.75" x14ac:dyDescent="0.25">
      <c r="B57" s="103" t="s">
        <v>59</v>
      </c>
      <c r="C57" s="101">
        <f>_xlfn.T.TEST(C5:C25,C32:C52,2,1)</f>
        <v>8.3632207866604031E-5</v>
      </c>
      <c r="D57" s="100">
        <f>_xlfn.T.TEST(D5:D25,D32:D52,2,1)</f>
        <v>0.16636374370318507</v>
      </c>
      <c r="E57" s="100">
        <f>_xlfn.T.TEST(E5:E25,E32:E52,2,1)</f>
        <v>0.98074320155730299</v>
      </c>
      <c r="F57" s="102">
        <f>_xlfn.T.TEST(F5:F25,F32:F52,2,1)</f>
        <v>7.733655342308661E-2</v>
      </c>
      <c r="G57" s="101">
        <f>_xlfn.T.TEST(G5:G25,G32:G52,2,1)</f>
        <v>7.3790343101052338E-6</v>
      </c>
      <c r="H57" s="100">
        <f>_xlfn.T.TEST(H5:H25,H32:H52,2,1)</f>
        <v>0.12955143155838533</v>
      </c>
      <c r="I57" s="101">
        <f>_xlfn.T.TEST(I5:I25,I32:I52,2,1)</f>
        <v>1.241740517399676E-7</v>
      </c>
      <c r="J57" s="100">
        <f>_xlfn.T.TEST(J5:J25,J32:J52,2,1)</f>
        <v>0.10260114669721922</v>
      </c>
      <c r="K57" s="99">
        <f>_xlfn.T.TEST(K5:K25,K32:K52,2,1)</f>
        <v>1.4429678476437613E-5</v>
      </c>
      <c r="AK57" s="27"/>
    </row>
    <row r="58" spans="1:48" ht="15.75" x14ac:dyDescent="0.25">
      <c r="B58" s="75" t="s">
        <v>102</v>
      </c>
      <c r="C58" s="53">
        <f>(C53-C26)/AVERAGE(C27,C54)</f>
        <v>0.69064025258138129</v>
      </c>
      <c r="D58" s="11">
        <f>(D53-D26)/AVERAGE(D27,D54)</f>
        <v>-0.13877839317655985</v>
      </c>
      <c r="E58" s="11">
        <f>(E53-E26)/AVERAGE(E27,E54)</f>
        <v>1.8782527927264376E-3</v>
      </c>
      <c r="F58" s="11">
        <f>(F53-F26)/AVERAGE(F27,F54)</f>
        <v>0.20919516095234322</v>
      </c>
      <c r="G58" s="53">
        <f>(G53-G26)/AVERAGE(G27,G54)</f>
        <v>1.5389483996202293</v>
      </c>
      <c r="H58" s="11">
        <f>(H53-H26)/AVERAGE(H27,H54)</f>
        <v>-0.16439693681087647</v>
      </c>
      <c r="I58" s="53">
        <f>(I53-I26)/AVERAGE(I27,I54)</f>
        <v>1.9759682144469142</v>
      </c>
      <c r="J58" s="11">
        <f>(J53-J26)/AVERAGE(J27,J54)</f>
        <v>-0.23251231712868742</v>
      </c>
      <c r="K58" s="52">
        <f>(K53-K26)/AVERAGE(K27,K54)</f>
        <v>1.2575673580686473</v>
      </c>
      <c r="AK58" s="27"/>
    </row>
    <row r="59" spans="1:48" x14ac:dyDescent="0.25">
      <c r="AK59" s="27"/>
    </row>
    <row r="60" spans="1:48" x14ac:dyDescent="0.25">
      <c r="AK60" s="27"/>
    </row>
    <row r="61" spans="1:48" ht="18.75" x14ac:dyDescent="0.3">
      <c r="B61" s="70" t="s">
        <v>60</v>
      </c>
      <c r="C61" s="89"/>
      <c r="D61" s="89"/>
      <c r="E61" s="89"/>
      <c r="F61" s="89"/>
      <c r="G61" s="89"/>
      <c r="H61" s="89"/>
      <c r="I61" s="89"/>
      <c r="J61" s="89"/>
      <c r="K61" s="89"/>
      <c r="O61" s="70" t="s">
        <v>60</v>
      </c>
      <c r="AA61" s="70" t="s">
        <v>60</v>
      </c>
      <c r="AK61" s="27"/>
      <c r="AM61" s="70" t="s">
        <v>60</v>
      </c>
      <c r="AN61" s="89"/>
      <c r="AO61" s="89"/>
      <c r="AP61" s="89"/>
      <c r="AQ61" s="89"/>
      <c r="AR61" s="89"/>
      <c r="AS61" s="89"/>
      <c r="AT61" s="89"/>
      <c r="AU61" s="89"/>
      <c r="AV61" s="89"/>
    </row>
    <row r="62" spans="1:48" ht="15.75" thickBot="1" x14ac:dyDescent="0.3">
      <c r="A62" s="27"/>
      <c r="B62" s="48" t="s">
        <v>101</v>
      </c>
      <c r="C62" s="98" t="s">
        <v>15</v>
      </c>
      <c r="D62" s="34" t="s">
        <v>14</v>
      </c>
      <c r="E62" s="34" t="s">
        <v>13</v>
      </c>
      <c r="F62" s="34" t="s">
        <v>12</v>
      </c>
      <c r="G62" s="34" t="s">
        <v>11</v>
      </c>
      <c r="H62" s="97" t="s">
        <v>10</v>
      </c>
      <c r="I62" s="34" t="s">
        <v>9</v>
      </c>
      <c r="J62" s="34" t="s">
        <v>8</v>
      </c>
      <c r="K62" s="91" t="s">
        <v>7</v>
      </c>
      <c r="O62" s="96" t="s">
        <v>34</v>
      </c>
      <c r="P62" s="94" t="s">
        <v>15</v>
      </c>
      <c r="Q62" s="94" t="s">
        <v>14</v>
      </c>
      <c r="R62" s="94" t="s">
        <v>13</v>
      </c>
      <c r="S62" s="94" t="s">
        <v>12</v>
      </c>
      <c r="T62" s="94" t="s">
        <v>11</v>
      </c>
      <c r="U62" s="95" t="s">
        <v>10</v>
      </c>
      <c r="V62" s="94" t="s">
        <v>9</v>
      </c>
      <c r="W62" s="94" t="s">
        <v>8</v>
      </c>
      <c r="X62" s="93" t="s">
        <v>7</v>
      </c>
      <c r="AA62" s="27" t="s">
        <v>34</v>
      </c>
      <c r="AB62" t="s">
        <v>15</v>
      </c>
      <c r="AC62" t="s">
        <v>14</v>
      </c>
      <c r="AD62" t="s">
        <v>13</v>
      </c>
      <c r="AE62" t="s">
        <v>12</v>
      </c>
      <c r="AF62" t="s">
        <v>11</v>
      </c>
      <c r="AG62" t="s">
        <v>10</v>
      </c>
      <c r="AH62" t="s">
        <v>9</v>
      </c>
      <c r="AI62" t="s">
        <v>8</v>
      </c>
      <c r="AJ62" t="s">
        <v>7</v>
      </c>
      <c r="AK62" s="27"/>
      <c r="AL62" s="9"/>
      <c r="AM62" s="48" t="s">
        <v>34</v>
      </c>
      <c r="AN62" s="92" t="s">
        <v>15</v>
      </c>
      <c r="AO62" s="22" t="s">
        <v>14</v>
      </c>
      <c r="AP62" s="22" t="s">
        <v>13</v>
      </c>
      <c r="AQ62" s="22" t="s">
        <v>12</v>
      </c>
      <c r="AR62" s="22" t="s">
        <v>11</v>
      </c>
      <c r="AS62" s="22" t="s">
        <v>10</v>
      </c>
      <c r="AT62" s="22" t="s">
        <v>9</v>
      </c>
      <c r="AU62" s="22" t="s">
        <v>8</v>
      </c>
      <c r="AV62" s="44" t="s">
        <v>7</v>
      </c>
    </row>
    <row r="63" spans="1:48" ht="15.75" thickTop="1" x14ac:dyDescent="0.25">
      <c r="A63" s="27"/>
      <c r="B63" s="27" t="s">
        <v>100</v>
      </c>
      <c r="C63" s="7">
        <f>(C32-C5)/C5*100</f>
        <v>48.341511737565909</v>
      </c>
      <c r="D63" s="7">
        <f>(D32-D5)/D5*100</f>
        <v>12.281694722074178</v>
      </c>
      <c r="E63" s="7">
        <f>(E32-E5)/E5*100</f>
        <v>-12.395596904327935</v>
      </c>
      <c r="F63" s="7">
        <f>(F32-F5)/F5*100</f>
        <v>7.5997703860010883</v>
      </c>
      <c r="G63" s="7">
        <f>(G32-G5)/G5*100</f>
        <v>139.926201058793</v>
      </c>
      <c r="H63" s="7">
        <f>(H32-H5)/H5*100</f>
        <v>-2.217904780922582</v>
      </c>
      <c r="I63" s="7">
        <f>(I32-I5)/I5*100</f>
        <v>151.41640758401391</v>
      </c>
      <c r="J63" s="7">
        <f>(J32-J5)/J5*100</f>
        <v>3.4978684007616452</v>
      </c>
      <c r="K63" s="6">
        <f>(K32-K5)/K5*100</f>
        <v>121.71694881107453</v>
      </c>
      <c r="O63" s="9" t="s">
        <v>99</v>
      </c>
      <c r="P63" s="33">
        <f>(P32-P5)/P5*100</f>
        <v>-3.8082016442589177</v>
      </c>
      <c r="Q63" s="25">
        <f>(Q32-Q5)/Q5*100</f>
        <v>-16.135196869123263</v>
      </c>
      <c r="R63" s="25">
        <f>(R32-R5)/R5*100</f>
        <v>-7.652872494747073</v>
      </c>
      <c r="S63" s="25">
        <f>(S32-S5)/S5*100</f>
        <v>4.2053323298888685</v>
      </c>
      <c r="T63" s="25">
        <f>(T32-T5)/T5*100</f>
        <v>12.248770186253388</v>
      </c>
      <c r="U63" s="25">
        <f>(U32-U5)/U5*100</f>
        <v>10.367368944350886</v>
      </c>
      <c r="V63" s="25">
        <f>(V32-V5)/V5*100</f>
        <v>-28.386440907578763</v>
      </c>
      <c r="W63" s="25">
        <f>(W32-W5)/W5*100</f>
        <v>-4.3190204879532574</v>
      </c>
      <c r="X63" s="18">
        <f>(X32-X5)/X5*100</f>
        <v>-31.215972812512</v>
      </c>
      <c r="AA63" s="17" t="s">
        <v>98</v>
      </c>
      <c r="AB63" s="25">
        <f>(AB31-AB5)/AB5*100</f>
        <v>114.61029388903523</v>
      </c>
      <c r="AC63" s="25">
        <f>(AC31-AC5)/AC5*100</f>
        <v>249.01336325418657</v>
      </c>
      <c r="AD63" s="25">
        <f>(AD31-AD5)/AD5*100</f>
        <v>-10.790761041932425</v>
      </c>
      <c r="AE63" s="25">
        <f>(AE31-AE5)/AE5*100</f>
        <v>18.25394700974277</v>
      </c>
      <c r="AF63" s="25">
        <f>(AF31-AF5)/AF5*100</f>
        <v>480.89309786489662</v>
      </c>
      <c r="AG63" s="25">
        <f>(AG31-AG5)/AG5*100</f>
        <v>-12.879834266631452</v>
      </c>
      <c r="AH63" s="25">
        <f>(AH31-AH5)/AH5*100</f>
        <v>430.12156075162187</v>
      </c>
      <c r="AI63" s="25">
        <f>(AI31-AI5)/AI5*100</f>
        <v>-23.49670832938277</v>
      </c>
      <c r="AJ63" s="18">
        <f>(AJ31-AJ5)/AJ5*100</f>
        <v>213.35686482637857</v>
      </c>
      <c r="AK63" s="27"/>
      <c r="AL63" s="9"/>
      <c r="AM63" s="27" t="s">
        <v>97</v>
      </c>
      <c r="AN63" s="7">
        <f>(AN32-AN5)/AN5*100</f>
        <v>88.13576217692308</v>
      </c>
      <c r="AO63" s="7">
        <f>(AO32-AO5)/AO5*100</f>
        <v>214.02212501637595</v>
      </c>
      <c r="AP63" s="7">
        <f>(AP32-AP5)/AP5*100</f>
        <v>9.3975372423686405</v>
      </c>
      <c r="AQ63" s="7">
        <f>(AQ32-AQ5)/AQ5*100</f>
        <v>-7.5505186093686243</v>
      </c>
      <c r="AR63" s="7">
        <f>(AR32-AR5)/AR5*100</f>
        <v>144.76694921665208</v>
      </c>
      <c r="AS63" s="7">
        <f>(AS32-AS5)/AS5*100</f>
        <v>-16.652827731161125</v>
      </c>
      <c r="AT63" s="7">
        <f>(AT32-AT5)/AT5*100</f>
        <v>207.43299575631377</v>
      </c>
      <c r="AU63" s="7">
        <f>(AU32-AU5)/AU5*100</f>
        <v>126.82188590543359</v>
      </c>
      <c r="AV63" s="6">
        <f>(AV32-AV5)/AV5*100</f>
        <v>99.168563691732686</v>
      </c>
    </row>
    <row r="64" spans="1:48" x14ac:dyDescent="0.25">
      <c r="A64" s="27"/>
      <c r="B64" s="27" t="s">
        <v>96</v>
      </c>
      <c r="C64" s="7">
        <f>(C33-C6)/C6*100</f>
        <v>2.6069704449076836</v>
      </c>
      <c r="D64" s="7">
        <f>(D33-D6)/D6*100</f>
        <v>14.732860967345085</v>
      </c>
      <c r="E64" s="7">
        <f>(E33-E6)/E6*100</f>
        <v>18.121383752053529</v>
      </c>
      <c r="F64" s="7">
        <f>(F33-F6)/F6*100</f>
        <v>41.576490458249999</v>
      </c>
      <c r="G64" s="7">
        <f>(G33-G6)/G6*100</f>
        <v>34.60977930621722</v>
      </c>
      <c r="H64" s="7">
        <f>(H33-H6)/H6*100</f>
        <v>1.5833685588006172</v>
      </c>
      <c r="I64" s="7">
        <f>(I33-I6)/I6*100</f>
        <v>158.41893270880419</v>
      </c>
      <c r="J64" s="7">
        <f>(J33-J6)/J6*100</f>
        <v>61.422616072852151</v>
      </c>
      <c r="K64" s="6">
        <f>(K33-K6)/K6*100</f>
        <v>157.69568717854474</v>
      </c>
      <c r="O64" s="9" t="s">
        <v>95</v>
      </c>
      <c r="P64" s="29"/>
      <c r="Q64" s="28">
        <f>(Q33-Q6)/Q6*100</f>
        <v>44.853777186191465</v>
      </c>
      <c r="R64" s="28">
        <f>(R33-R6)/R6*100</f>
        <v>5.7561091762919085</v>
      </c>
      <c r="S64" s="28">
        <f>(S33-S6)/S6*100</f>
        <v>-36.092511326232554</v>
      </c>
      <c r="T64" s="28">
        <f>(T33-T6)/T6*100</f>
        <v>18.238931781382995</v>
      </c>
      <c r="U64" s="28">
        <f>(U33-U6)/U6*100</f>
        <v>9.1902163603766324E-2</v>
      </c>
      <c r="V64" s="28">
        <f>(V33-V6)/V6*100</f>
        <v>101.69997115144582</v>
      </c>
      <c r="W64" s="28">
        <f>(W33-W6)/W6*100</f>
        <v>-30.185546495134929</v>
      </c>
      <c r="X64" s="6">
        <f>(X33-X6)/X6*100</f>
        <v>38.298746740533389</v>
      </c>
      <c r="AA64" s="9" t="s">
        <v>94</v>
      </c>
      <c r="AB64" s="28">
        <f>(AB32-AB6)/AB6*100</f>
        <v>-3.7929715364284022</v>
      </c>
      <c r="AC64" s="28">
        <f>(AC32-AC6)/AC6*100</f>
        <v>-33.505870033373917</v>
      </c>
      <c r="AD64" s="28">
        <f>(AD32-AD6)/AD6*100</f>
        <v>12.505878697658929</v>
      </c>
      <c r="AE64" s="28">
        <f>(AE32-AE6)/AE6*100</f>
        <v>1.4644275105750921</v>
      </c>
      <c r="AF64" s="28">
        <f>(AF32-AF6)/AF6*100</f>
        <v>-34.990520377574875</v>
      </c>
      <c r="AG64" s="28">
        <f>(AG32-AG6)/AG6*100</f>
        <v>4.9111634042665031</v>
      </c>
      <c r="AH64" s="28">
        <f>(AH32-AH6)/AH6*100</f>
        <v>34.535373414019404</v>
      </c>
      <c r="AI64" s="28">
        <f>(AI32-AI6)/AI6*100</f>
        <v>-15.639635776962468</v>
      </c>
      <c r="AJ64" s="6">
        <f>(AJ32-AJ6)/AJ6*100</f>
        <v>14.876709857368816</v>
      </c>
      <c r="AK64" s="27"/>
      <c r="AL64" s="9"/>
      <c r="AM64" s="27" t="s">
        <v>93</v>
      </c>
      <c r="AN64" s="7"/>
      <c r="AO64" s="7"/>
      <c r="AP64" s="7"/>
      <c r="AQ64" s="7"/>
      <c r="AR64" s="7"/>
      <c r="AS64" s="7"/>
      <c r="AT64" s="7"/>
      <c r="AU64" s="7"/>
      <c r="AV64" s="6"/>
    </row>
    <row r="65" spans="1:48" x14ac:dyDescent="0.25">
      <c r="A65" s="27"/>
      <c r="B65" s="27" t="s">
        <v>92</v>
      </c>
      <c r="C65" s="7">
        <f>(C34-C7)/C7*100</f>
        <v>38.075356723540104</v>
      </c>
      <c r="D65" s="7">
        <f>(D34-D7)/D7*100</f>
        <v>14.971465543650666</v>
      </c>
      <c r="E65" s="7">
        <f>(E34-E7)/E7*100</f>
        <v>-12.441690867807937</v>
      </c>
      <c r="F65" s="7">
        <f>(F34-F7)/F7*100</f>
        <v>-2.7535126101730891</v>
      </c>
      <c r="G65" s="7">
        <f>(G34-G7)/G7*100</f>
        <v>151.06064154113673</v>
      </c>
      <c r="H65" s="7">
        <f>(H34-H7)/H7*100</f>
        <v>0.64518289596944933</v>
      </c>
      <c r="I65" s="7">
        <f>(I34-I7)/I7*100</f>
        <v>183.78803240821244</v>
      </c>
      <c r="J65" s="7">
        <f>(J34-J7)/J7*100</f>
        <v>-37.914468485769326</v>
      </c>
      <c r="K65" s="6">
        <f>(K34-K7)/K7*100</f>
        <v>109.5904345301519</v>
      </c>
      <c r="O65" s="9" t="s">
        <v>91</v>
      </c>
      <c r="P65" s="29">
        <f>(P34-P7)/P7*100</f>
        <v>-10.122797992748319</v>
      </c>
      <c r="Q65" s="28">
        <f>(Q34-Q7)/Q7*100</f>
        <v>-20.384808570039851</v>
      </c>
      <c r="R65" s="28">
        <f>(R34-R7)/R7*100</f>
        <v>-11.777416326489073</v>
      </c>
      <c r="S65" s="28">
        <f>(S34-S7)/S7*100</f>
        <v>-8.7603745801560251</v>
      </c>
      <c r="T65" s="28">
        <f>(T34-T7)/T7*100</f>
        <v>-7.9167954299864354</v>
      </c>
      <c r="U65" s="28">
        <f>(U34-U7)/U7*100</f>
        <v>-6.8917701874699731</v>
      </c>
      <c r="V65" s="28">
        <f>(V34-V7)/V7*100</f>
        <v>-1.6490059115227047</v>
      </c>
      <c r="W65" s="28">
        <f>(W34-W7)/W7*100</f>
        <v>-4.4104828174978801</v>
      </c>
      <c r="X65" s="6">
        <f>(X34-X7)/X7*100</f>
        <v>-21.188055447307907</v>
      </c>
      <c r="AA65" s="9" t="s">
        <v>90</v>
      </c>
      <c r="AB65" s="28">
        <f>(AB33-AB7)/AB7*100</f>
        <v>36.210639415623497</v>
      </c>
      <c r="AC65" s="28">
        <f>(AC33-AC7)/AC7*100</f>
        <v>57.495167400133859</v>
      </c>
      <c r="AD65" s="28">
        <f>(AD33-AD7)/AD7*100</f>
        <v>10.754358792430102</v>
      </c>
      <c r="AE65" s="28">
        <f>(AE33-AE7)/AE7*100</f>
        <v>-20.047537638363806</v>
      </c>
      <c r="AF65" s="28">
        <f>(AF33-AF7)/AF7*100</f>
        <v>85.598200406892673</v>
      </c>
      <c r="AG65" s="28">
        <f>(AG33-AG7)/AG7*100</f>
        <v>14.704622017331742</v>
      </c>
      <c r="AH65" s="28">
        <f>(AH33-AH7)/AH7*100</f>
        <v>175.9403676399553</v>
      </c>
      <c r="AI65" s="28">
        <f>(AI33-AI7)/AI7*100</f>
        <v>-39.890938774450689</v>
      </c>
      <c r="AJ65" s="6">
        <f>(AJ33-AJ7)/AJ7*100</f>
        <v>45.974313222017742</v>
      </c>
      <c r="AK65" s="27"/>
      <c r="AL65" s="9"/>
      <c r="AM65" s="27" t="s">
        <v>89</v>
      </c>
      <c r="AN65" s="7">
        <f>(AN34-AN7)/AN7*100</f>
        <v>31.059200689377892</v>
      </c>
      <c r="AO65" s="7">
        <f>(AO34-AO7)/AO7*100</f>
        <v>30.94968639271918</v>
      </c>
      <c r="AP65" s="7">
        <f>(AP34-AP7)/AP7*100</f>
        <v>2.8691616364865746</v>
      </c>
      <c r="AQ65" s="7">
        <f>(AQ34-AQ7)/AQ7*100</f>
        <v>25.125866347907593</v>
      </c>
      <c r="AR65" s="7">
        <f>(AR34-AR7)/AR7*100</f>
        <v>439.08095909754979</v>
      </c>
      <c r="AS65" s="7">
        <f>(AS34-AS7)/AS7*100</f>
        <v>-3.599028355554494</v>
      </c>
      <c r="AT65" s="7">
        <f>(AT34-AT7)/AT7*100</f>
        <v>499.12387162109331</v>
      </c>
      <c r="AU65" s="7">
        <f>(AU34-AU7)/AU7*100</f>
        <v>1.4481629248232799</v>
      </c>
      <c r="AV65" s="6">
        <f>(AV34-AV7)/AV7*100</f>
        <v>121.80017616518886</v>
      </c>
    </row>
    <row r="66" spans="1:48" x14ac:dyDescent="0.25">
      <c r="A66" s="27"/>
      <c r="B66" s="27" t="s">
        <v>88</v>
      </c>
      <c r="C66" s="7">
        <f>(C35-C8)/C8*100</f>
        <v>50.454615212952362</v>
      </c>
      <c r="D66" s="7">
        <f>(D35-D8)/D8*100</f>
        <v>3.7225097067579966</v>
      </c>
      <c r="E66" s="7">
        <f>(E35-E8)/E8*100</f>
        <v>9.9771611037654964</v>
      </c>
      <c r="F66" s="7">
        <f>(F35-F8)/F8*100</f>
        <v>20.502957120219701</v>
      </c>
      <c r="G66" s="7">
        <f>(G35-G8)/G8*100</f>
        <v>342.92925896986998</v>
      </c>
      <c r="H66" s="7">
        <f>(H35-H8)/H8*100</f>
        <v>-15.533781140161532</v>
      </c>
      <c r="I66" s="7">
        <f>(I35-I8)/I8*100</f>
        <v>392.9633905018112</v>
      </c>
      <c r="J66" s="7">
        <f>(J35-J8)/J8*100</f>
        <v>-5.1645413422406525</v>
      </c>
      <c r="K66" s="6">
        <f>(K35-K8)/K8*100</f>
        <v>157.50265900506921</v>
      </c>
      <c r="O66" s="9" t="s">
        <v>87</v>
      </c>
      <c r="P66" s="29">
        <f>(P35-P8)/P8*100</f>
        <v>8.4534132847623535</v>
      </c>
      <c r="Q66" s="28">
        <f>(Q35-Q8)/Q8*100</f>
        <v>-14.60607292744284</v>
      </c>
      <c r="R66" s="28">
        <f>(R35-R8)/R8*100</f>
        <v>-65.127167540692881</v>
      </c>
      <c r="S66" s="28">
        <f>(S35-S8)/S8*100</f>
        <v>-46.61861249423319</v>
      </c>
      <c r="T66" s="28">
        <f>(T35-T8)/T8*100</f>
        <v>72.395616614207015</v>
      </c>
      <c r="U66" s="28">
        <f>(U35-U8)/U8*100</f>
        <v>15.819321189076474</v>
      </c>
      <c r="V66" s="28">
        <f>(V35-V8)/V8*100</f>
        <v>79.837767719374568</v>
      </c>
      <c r="W66" s="28">
        <f>(W35-W8)/W8*100</f>
        <v>1.0459440242301583</v>
      </c>
      <c r="X66" s="6">
        <f>(X35-X8)/X8*100</f>
        <v>42.937646653511536</v>
      </c>
      <c r="AA66" s="9" t="s">
        <v>86</v>
      </c>
      <c r="AB66" s="28">
        <f>(AB34-AB8)/AB8*100</f>
        <v>24.595971547205558</v>
      </c>
      <c r="AC66" s="28">
        <f>(AC34-AC8)/AC8*100</f>
        <v>-19.037983309407217</v>
      </c>
      <c r="AD66" s="28">
        <f>(AD34-AD8)/AD8*100</f>
        <v>26.157903550604715</v>
      </c>
      <c r="AE66" s="28">
        <f>(AE34-AE8)/AE8*100</f>
        <v>9.9107022294091802</v>
      </c>
      <c r="AF66" s="28">
        <f>(AF34-AF8)/AF8*100</f>
        <v>120.70305605460776</v>
      </c>
      <c r="AG66" s="28">
        <f>(AG34-AG8)/AG8*100</f>
        <v>24.65236401443816</v>
      </c>
      <c r="AH66" s="28">
        <f>(AH34-AH8)/AH8*100</f>
        <v>169.31826021467677</v>
      </c>
      <c r="AI66" s="28">
        <f>(AI34-AI8)/AI8*100</f>
        <v>-3.0909487992920828</v>
      </c>
      <c r="AJ66" s="6">
        <f>(AJ34-AJ8)/AJ8*100</f>
        <v>126.91821745092007</v>
      </c>
      <c r="AK66" s="27"/>
      <c r="AL66" s="9"/>
      <c r="AM66" s="27" t="s">
        <v>85</v>
      </c>
      <c r="AN66" s="7">
        <f>(AN35-AN8)/AN8*100</f>
        <v>49.825777854716044</v>
      </c>
      <c r="AO66" s="7">
        <f>(AO35-AO8)/AO8*100</f>
        <v>83.21746479551156</v>
      </c>
      <c r="AP66" s="7">
        <f>(AP35-AP8)/AP8*100</f>
        <v>-10.1817809616473</v>
      </c>
      <c r="AQ66" s="7">
        <f>(AQ35-AQ8)/AQ8*100</f>
        <v>-5.1040926442309675E-2</v>
      </c>
      <c r="AR66" s="7">
        <f>(AR35-AR8)/AR8*100</f>
        <v>103.76061136040316</v>
      </c>
      <c r="AS66" s="7"/>
      <c r="AT66" s="7">
        <f>(AT35-AT8)/AT8*100</f>
        <v>235.56977092539682</v>
      </c>
      <c r="AU66" s="7">
        <f>(AU35-AU8)/AU8*100</f>
        <v>28.438556519439786</v>
      </c>
      <c r="AV66" s="6">
        <f>(AV35-AV8)/AV8*100</f>
        <v>172.72384873391977</v>
      </c>
    </row>
    <row r="67" spans="1:48" x14ac:dyDescent="0.25">
      <c r="A67" s="27"/>
      <c r="B67" s="27" t="s">
        <v>84</v>
      </c>
      <c r="C67" s="7">
        <f>(C36-C9)/C9*100</f>
        <v>17.105624700452125</v>
      </c>
      <c r="D67" s="7">
        <f>(D36-D9)/D9*100</f>
        <v>6.4541119298438216</v>
      </c>
      <c r="E67" s="7">
        <f>(E36-E9)/E9*100</f>
        <v>-5.4221640535809534</v>
      </c>
      <c r="F67" s="7">
        <f>(F36-F9)/F9*100</f>
        <v>-2.5911799710137369</v>
      </c>
      <c r="G67" s="7">
        <f>(G36-G9)/G9*100</f>
        <v>71.524226082575964</v>
      </c>
      <c r="H67" s="7">
        <f>(H36-H9)/H9*100</f>
        <v>5.9670006686913446</v>
      </c>
      <c r="I67" s="7">
        <f>(I36-I9)/I9*100</f>
        <v>78.463680777956171</v>
      </c>
      <c r="J67" s="7">
        <f>(J36-J9)/J9*100</f>
        <v>27.285581737872761</v>
      </c>
      <c r="K67" s="6">
        <f>(K36-K9)/K9*100</f>
        <v>44.335697415581699</v>
      </c>
      <c r="O67" s="9" t="s">
        <v>83</v>
      </c>
      <c r="P67" s="29">
        <f>(P36-P9)/P9*100</f>
        <v>10.480523268778759</v>
      </c>
      <c r="Q67" s="28"/>
      <c r="R67" s="28">
        <f>(R36-R9)/R9*100</f>
        <v>-35.793586296930748</v>
      </c>
      <c r="S67" s="28">
        <f>(S36-S9)/S9*100</f>
        <v>-91.061830665317473</v>
      </c>
      <c r="T67" s="28">
        <f>(T36-T9)/T9*100</f>
        <v>53.064534841256084</v>
      </c>
      <c r="U67" s="28">
        <f>(U36-U9)/U9*100</f>
        <v>-1.1712514199635218</v>
      </c>
      <c r="V67" s="28">
        <f>(V36-V9)/V9*100</f>
        <v>87.596674556337035</v>
      </c>
      <c r="W67" s="28">
        <f>(W36-W9)/W9*100</f>
        <v>-40.856747769622558</v>
      </c>
      <c r="X67" s="6">
        <f>(X36-X9)/X9*100</f>
        <v>18.749051870102907</v>
      </c>
      <c r="AA67" s="9" t="s">
        <v>82</v>
      </c>
      <c r="AB67" s="28">
        <f>(AB35-AB9)/AB9*100</f>
        <v>11.697840373751047</v>
      </c>
      <c r="AC67" s="86"/>
      <c r="AD67" s="28">
        <f>(AD35-AD9)/AD9*100</f>
        <v>-3.5892353247123836</v>
      </c>
      <c r="AE67" s="86"/>
      <c r="AF67" s="28">
        <f>(AF35-AF9)/AF9*100</f>
        <v>94.062058014166624</v>
      </c>
      <c r="AG67" s="28">
        <f>(AG35-AG9)/AG9*100</f>
        <v>-29.863846659594568</v>
      </c>
      <c r="AH67" s="28">
        <f>(AH35-AH9)/AH9*100</f>
        <v>95.5633916277297</v>
      </c>
      <c r="AI67" s="28">
        <f>(AI35-AI9)/AI9*100</f>
        <v>-6.2578111875790796</v>
      </c>
      <c r="AJ67" s="6">
        <f>(AJ35-AJ9)/AJ9*100</f>
        <v>61.550500416594367</v>
      </c>
      <c r="AK67" s="27"/>
      <c r="AL67" s="9"/>
      <c r="AM67" s="27" t="s">
        <v>81</v>
      </c>
      <c r="AN67" s="7">
        <f>(AN36-AN9)/AN9*100</f>
        <v>27.124071285552947</v>
      </c>
      <c r="AO67" s="7">
        <f>(AO36-AO9)/AO9*100</f>
        <v>27.156370231797123</v>
      </c>
      <c r="AP67" s="7">
        <f>(AP36-AP9)/AP9*100</f>
        <v>17.226900791509571</v>
      </c>
      <c r="AQ67" s="7">
        <f>(AQ36-AQ9)/AQ9*100</f>
        <v>5.2880530271898589</v>
      </c>
      <c r="AR67" s="7">
        <f>(AR36-AR9)/AR9*100</f>
        <v>130.68552337543724</v>
      </c>
      <c r="AS67" s="7">
        <f>(AS36-AS9)/AS9*100</f>
        <v>110.73971548232902</v>
      </c>
      <c r="AT67" s="7">
        <f>(AT36-AT9)/AT9*100</f>
        <v>55.959050204285454</v>
      </c>
      <c r="AU67" s="7">
        <f>(AU36-AU9)/AU9*100</f>
        <v>-46.788500249341695</v>
      </c>
      <c r="AV67" s="6">
        <f>(AV36-AV9)/AV9*100</f>
        <v>43.607158427836247</v>
      </c>
    </row>
    <row r="68" spans="1:48" ht="15.75" thickBot="1" x14ac:dyDescent="0.3">
      <c r="A68" s="27"/>
      <c r="B68" s="27" t="s">
        <v>80</v>
      </c>
      <c r="C68" s="7">
        <f>(C37-C10)/C10*100</f>
        <v>25.200310148230702</v>
      </c>
      <c r="D68" s="7">
        <f>(D37-D10)/D10*100</f>
        <v>2.1846540139830726</v>
      </c>
      <c r="E68" s="7">
        <f>(E37-E10)/E10*100</f>
        <v>10.987251900418476</v>
      </c>
      <c r="F68" s="7">
        <f>(F37-F10)/F10*100</f>
        <v>-11.06886724407881</v>
      </c>
      <c r="G68" s="7">
        <f>(G37-G10)/G10*100</f>
        <v>141.54528541152294</v>
      </c>
      <c r="H68" s="7">
        <f>(H37-H10)/H10*100</f>
        <v>-10.191910560421583</v>
      </c>
      <c r="I68" s="7">
        <f>(I37-I10)/I10*100</f>
        <v>114.56535204944625</v>
      </c>
      <c r="J68" s="7">
        <f>(J37-J10)/J10*100</f>
        <v>5.2977083897213868</v>
      </c>
      <c r="K68" s="6">
        <f>(K37-K10)/K10*100</f>
        <v>57.126199253834152</v>
      </c>
      <c r="O68" s="36" t="s">
        <v>79</v>
      </c>
      <c r="P68" s="4">
        <f>(P37-P10)/P10*100</f>
        <v>-17.867686277717223</v>
      </c>
      <c r="Q68" s="2">
        <f>(Q37-Q10)/Q10*100</f>
        <v>-9.5402323823367432</v>
      </c>
      <c r="R68" s="2">
        <f>(R37-R10)/R10*100</f>
        <v>-4.7128856003377937</v>
      </c>
      <c r="S68" s="2"/>
      <c r="T68" s="2">
        <f>(T37-T10)/T10*100</f>
        <v>-7.1292246905321512</v>
      </c>
      <c r="U68" s="2">
        <f>(U37-U10)/U10*100</f>
        <v>8.9077279817981374</v>
      </c>
      <c r="V68" s="2">
        <f>(V37-V10)/V10*100</f>
        <v>2.9289279275077811</v>
      </c>
      <c r="W68" s="2">
        <f>(W37-W10)/W10*100</f>
        <v>8.7039665962100905</v>
      </c>
      <c r="X68" s="1">
        <f>(X37-X10)/X10*100</f>
        <v>23.044613371995379</v>
      </c>
      <c r="AA68" s="9" t="s">
        <v>78</v>
      </c>
      <c r="AB68" s="28">
        <f>(AB36-AB10)/AB10*100</f>
        <v>46.272523195097001</v>
      </c>
      <c r="AC68" s="28">
        <f>(AC36-AC10)/AC10*100</f>
        <v>30.76180802421154</v>
      </c>
      <c r="AD68" s="28">
        <f>(AD36-AD10)/AD10*100</f>
        <v>-2.311268106565096</v>
      </c>
      <c r="AE68" s="28">
        <f>(AE36-AE10)/AE10*100</f>
        <v>-8.5175349022032432</v>
      </c>
      <c r="AF68" s="28">
        <f>(AF36-AF10)/AF10*100</f>
        <v>19.459755822811761</v>
      </c>
      <c r="AG68" s="28">
        <f>(AG36-AG10)/AG10*100</f>
        <v>-37.250613715708333</v>
      </c>
      <c r="AH68" s="28">
        <f>(AH36-AH10)/AH10*100</f>
        <v>64.810389022157452</v>
      </c>
      <c r="AI68" s="28">
        <f>(AI36-AI10)/AI10*100</f>
        <v>97.778256037527427</v>
      </c>
      <c r="AJ68" s="6">
        <f>(AJ36-AJ10)/AJ10*100</f>
        <v>93.934609158773469</v>
      </c>
      <c r="AK68" s="27"/>
      <c r="AL68" s="9"/>
      <c r="AM68" s="91" t="s">
        <v>77</v>
      </c>
      <c r="AN68" s="4">
        <f>(AN37-AN10)/AN10*100</f>
        <v>4.9555210610484339</v>
      </c>
      <c r="AO68" s="2">
        <f>(AO37-AO10)/AO10*100</f>
        <v>-4.4939447771360763</v>
      </c>
      <c r="AP68" s="2">
        <f>(AP37-AP10)/AP10*100</f>
        <v>1.4548487832494652</v>
      </c>
      <c r="AQ68" s="2">
        <f>(AQ37-AQ10)/AQ10*100</f>
        <v>-4.3879395905289833</v>
      </c>
      <c r="AR68" s="2">
        <f>(AR37-AR10)/AR10*100</f>
        <v>3.5643531867942548</v>
      </c>
      <c r="AS68" s="2">
        <f>(AS37-AS10)/AS10*100</f>
        <v>-6.656088124252495</v>
      </c>
      <c r="AT68" s="2">
        <f>(AT37-AT10)/AT10*100</f>
        <v>-4.8440556731055944</v>
      </c>
      <c r="AU68" s="2">
        <f>(AU37-AU10)/AU10*100</f>
        <v>-26.70446614548111</v>
      </c>
      <c r="AV68" s="1">
        <f>(AV37-AV10)/AV10*100</f>
        <v>1.9146053819120559</v>
      </c>
    </row>
    <row r="69" spans="1:48" ht="15.75" x14ac:dyDescent="0.25">
      <c r="A69" s="27"/>
      <c r="B69" s="27" t="s">
        <v>49</v>
      </c>
      <c r="C69" s="7">
        <f>(C38-C11)/C11*100</f>
        <v>-3.7604423991685012</v>
      </c>
      <c r="D69" s="7">
        <f>(D38-D11)/D11*100</f>
        <v>-40.687421434258063</v>
      </c>
      <c r="E69" s="7">
        <f>(E38-E11)/E11*100</f>
        <v>38.44896914781522</v>
      </c>
      <c r="F69" s="7">
        <f>(F38-F11)/F11*100</f>
        <v>5.7791969826489478</v>
      </c>
      <c r="G69" s="7">
        <f>(G38-G11)/G11*100</f>
        <v>69.639628028672035</v>
      </c>
      <c r="H69" s="7">
        <f>(H38-H11)/H11*100</f>
        <v>-44.651303392981468</v>
      </c>
      <c r="I69" s="86"/>
      <c r="J69" s="86"/>
      <c r="K69" s="86"/>
      <c r="O69" t="s">
        <v>67</v>
      </c>
      <c r="P69" s="7">
        <f>AVERAGE(P63:P68)</f>
        <v>-2.572949872236669</v>
      </c>
      <c r="Q69" s="7">
        <f>AVERAGE(Q63:Q68)</f>
        <v>-3.1625067125502464</v>
      </c>
      <c r="R69" s="7">
        <f>AVERAGE(R63:R68)</f>
        <v>-19.884636513817608</v>
      </c>
      <c r="S69" s="7">
        <f>AVERAGE(S63:S68)</f>
        <v>-35.665599347210076</v>
      </c>
      <c r="T69" s="7">
        <f>AVERAGE(T63:T68)</f>
        <v>23.483638883763486</v>
      </c>
      <c r="U69" s="7">
        <f>AVERAGE(U63:U68)</f>
        <v>4.520549778565961</v>
      </c>
      <c r="V69" s="7">
        <f>AVERAGE(V63:V68)</f>
        <v>40.33798242259396</v>
      </c>
      <c r="W69" s="7">
        <f>AVERAGE(W63:W68)</f>
        <v>-11.670314491628062</v>
      </c>
      <c r="X69" s="7">
        <f>AVERAGE(X63:X68)</f>
        <v>11.771005062720549</v>
      </c>
      <c r="AA69" s="9" t="s">
        <v>76</v>
      </c>
      <c r="AB69" s="28">
        <f>(AB37-AB11)/AB11*100</f>
        <v>-10.043327310565525</v>
      </c>
      <c r="AC69" s="28">
        <f>(AC37-AC11)/AC11*100</f>
        <v>-22.644375203380132</v>
      </c>
      <c r="AD69" s="28">
        <f>(AD37-AD11)/AD11*100</f>
        <v>-27.692427145348354</v>
      </c>
      <c r="AE69" s="28">
        <f>(AE37-AE11)/AE11*100</f>
        <v>-18.525621535654981</v>
      </c>
      <c r="AF69" s="28">
        <f>(AF37-AF11)/AF11*100</f>
        <v>-14.362050760263067</v>
      </c>
      <c r="AG69" s="28">
        <f>(AG37-AG11)/AG11*100</f>
        <v>-7.8494840088999664</v>
      </c>
      <c r="AH69" s="28">
        <f>(AH37-AH11)/AH11*100</f>
        <v>160.13840371853493</v>
      </c>
      <c r="AI69" s="28">
        <f>(AI37-AI11)/AI11*100</f>
        <v>1.600011840975694</v>
      </c>
      <c r="AJ69" s="6">
        <f>(AJ37-AJ11)/AJ11*100</f>
        <v>54.120643473329942</v>
      </c>
      <c r="AK69" s="27"/>
      <c r="AM69" s="85" t="s">
        <v>67</v>
      </c>
      <c r="AN69" s="90">
        <f>AVERAGE(AN63:AN68)</f>
        <v>40.220066613523684</v>
      </c>
      <c r="AO69" s="90">
        <f>AVERAGE(AO63:AO68)</f>
        <v>70.170340331853552</v>
      </c>
      <c r="AP69" s="90">
        <f>AVERAGE(AP63:AP68)</f>
        <v>4.1533334983933905</v>
      </c>
      <c r="AQ69" s="90">
        <f>AVERAGE(AQ63:AQ68)</f>
        <v>3.6848840497515076</v>
      </c>
      <c r="AR69" s="90">
        <f>AVERAGE(AR63:AR68)</f>
        <v>164.3716792473673</v>
      </c>
      <c r="AS69" s="90">
        <f>AVERAGE(AS63:AS68)</f>
        <v>20.957942817840227</v>
      </c>
      <c r="AT69" s="90">
        <f>AVERAGE(AT63:AT68)</f>
        <v>198.64832656679675</v>
      </c>
      <c r="AU69" s="90">
        <f>AVERAGE(AU63:AU68)</f>
        <v>16.64312779097477</v>
      </c>
      <c r="AV69" s="90">
        <f>AVERAGE(AV63:AV68)</f>
        <v>87.842870480117909</v>
      </c>
    </row>
    <row r="70" spans="1:48" ht="15.75" x14ac:dyDescent="0.25">
      <c r="A70" s="27"/>
      <c r="B70" s="27" t="s">
        <v>48</v>
      </c>
      <c r="C70" s="7"/>
      <c r="D70" s="7"/>
      <c r="E70" s="7"/>
      <c r="F70" s="7"/>
      <c r="G70" s="7"/>
      <c r="H70" s="7"/>
      <c r="I70" s="7"/>
      <c r="J70" s="7"/>
      <c r="K70" s="6"/>
      <c r="O70" t="s">
        <v>66</v>
      </c>
      <c r="P70" s="90">
        <f>_xlfn.STDEV.S(P63:P68)</f>
        <v>12.087481756030142</v>
      </c>
      <c r="Q70" s="90">
        <f>_xlfn.STDEV.S(Q63:Q68)</f>
        <v>27.120529507400772</v>
      </c>
      <c r="R70" s="90">
        <f>_xlfn.STDEV.S(R63:R68)</f>
        <v>26.088136125177623</v>
      </c>
      <c r="S70" s="90">
        <f>_xlfn.STDEV.S(S63:S68)</f>
        <v>37.089336431282867</v>
      </c>
      <c r="T70" s="90">
        <f>_xlfn.STDEV.S(T63:T68)</f>
        <v>32.693347609879346</v>
      </c>
      <c r="U70" s="90">
        <f>_xlfn.STDEV.S(U63:U68)</f>
        <v>8.5246164713674908</v>
      </c>
      <c r="V70" s="90">
        <f>_xlfn.STDEV.S(V63:V68)</f>
        <v>55.57751630127742</v>
      </c>
      <c r="W70" s="90">
        <f>_xlfn.STDEV.S(W63:W68)</f>
        <v>19.381552794283817</v>
      </c>
      <c r="X70" s="90">
        <f>_xlfn.STDEV.S(X63:X68)</f>
        <v>30.935571579267808</v>
      </c>
      <c r="AA70" s="9" t="s">
        <v>75</v>
      </c>
      <c r="AB70" s="28">
        <f>(AB38-AB12)/AB12*100</f>
        <v>25.114770517165617</v>
      </c>
      <c r="AC70" s="28">
        <f>(AC38-AC12)/AC12*100</f>
        <v>-14.732933341616592</v>
      </c>
      <c r="AD70" s="28">
        <f>(AD38-AD12)/AD12*100</f>
        <v>-14.870326158711162</v>
      </c>
      <c r="AE70" s="28">
        <f>(AE38-AE12)/AE12*100</f>
        <v>-3.5659245081998949</v>
      </c>
      <c r="AF70" s="28">
        <f>(AF38-AF12)/AF12*100</f>
        <v>154.92127153363887</v>
      </c>
      <c r="AG70" s="28">
        <f>(AG38-AG12)/AG12*100</f>
        <v>38.236042177470104</v>
      </c>
      <c r="AH70" s="28">
        <f>(AH38-AH12)/AH12*100</f>
        <v>479.49990936166864</v>
      </c>
      <c r="AI70" s="28">
        <f>(AI38-AI12)/AI12*100</f>
        <v>15.74610936356788</v>
      </c>
      <c r="AJ70" s="6">
        <f>(AJ38-AJ12)/AJ12*100</f>
        <v>97.884610912851997</v>
      </c>
      <c r="AK70" s="27"/>
      <c r="AM70" s="85" t="s">
        <v>66</v>
      </c>
      <c r="AN70" s="90">
        <f>_xlfn.STDEV.S(AN63:AN68)</f>
        <v>31.173700056724698</v>
      </c>
      <c r="AO70" s="90">
        <f>_xlfn.STDEV.S(AO63:AO68)</f>
        <v>86.352157187459355</v>
      </c>
      <c r="AP70" s="90">
        <f>_xlfn.STDEV.S(AP63:AP68)</f>
        <v>10.159309257858128</v>
      </c>
      <c r="AQ70" s="90">
        <f>_xlfn.STDEV.S(AQ63:AQ68)</f>
        <v>12.919440415004894</v>
      </c>
      <c r="AR70" s="90">
        <f>_xlfn.STDEV.S(AR63:AR68)</f>
        <v>163.1847025903169</v>
      </c>
      <c r="AS70" s="90">
        <f>_xlfn.STDEV.S(AS63:AS68)</f>
        <v>60.113548950158673</v>
      </c>
      <c r="AT70" s="90">
        <f>_xlfn.STDEV.S(AT63:AT68)</f>
        <v>195.89237852740644</v>
      </c>
      <c r="AU70" s="90">
        <f>_xlfn.STDEV.S(AU63:AU68)</f>
        <v>67.845344666640955</v>
      </c>
      <c r="AV70" s="90">
        <f>_xlfn.STDEV.S(AV63:AV68)</f>
        <v>66.758174347781704</v>
      </c>
    </row>
    <row r="71" spans="1:48" ht="15.75" x14ac:dyDescent="0.25">
      <c r="A71" s="27"/>
      <c r="B71" s="27" t="s">
        <v>47</v>
      </c>
      <c r="C71" s="7">
        <f>(C40-C13)/C13*100</f>
        <v>4.7678307309736478</v>
      </c>
      <c r="D71" s="7">
        <f>(D40-D13)/D13*100</f>
        <v>-10.133713980633193</v>
      </c>
      <c r="E71" s="7">
        <f>(E40-E13)/E13*100</f>
        <v>-19.643771174143957</v>
      </c>
      <c r="F71" s="7">
        <f>(F40-F13)/F13*100</f>
        <v>-4.1755800414818696</v>
      </c>
      <c r="G71" s="7">
        <f>(G40-G13)/G13*100</f>
        <v>54.136125628954765</v>
      </c>
      <c r="H71" s="7">
        <f>(H40-H13)/H13*100</f>
        <v>-7.0714898033476112</v>
      </c>
      <c r="I71" s="7">
        <f>(I40-I13)/I13*100</f>
        <v>121.41645584757077</v>
      </c>
      <c r="J71" s="7">
        <f>(J40-J13)/J13*100</f>
        <v>2.6003993414169155</v>
      </c>
      <c r="K71" s="6">
        <f>(K40-K13)/K13*100</f>
        <v>40.439857862295284</v>
      </c>
      <c r="O71" t="s">
        <v>65</v>
      </c>
      <c r="P71" s="89">
        <f>COUNT(P63:P68)</f>
        <v>5</v>
      </c>
      <c r="Q71" s="89">
        <f>COUNT(Q63:Q68)</f>
        <v>5</v>
      </c>
      <c r="R71" s="89">
        <f>COUNT(R63:R68)</f>
        <v>6</v>
      </c>
      <c r="S71" s="89">
        <f>COUNT(S63:S68)</f>
        <v>5</v>
      </c>
      <c r="T71" s="89">
        <f>COUNT(T63:T68)</f>
        <v>6</v>
      </c>
      <c r="U71" s="89">
        <f>COUNT(U63:U68)</f>
        <v>6</v>
      </c>
      <c r="V71" s="89">
        <f>COUNT(V63:V68)</f>
        <v>6</v>
      </c>
      <c r="W71" s="89">
        <f>COUNT(W63:W68)</f>
        <v>6</v>
      </c>
      <c r="X71" s="89">
        <f>COUNT(X63:X68)</f>
        <v>6</v>
      </c>
      <c r="AA71" s="9" t="s">
        <v>74</v>
      </c>
      <c r="AB71" s="28">
        <f>(AB39-AB13)/AB13*100</f>
        <v>21.690055952143311</v>
      </c>
      <c r="AC71" s="28">
        <f>(AC39-AC13)/AC13*100</f>
        <v>59.54564997882629</v>
      </c>
      <c r="AD71" s="28">
        <f>(AD39-AD13)/AD13*100</f>
        <v>11.906978884421539</v>
      </c>
      <c r="AE71" s="28">
        <f>(AE39-AE13)/AE13*100</f>
        <v>24.253825086893688</v>
      </c>
      <c r="AF71" s="28">
        <f>(AF39-AF13)/AF13*100</f>
        <v>31.561563940779646</v>
      </c>
      <c r="AG71" s="86"/>
      <c r="AH71" s="28">
        <f>(AH39-AH13)/AH13*100</f>
        <v>53.870538900516507</v>
      </c>
      <c r="AI71" s="28">
        <f>(AI39-AI13)/AI13*100</f>
        <v>-48.964705419654123</v>
      </c>
      <c r="AJ71" s="6">
        <f>(AJ39-AJ13)/AJ13*100</f>
        <v>20.921877147648448</v>
      </c>
      <c r="AK71" s="27"/>
      <c r="AM71" s="85" t="s">
        <v>65</v>
      </c>
      <c r="AN71" s="88">
        <f>COUNT(AN63:AN68)</f>
        <v>5</v>
      </c>
      <c r="AO71" s="88">
        <f>COUNT(AO63:AO68)</f>
        <v>5</v>
      </c>
      <c r="AP71" s="88">
        <f>COUNT(AP63:AP68)</f>
        <v>5</v>
      </c>
      <c r="AQ71" s="88">
        <f>COUNT(AQ63:AQ68)</f>
        <v>5</v>
      </c>
      <c r="AR71" s="88">
        <f>COUNT(AR63:AR68)</f>
        <v>5</v>
      </c>
      <c r="AS71" s="88">
        <f>COUNT(AS63:AS68)</f>
        <v>4</v>
      </c>
      <c r="AT71" s="88">
        <f>COUNT(AT63:AT68)</f>
        <v>5</v>
      </c>
      <c r="AU71" s="88">
        <f>COUNT(AU63:AU68)</f>
        <v>5</v>
      </c>
      <c r="AV71" s="88">
        <f>COUNT(AV63:AV68)</f>
        <v>5</v>
      </c>
    </row>
    <row r="72" spans="1:48" x14ac:dyDescent="0.25">
      <c r="A72" s="27"/>
      <c r="B72" s="27" t="s">
        <v>46</v>
      </c>
      <c r="C72" s="7">
        <f>(C41-C14)/C14*100</f>
        <v>3.3369589416358139</v>
      </c>
      <c r="D72" s="86"/>
      <c r="E72" s="7">
        <f>(E41-E14)/E14*100</f>
        <v>8.1113901708484857</v>
      </c>
      <c r="F72" s="7">
        <f>(F41-F14)/F14*100</f>
        <v>39.274270093631351</v>
      </c>
      <c r="G72" s="7">
        <f>(G41-G14)/G14*100</f>
        <v>82.879914505928625</v>
      </c>
      <c r="H72" s="7">
        <f>(H41-H14)/H14*100</f>
        <v>-1.689294605897123</v>
      </c>
      <c r="I72" s="7">
        <f>(I41-I14)/I14*100</f>
        <v>74.163039727842033</v>
      </c>
      <c r="J72" s="7">
        <f>(J41-J14)/J14*100</f>
        <v>-25.177907865634968</v>
      </c>
      <c r="K72" s="6">
        <f>(K41-K14)/K14*100</f>
        <v>27.157907127897641</v>
      </c>
      <c r="AA72" s="9" t="s">
        <v>73</v>
      </c>
      <c r="AB72" s="28">
        <f>(AB40-AB14)/AB14*100</f>
        <v>26.071950910029017</v>
      </c>
      <c r="AC72" s="28">
        <f>(AC40-AC14)/AC14*100</f>
        <v>37.94005009910564</v>
      </c>
      <c r="AD72" s="28">
        <f>(AD40-AD14)/AD14*100</f>
        <v>41.943425776325988</v>
      </c>
      <c r="AE72" s="28">
        <f>(AE40-AE14)/AE14*100</f>
        <v>-9.7407211812241403</v>
      </c>
      <c r="AF72" s="28">
        <f>(AF40-AF14)/AF14*100</f>
        <v>33.200052132966526</v>
      </c>
      <c r="AG72" s="28">
        <f>(AG40-AG14)/AG14*100</f>
        <v>-45.186745051405261</v>
      </c>
      <c r="AH72" s="28">
        <f>(AH40-AH14)/AH14*100</f>
        <v>457.85953300643945</v>
      </c>
      <c r="AI72" s="28">
        <f>(AI40-AI14)/AI14*100</f>
        <v>9.6532992298531308</v>
      </c>
      <c r="AJ72" s="6">
        <f>(AJ40-AJ14)/AJ14*100</f>
        <v>199.55240053946119</v>
      </c>
      <c r="AK72" s="27"/>
    </row>
    <row r="73" spans="1:48" x14ac:dyDescent="0.25">
      <c r="A73" s="27"/>
      <c r="B73" s="27" t="s">
        <v>45</v>
      </c>
      <c r="C73" s="7">
        <f>(C42-C15)/C15*100</f>
        <v>18.091879757294276</v>
      </c>
      <c r="D73" s="7">
        <f>(D42-D15)/D15*100</f>
        <v>6.1483105068573192</v>
      </c>
      <c r="E73" s="7">
        <f>(E42-E15)/E15*100</f>
        <v>-6.6126668433064948</v>
      </c>
      <c r="F73" s="7">
        <f>(F42-F15)/F15*100</f>
        <v>-4.3504783653918055</v>
      </c>
      <c r="G73" s="7">
        <f>(G42-G15)/G15*100</f>
        <v>29.322646995836347</v>
      </c>
      <c r="H73" s="7">
        <f>(H42-H15)/H15*100</f>
        <v>-4.4794867322348972</v>
      </c>
      <c r="I73" s="7">
        <f>(I42-I15)/I15*100</f>
        <v>55.966295059793772</v>
      </c>
      <c r="J73" s="7">
        <f>(J42-J15)/J15*100</f>
        <v>-42.039659681649397</v>
      </c>
      <c r="K73" s="6">
        <f>(K42-K15)/K15*100</f>
        <v>12.579821845448119</v>
      </c>
      <c r="P73" s="7"/>
      <c r="Q73" s="7"/>
      <c r="R73" s="7"/>
      <c r="S73" s="7"/>
      <c r="T73" s="7"/>
      <c r="U73" s="7"/>
      <c r="V73" s="7"/>
      <c r="W73" s="7"/>
      <c r="X73" s="7"/>
      <c r="AA73" s="9" t="s">
        <v>72</v>
      </c>
      <c r="AB73" s="28">
        <f>(AB41-AB15)/AB15*100</f>
        <v>63.749175754756017</v>
      </c>
      <c r="AC73" s="28">
        <f>(AC41-AC15)/AC15*100</f>
        <v>-33.994133710514497</v>
      </c>
      <c r="AD73" s="28">
        <f>(AD41-AD15)/AD15*100</f>
        <v>111.39728016352815</v>
      </c>
      <c r="AE73" s="28">
        <f>(AE41-AE15)/AE15*100</f>
        <v>92.459108503381344</v>
      </c>
      <c r="AF73" s="28">
        <f>(AF41-AF15)/AF15*100</f>
        <v>334.43504186804233</v>
      </c>
      <c r="AG73" s="28">
        <f>(AG41-AG15)/AG15*100</f>
        <v>-36.143909859926133</v>
      </c>
      <c r="AH73" s="28">
        <f>(AH41-AH15)/AH15*100</f>
        <v>1053.0628502560794</v>
      </c>
      <c r="AI73" s="28">
        <f>(AI41-AI15)/AI15*100</f>
        <v>64.261010177088039</v>
      </c>
      <c r="AJ73" s="6">
        <f>(AJ41-AJ15)/AJ15*100</f>
        <v>619.45296494031231</v>
      </c>
      <c r="AK73" s="27"/>
    </row>
    <row r="74" spans="1:48" x14ac:dyDescent="0.25">
      <c r="A74" s="27"/>
      <c r="B74" s="27" t="s">
        <v>44</v>
      </c>
      <c r="C74" s="7">
        <f>(C43-C16)/C16*100</f>
        <v>9.6489139587493735</v>
      </c>
      <c r="D74" s="7">
        <f>(D43-D16)/D16*100</f>
        <v>17.243733372006826</v>
      </c>
      <c r="E74" s="7">
        <f>(E43-E16)/E16*100</f>
        <v>22.167166811470278</v>
      </c>
      <c r="F74" s="7">
        <f>(F43-F16)/F16*100</f>
        <v>-3.1812505456407467</v>
      </c>
      <c r="G74" s="7">
        <f>(G43-G16)/G16*100</f>
        <v>220.4865514620148</v>
      </c>
      <c r="H74" s="7">
        <f>(H43-H16)/H16*100</f>
        <v>-26.581973678147659</v>
      </c>
      <c r="I74" s="7">
        <f>(I43-I16)/I16*100</f>
        <v>155.49524902168113</v>
      </c>
      <c r="J74" s="7">
        <f>(J43-J16)/J16*100</f>
        <v>-34.625075633119756</v>
      </c>
      <c r="K74" s="6">
        <f>(K43-K16)/K16*100</f>
        <v>-0.25200728323770077</v>
      </c>
      <c r="P74" s="7"/>
      <c r="Q74" s="7"/>
      <c r="R74" s="7"/>
      <c r="S74" s="7"/>
      <c r="T74" s="7"/>
      <c r="U74" s="7"/>
      <c r="V74" s="7"/>
      <c r="W74" s="7"/>
      <c r="X74" s="7"/>
      <c r="AA74" s="9" t="s">
        <v>71</v>
      </c>
      <c r="AB74" s="28">
        <f>(AB42-AB16)/AB16*100</f>
        <v>18.313347068805193</v>
      </c>
      <c r="AC74" s="28">
        <f>(AC42-AC16)/AC16*100</f>
        <v>0.39438359762485886</v>
      </c>
      <c r="AD74" s="28">
        <f>(AD42-AD16)/AD16*100</f>
        <v>-1.5482364490619982</v>
      </c>
      <c r="AE74" s="28">
        <f>(AE42-AE16)/AE16*100</f>
        <v>21.327623036637661</v>
      </c>
      <c r="AF74" s="28">
        <f>(AF42-AF16)/AF16*100</f>
        <v>38.51970470587387</v>
      </c>
      <c r="AG74" s="28">
        <f>(AG42-AG16)/AG16*100</f>
        <v>-5.5162488679852446</v>
      </c>
      <c r="AH74" s="28">
        <f>(AH42-AH16)/AH16*100</f>
        <v>142.38440123933606</v>
      </c>
      <c r="AI74" s="28">
        <f>(AI42-AI16)/AI16*100</f>
        <v>-12.554577035121998</v>
      </c>
      <c r="AJ74" s="6">
        <f>(AJ42-AJ16)/AJ16*100</f>
        <v>37.402410925299087</v>
      </c>
      <c r="AK74" s="27"/>
    </row>
    <row r="75" spans="1:48" x14ac:dyDescent="0.25">
      <c r="A75" s="27"/>
      <c r="B75" s="27" t="s">
        <v>43</v>
      </c>
      <c r="C75" s="7">
        <f>(C44-C17)/C17*100</f>
        <v>7.9152047912537382</v>
      </c>
      <c r="D75" s="7">
        <f>(D44-D17)/D17*100</f>
        <v>-28.935021646736971</v>
      </c>
      <c r="E75" s="7">
        <f>(E44-E17)/E17*100</f>
        <v>6.2541031697501523</v>
      </c>
      <c r="F75" s="7">
        <f>(F44-F17)/F17*100</f>
        <v>9.0136460893882209</v>
      </c>
      <c r="G75" s="7">
        <f>(G44-G17)/G17*100</f>
        <v>103.35577963260143</v>
      </c>
      <c r="H75" s="7">
        <f>(H44-H17)/H17*100</f>
        <v>18.698103873801262</v>
      </c>
      <c r="I75" s="7">
        <f>(I44-I17)/I17*100</f>
        <v>82.010478924902486</v>
      </c>
      <c r="J75" s="7">
        <f>(J44-J17)/J17*100</f>
        <v>-3.4220707041512601</v>
      </c>
      <c r="K75" s="6">
        <f>(K44-K17)/K17*100</f>
        <v>70.72441471146621</v>
      </c>
      <c r="P75" s="51"/>
      <c r="Q75" s="51"/>
      <c r="R75" s="51"/>
      <c r="S75" s="51"/>
      <c r="T75" s="51"/>
      <c r="U75" s="51"/>
      <c r="V75" s="51"/>
      <c r="W75" s="51"/>
      <c r="X75" s="51"/>
      <c r="AA75" s="9" t="s">
        <v>70</v>
      </c>
      <c r="AB75" s="28">
        <f>(AB43-AB18)/AB18*100</f>
        <v>-14.200849461487541</v>
      </c>
      <c r="AC75" s="28">
        <f>(AC43-AC18)/AC18*100</f>
        <v>-6.981578578458036</v>
      </c>
      <c r="AD75" s="28">
        <f>(AD43-AD18)/AD18*100</f>
        <v>-35.676480094721725</v>
      </c>
      <c r="AE75" s="86"/>
      <c r="AF75" s="28">
        <f>(AF43-AF18)/AF18*100</f>
        <v>-6.7060409279831577</v>
      </c>
      <c r="AG75" s="28">
        <f>(AG43-AG18)/AG18*100</f>
        <v>440.76810834109665</v>
      </c>
      <c r="AH75" s="28">
        <f>(AH43-AH18)/AH18*100</f>
        <v>240.44775647639386</v>
      </c>
      <c r="AI75" s="28">
        <f>(AI43-AI18)/AI18*100</f>
        <v>93.205373827758137</v>
      </c>
      <c r="AJ75" s="6">
        <f>(AJ43-AJ18)/AJ18*100</f>
        <v>163.27247915606856</v>
      </c>
      <c r="AK75" s="27"/>
      <c r="AN75" s="87"/>
      <c r="AO75" s="87"/>
      <c r="AP75" s="87"/>
    </row>
    <row r="76" spans="1:48" x14ac:dyDescent="0.25">
      <c r="A76" s="27"/>
      <c r="B76" s="9" t="s">
        <v>42</v>
      </c>
      <c r="C76" s="7">
        <f>(C45-C18)/C18*100</f>
        <v>15.44507592773326</v>
      </c>
      <c r="D76" s="7">
        <f>(D45-D18)/D18*100</f>
        <v>-30.679529920787367</v>
      </c>
      <c r="E76" s="86"/>
      <c r="F76" s="7">
        <f>(F45-F18)/F18*100</f>
        <v>8.415125615300461</v>
      </c>
      <c r="G76" s="7">
        <f>(G45-G18)/G18*100</f>
        <v>69.264887977631062</v>
      </c>
      <c r="H76" s="7">
        <f>(H45-H18)/H18*100</f>
        <v>10.211990555390072</v>
      </c>
      <c r="I76" s="7">
        <f>(I45-I18)/I18*100</f>
        <v>27.458475148933232</v>
      </c>
      <c r="J76" s="7">
        <f>(J45-J18)/J18*100</f>
        <v>-23.564772635870181</v>
      </c>
      <c r="K76" s="6">
        <f>(K45-K18)/K18*100</f>
        <v>1.9474272002602231</v>
      </c>
      <c r="AA76" s="9" t="s">
        <v>69</v>
      </c>
      <c r="AB76" s="28">
        <f>(AB44-AB19)/AB19*100</f>
        <v>8.3729906613172691</v>
      </c>
      <c r="AC76" s="28">
        <f>(AC44-AC19)/AC19*100</f>
        <v>58.15125738729342</v>
      </c>
      <c r="AD76" s="28">
        <f>(AD44-AD19)/AD19*100</f>
        <v>-32.964564482041069</v>
      </c>
      <c r="AE76" s="28">
        <f>(AE44-AE19)/AE19*100</f>
        <v>-47.436429989547626</v>
      </c>
      <c r="AF76" s="28">
        <f>(AF44-AF19)/AF19*100</f>
        <v>-15.249356011440932</v>
      </c>
      <c r="AG76" s="28">
        <f>(AG44-AG19)/AG19*100</f>
        <v>-10.457169152640589</v>
      </c>
      <c r="AH76" s="28">
        <f>(AH44-AH19)/AH19*100</f>
        <v>33.203059883689164</v>
      </c>
      <c r="AI76" s="28">
        <f>(AI44-AI19)/AI19*100</f>
        <v>1.6893643749803466</v>
      </c>
      <c r="AJ76" s="6">
        <f>(AJ44-AJ19)/AJ19*100</f>
        <v>60.180577939970789</v>
      </c>
      <c r="AK76" s="27"/>
      <c r="AN76" s="35"/>
      <c r="AO76" s="35"/>
      <c r="AP76" s="35"/>
    </row>
    <row r="77" spans="1:48" ht="15" customHeight="1" thickBot="1" x14ac:dyDescent="0.3">
      <c r="A77" s="27"/>
      <c r="B77" s="9" t="s">
        <v>41</v>
      </c>
      <c r="C77" s="7">
        <f>(C46-C19)/C19*100</f>
        <v>3.0646145522685586</v>
      </c>
      <c r="D77" s="7">
        <f>(D46-D19)/D19*100</f>
        <v>-45.939459795842183</v>
      </c>
      <c r="E77" s="7">
        <f>(E46-E19)/E19*100</f>
        <v>-8.1428450212618451</v>
      </c>
      <c r="F77" s="7">
        <f>(F46-F19)/F19*100</f>
        <v>10.272274670439643</v>
      </c>
      <c r="G77" s="7">
        <f>(G46-G19)/G19*100</f>
        <v>186.64416834244463</v>
      </c>
      <c r="H77" s="7">
        <f>(H46-H19)/H19*100</f>
        <v>-22.37308349203056</v>
      </c>
      <c r="I77" s="7">
        <f>(I46-I19)/I19*100</f>
        <v>139.03417966275987</v>
      </c>
      <c r="J77" s="7">
        <f>(J46-J19)/J19*100</f>
        <v>-33.212916710567129</v>
      </c>
      <c r="K77" s="6">
        <f>(K46-K19)/K19*100</f>
        <v>40.922689348257904</v>
      </c>
      <c r="AA77" s="36" t="s">
        <v>68</v>
      </c>
      <c r="AB77" s="2">
        <f>(AB45-AB17)/AB17*100</f>
        <v>110.36824713548279</v>
      </c>
      <c r="AC77" s="2">
        <f>(AC45-AC17)/AC17*100</f>
        <v>17.201362087111455</v>
      </c>
      <c r="AD77" s="2">
        <f>(AD45-AD17)/AD17*100</f>
        <v>61.0085314878445</v>
      </c>
      <c r="AE77" s="2">
        <f>(AE45-AE19)/AE19*100</f>
        <v>24.002267328195263</v>
      </c>
      <c r="AF77" s="2">
        <f>(AF45-AF17)/AF17*100</f>
        <v>410.60069371127923</v>
      </c>
      <c r="AG77" s="2">
        <f>(AG45-AG17)/AG17*100</f>
        <v>-72.579354421010805</v>
      </c>
      <c r="AH77" s="2">
        <f>(AH45-AH17)/AH17*100</f>
        <v>207.38212976432027</v>
      </c>
      <c r="AI77" s="2">
        <f>(AI45-AI17)/AI17*100</f>
        <v>-70.834055734870077</v>
      </c>
      <c r="AJ77" s="1">
        <f>(AJ45-AJ17)/AJ17*100</f>
        <v>-3.2863642370395354</v>
      </c>
      <c r="AK77" s="27"/>
      <c r="AN77" s="35"/>
      <c r="AO77" s="35"/>
      <c r="AP77" s="35"/>
    </row>
    <row r="78" spans="1:48" x14ac:dyDescent="0.25">
      <c r="A78" s="27"/>
      <c r="B78" s="9" t="s">
        <v>40</v>
      </c>
      <c r="C78" s="7">
        <f>(C47-C20)/C20*100</f>
        <v>12.968135368187625</v>
      </c>
      <c r="D78" s="7">
        <f>(D47-D20)/D20*100</f>
        <v>-30.973177053983996</v>
      </c>
      <c r="E78" s="7">
        <f>(E47-E20)/E20*100</f>
        <v>9.8655774229483892</v>
      </c>
      <c r="F78" s="7">
        <f>(F47-F20)/F20*100</f>
        <v>18.026407400039773</v>
      </c>
      <c r="G78" s="7">
        <f>(G47-G20)/G20*100</f>
        <v>66.402501404878905</v>
      </c>
      <c r="H78" s="7">
        <f>(H47-H20)/H20*100</f>
        <v>8.2965314411091882</v>
      </c>
      <c r="I78" s="7">
        <f>(I47-I20)/I20*100</f>
        <v>145.81730522644506</v>
      </c>
      <c r="J78" s="86"/>
      <c r="K78" s="6">
        <f>(K47-K20)/K20*100</f>
        <v>35.624945077477385</v>
      </c>
      <c r="AA78" t="s">
        <v>67</v>
      </c>
      <c r="AB78" s="7">
        <f>AVERAGE(AB63:AB77)</f>
        <v>31.935377207462004</v>
      </c>
      <c r="AC78" s="7">
        <f>AVERAGE(AC63:AC77)</f>
        <v>27.114726260838804</v>
      </c>
      <c r="AD78" s="7">
        <f>AVERAGE(AD63:AD77)</f>
        <v>9.7487372366479796</v>
      </c>
      <c r="AE78" s="7">
        <f>AVERAGE(AE63:AE77)</f>
        <v>6.4490869961262547</v>
      </c>
      <c r="AF78" s="7">
        <f>AVERAGE(AF63:AF77)</f>
        <v>115.50976853191293</v>
      </c>
      <c r="AG78" s="7">
        <f>AVERAGE(AG63:AG77)</f>
        <v>18.967506710771488</v>
      </c>
      <c r="AH78" s="7">
        <f>AVERAGE(AH63:AH77)</f>
        <v>253.2091950184759</v>
      </c>
      <c r="AI78" s="7">
        <f>AVERAGE(AI63:AI77)</f>
        <v>4.2136029196291584</v>
      </c>
      <c r="AJ78" s="7">
        <f>AVERAGE(AJ63:AJ77)</f>
        <v>120.40752104866372</v>
      </c>
      <c r="AK78" s="27"/>
    </row>
    <row r="79" spans="1:48" x14ac:dyDescent="0.25">
      <c r="B79" s="9" t="s">
        <v>39</v>
      </c>
      <c r="C79" s="7">
        <f>(C48-C21)/C21*100</f>
        <v>8.1845857184777806</v>
      </c>
      <c r="D79" s="7">
        <f>(D48-D21)/D21*100</f>
        <v>5.3276688636498637</v>
      </c>
      <c r="E79" s="7">
        <f>(E48-E21)/E21*100</f>
        <v>13.416787639577288</v>
      </c>
      <c r="F79" s="7">
        <f>(F48-F21)/F21*100</f>
        <v>-12.834279600937332</v>
      </c>
      <c r="G79" s="7">
        <f>(G48-G21)/G21*100</f>
        <v>-1.6790594078240344</v>
      </c>
      <c r="H79" s="7">
        <f>(H48-H21)/H21*100</f>
        <v>-12.809471150066495</v>
      </c>
      <c r="I79" s="7">
        <f>(I48-I21)/I21*100</f>
        <v>46.362542264318229</v>
      </c>
      <c r="J79" s="7">
        <f>(J48-J21)/J21*100</f>
        <v>-11.036584868355797</v>
      </c>
      <c r="K79" s="6">
        <f>(K48-K21)/K21*100</f>
        <v>18.668151938779225</v>
      </c>
      <c r="AA79" t="s">
        <v>66</v>
      </c>
      <c r="AB79" s="7">
        <f>_xlfn.STDEV.S(AB63:AB77)</f>
        <v>38.526541751190805</v>
      </c>
      <c r="AC79" s="7">
        <f>_xlfn.STDEV.S(AC63:AC77)</f>
        <v>72.349962831804348</v>
      </c>
      <c r="AD79" s="7">
        <f>_xlfn.STDEV.S(AD63:AD77)</f>
        <v>38.773772465467751</v>
      </c>
      <c r="AE79" s="7">
        <f>_xlfn.STDEV.S(AE63:AE77)</f>
        <v>33.211780091520353</v>
      </c>
      <c r="AF79" s="7">
        <f>_xlfn.STDEV.S(AF63:AF77)</f>
        <v>163.00170776050055</v>
      </c>
      <c r="AG79" s="7">
        <f>_xlfn.STDEV.S(AG63:AG77)</f>
        <v>124.90384199941693</v>
      </c>
      <c r="AH79" s="7">
        <f>_xlfn.STDEV.S(AH63:AH77)</f>
        <v>266.81610763981632</v>
      </c>
      <c r="AI79" s="7">
        <f>_xlfn.STDEV.S(AI63:AI77)</f>
        <v>48.156625259989028</v>
      </c>
      <c r="AJ79" s="7">
        <f>_xlfn.STDEV.S(AJ63:AJ77)</f>
        <v>152.89763032129684</v>
      </c>
      <c r="AK79" s="27"/>
    </row>
    <row r="80" spans="1:48" x14ac:dyDescent="0.25">
      <c r="B80" s="9" t="s">
        <v>38</v>
      </c>
      <c r="C80" s="7">
        <f>(C49-C22)/C22*100</f>
        <v>12.471799816721649</v>
      </c>
      <c r="D80" s="7">
        <f>(D49-D22)/D22*100</f>
        <v>3.0062640512575349</v>
      </c>
      <c r="E80" s="7">
        <f>(E49-E22)/E22*100</f>
        <v>-2.8024576754162314</v>
      </c>
      <c r="F80" s="7">
        <f>(F49-F22)/F22*100</f>
        <v>-3.5720290738551377</v>
      </c>
      <c r="G80" s="7">
        <f>(G49-G22)/G22*100</f>
        <v>22.722829341116714</v>
      </c>
      <c r="H80" s="7">
        <f>(H49-H22)/H22*100</f>
        <v>5.6753252189145753</v>
      </c>
      <c r="I80" s="7">
        <f>(I49-I22)/I22*100</f>
        <v>68.909382807180691</v>
      </c>
      <c r="J80" s="86"/>
      <c r="K80" s="6">
        <f>(K49-K22)/K22*100</f>
        <v>34.579133980468804</v>
      </c>
      <c r="AA80" t="s">
        <v>65</v>
      </c>
      <c r="AB80">
        <f>COUNT(AB63:AB77)</f>
        <v>15</v>
      </c>
      <c r="AC80">
        <f>COUNT(AC63:AC77)</f>
        <v>14</v>
      </c>
      <c r="AD80">
        <f>COUNT(AD63:AD77)</f>
        <v>15</v>
      </c>
      <c r="AE80">
        <f>COUNT(AE63:AE77)</f>
        <v>13</v>
      </c>
      <c r="AF80">
        <f>COUNT(AF63:AF77)</f>
        <v>15</v>
      </c>
      <c r="AG80">
        <f>COUNT(AG63:AG77)</f>
        <v>14</v>
      </c>
      <c r="AH80">
        <f>COUNT(AH63:AH77)</f>
        <v>15</v>
      </c>
      <c r="AI80">
        <f>COUNT(AI63:AI77)</f>
        <v>15</v>
      </c>
      <c r="AJ80">
        <f>COUNT(AJ63:AJ77)</f>
        <v>15</v>
      </c>
      <c r="AK80" s="27"/>
    </row>
    <row r="81" spans="2:49" ht="16.5" customHeight="1" x14ac:dyDescent="0.25">
      <c r="B81" s="9" t="s">
        <v>37</v>
      </c>
      <c r="C81" s="7">
        <f>(C50-C23)/C23*100</f>
        <v>19.652718491788608</v>
      </c>
      <c r="D81" s="7">
        <f>(D50-D23)/D23*100</f>
        <v>26.335139507764527</v>
      </c>
      <c r="E81" s="7">
        <f>(E50-E23)/E23*100</f>
        <v>-8.4457912356851157</v>
      </c>
      <c r="F81" s="7">
        <f>(F50-F23)/F23*100</f>
        <v>-14.177619708370775</v>
      </c>
      <c r="G81" s="7">
        <f>(G50-G23)/G23*100</f>
        <v>57.655502504620358</v>
      </c>
      <c r="H81" s="7">
        <f>(H50-H23)/H23*100</f>
        <v>-18.681210430133504</v>
      </c>
      <c r="I81" s="7">
        <f>(I50-I23)/I23*100</f>
        <v>194.85708613331926</v>
      </c>
      <c r="J81" s="7">
        <f>(J50-J23)/J23*100</f>
        <v>-32.167228639920552</v>
      </c>
      <c r="K81" s="6">
        <f>(K50-K23)/K23*100</f>
        <v>26.99217250173232</v>
      </c>
      <c r="AK81" s="27"/>
    </row>
    <row r="82" spans="2:49" ht="18.75" customHeight="1" x14ac:dyDescent="0.25">
      <c r="B82" s="9" t="s">
        <v>36</v>
      </c>
      <c r="C82" s="7">
        <f>(C51-C24)/C24*100</f>
        <v>3.6664068306770075</v>
      </c>
      <c r="D82" s="7">
        <f>(D51-D24)/D24*100</f>
        <v>-51.543259035324297</v>
      </c>
      <c r="E82" s="7">
        <f>(E51-E24)/E24*100</f>
        <v>-15.386288819662974</v>
      </c>
      <c r="F82" s="7">
        <f>(F51-F24)/F24*100</f>
        <v>43.148916400367405</v>
      </c>
      <c r="G82" s="7">
        <f>(G51-G24)/G24*100</f>
        <v>89.576365470908229</v>
      </c>
      <c r="H82" s="7">
        <f>(H51-H24)/H24*100</f>
        <v>44.39091267530052</v>
      </c>
      <c r="I82" s="7">
        <f>(I51-I24)/I24*100</f>
        <v>158.07870326818627</v>
      </c>
      <c r="J82" s="7">
        <f>(J51-J24)/J24*100</f>
        <v>67.739280379641457</v>
      </c>
      <c r="K82" s="6">
        <f>(K51-K24)/K24*100</f>
        <v>78.708244980576822</v>
      </c>
      <c r="AK82" s="27"/>
    </row>
    <row r="83" spans="2:49" ht="18" customHeight="1" thickBot="1" x14ac:dyDescent="0.3">
      <c r="B83" s="50" t="s">
        <v>35</v>
      </c>
      <c r="C83" s="4">
        <f>(C52-C25)/C25*100</f>
        <v>17.336347606513723</v>
      </c>
      <c r="D83" s="2"/>
      <c r="E83" s="2">
        <f>(E52-E25)/E25*100</f>
        <v>21.991920815042278</v>
      </c>
      <c r="F83" s="2">
        <f>(F52-F25)/F25*100</f>
        <v>-5.5759524061146326</v>
      </c>
      <c r="G83" s="2">
        <f>(G52-G25)/G25*100</f>
        <v>43.726303493573454</v>
      </c>
      <c r="H83" s="86"/>
      <c r="I83" s="2">
        <f>(I52-I25)/I25*100</f>
        <v>167.64979460706985</v>
      </c>
      <c r="J83" s="2">
        <f>(J52-J25)/J25*100</f>
        <v>-0.35645841998492817</v>
      </c>
      <c r="K83" s="1">
        <f>(K52-K25)/K25*100</f>
        <v>41.071020484038392</v>
      </c>
      <c r="AK83" s="27"/>
    </row>
    <row r="84" spans="2:49" ht="15.75" x14ac:dyDescent="0.25">
      <c r="B84" s="85" t="s">
        <v>67</v>
      </c>
      <c r="C84" s="7">
        <f>AVERAGE(C63:C83)</f>
        <v>15.728720953037771</v>
      </c>
      <c r="D84" s="7">
        <f>AVERAGE(D63:D83)</f>
        <v>-7.0268427601319541</v>
      </c>
      <c r="E84" s="7">
        <f>AVERAGE(E63:E83)</f>
        <v>3.581496807289271</v>
      </c>
      <c r="F84" s="7">
        <f>AVERAGE(F63:F83)</f>
        <v>6.9664152824614352</v>
      </c>
      <c r="G84" s="7">
        <f>AVERAGE(G63:G83)</f>
        <v>98.78647688757367</v>
      </c>
      <c r="H84" s="7">
        <f>AVERAGE(H63:H83)</f>
        <v>-3.7269733620193684</v>
      </c>
      <c r="I84" s="7">
        <f>AVERAGE(I63:I83)</f>
        <v>132.46498861738144</v>
      </c>
      <c r="J84" s="7">
        <f>AVERAGE(J63:J83)</f>
        <v>-4.7551900391175081</v>
      </c>
      <c r="K84" s="7">
        <f>AVERAGE(K63:K83)</f>
        <v>56.691126629985092</v>
      </c>
      <c r="AK84" s="27"/>
    </row>
    <row r="85" spans="2:49" ht="15.75" x14ac:dyDescent="0.25">
      <c r="B85" s="85" t="s">
        <v>66</v>
      </c>
      <c r="C85" s="7">
        <f>_xlfn.STDEV.S(C63:C83)</f>
        <v>14.848089005587163</v>
      </c>
      <c r="D85" s="7">
        <f>_xlfn.STDEV.S(D63:D83)</f>
        <v>24.365798101423675</v>
      </c>
      <c r="E85" s="7">
        <f>_xlfn.STDEV.S(E63:E83)</f>
        <v>15.438430622802706</v>
      </c>
      <c r="F85" s="7">
        <f>_xlfn.STDEV.S(F63:F83)</f>
        <v>17.545750192422997</v>
      </c>
      <c r="G85" s="7">
        <f>_xlfn.STDEV.S(G63:G83)</f>
        <v>80.720638429129252</v>
      </c>
      <c r="H85" s="7">
        <f>_xlfn.STDEV.S(H63:H83)</f>
        <v>18.910746646057532</v>
      </c>
      <c r="I85" s="7">
        <f>_xlfn.STDEV.S(I63:I83)</f>
        <v>80.173291965198459</v>
      </c>
      <c r="J85" s="7">
        <f>_xlfn.STDEV.S(J63:J83)</f>
        <v>32.26803628273445</v>
      </c>
      <c r="K85" s="7">
        <f>_xlfn.STDEV.S(K63:K83)</f>
        <v>47.900799340885122</v>
      </c>
      <c r="AK85" s="27"/>
    </row>
    <row r="86" spans="2:49" ht="15.75" x14ac:dyDescent="0.25">
      <c r="B86" s="85" t="s">
        <v>65</v>
      </c>
      <c r="C86" s="51">
        <f>COUNT(C63:C83)</f>
        <v>20</v>
      </c>
      <c r="D86" s="51">
        <f>COUNT(D63:D83)</f>
        <v>18</v>
      </c>
      <c r="E86" s="51">
        <f>COUNT(E63:E83)</f>
        <v>19</v>
      </c>
      <c r="F86" s="51">
        <f>COUNT(F63:F83)</f>
        <v>20</v>
      </c>
      <c r="G86" s="51">
        <f>COUNT(G63:G83)</f>
        <v>20</v>
      </c>
      <c r="H86" s="51">
        <f>COUNT(H63:H83)</f>
        <v>19</v>
      </c>
      <c r="I86" s="51">
        <f>COUNT(I63:I83)</f>
        <v>19</v>
      </c>
      <c r="J86" s="51">
        <f>COUNT(J63:J83)</f>
        <v>17</v>
      </c>
      <c r="K86" s="51">
        <f>COUNT(K63:K83)</f>
        <v>19</v>
      </c>
      <c r="AK86" s="27"/>
    </row>
    <row r="87" spans="2:49" ht="15.75" thickBot="1" x14ac:dyDescent="0.3"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4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</row>
    <row r="88" spans="2:49" ht="15.75" thickTop="1" x14ac:dyDescent="0.25">
      <c r="AA88" s="82"/>
      <c r="AK88" s="27"/>
    </row>
    <row r="89" spans="2:49" ht="18.75" x14ac:dyDescent="0.3">
      <c r="J89" s="80" t="s">
        <v>64</v>
      </c>
      <c r="K89" s="80"/>
      <c r="L89" s="80"/>
      <c r="M89" s="80"/>
      <c r="N89" s="80"/>
      <c r="O89" s="59" t="s">
        <v>62</v>
      </c>
      <c r="P89" s="58" t="s">
        <v>15</v>
      </c>
      <c r="Q89" s="58" t="s">
        <v>14</v>
      </c>
      <c r="R89" s="58" t="s">
        <v>13</v>
      </c>
      <c r="S89" s="58" t="s">
        <v>12</v>
      </c>
      <c r="T89" s="58" t="s">
        <v>11</v>
      </c>
      <c r="U89" s="57" t="s">
        <v>10</v>
      </c>
      <c r="V89" s="58" t="s">
        <v>9</v>
      </c>
      <c r="W89" s="58" t="s">
        <v>8</v>
      </c>
      <c r="X89" s="57" t="s">
        <v>7</v>
      </c>
      <c r="Z89" s="71"/>
      <c r="AA89" s="81" t="s">
        <v>62</v>
      </c>
      <c r="AB89" s="58" t="s">
        <v>15</v>
      </c>
      <c r="AC89" s="58" t="s">
        <v>14</v>
      </c>
      <c r="AD89" s="58" t="s">
        <v>13</v>
      </c>
      <c r="AE89" s="58" t="s">
        <v>12</v>
      </c>
      <c r="AF89" s="58" t="s">
        <v>11</v>
      </c>
      <c r="AG89" s="57" t="s">
        <v>10</v>
      </c>
      <c r="AH89" s="58" t="s">
        <v>9</v>
      </c>
      <c r="AI89" s="58" t="s">
        <v>8</v>
      </c>
      <c r="AJ89" s="57" t="s">
        <v>7</v>
      </c>
      <c r="AK89" s="27"/>
    </row>
    <row r="90" spans="2:49" ht="15.75" x14ac:dyDescent="0.25">
      <c r="J90" s="80"/>
      <c r="K90" s="80"/>
      <c r="L90" s="80"/>
      <c r="M90" s="80"/>
      <c r="N90" s="80"/>
      <c r="O90" s="75" t="s">
        <v>59</v>
      </c>
      <c r="P90" s="79">
        <f>_xlfn.T.TEST(P5:P10,C5:C25,2,3)</f>
        <v>3.3614785899123374E-2</v>
      </c>
      <c r="Q90" s="11">
        <f>_xlfn.T.TEST(Q5:Q10,D5:D25,2,3)</f>
        <v>0.76594998583853569</v>
      </c>
      <c r="R90" s="11">
        <f>_xlfn.T.TEST(R5:R10,E5:E25,2,3)</f>
        <v>0.91512207773648857</v>
      </c>
      <c r="S90" s="11">
        <f>_xlfn.T.TEST(S5:S10,F5:F25,2,3)</f>
        <v>0.67789035003772213</v>
      </c>
      <c r="T90" s="11">
        <f>_xlfn.T.TEST(T5:T10,G5:G25,2,3)</f>
        <v>0.76868732820013919</v>
      </c>
      <c r="U90" s="12">
        <f>_xlfn.T.TEST(U5:U10,H5:H25,2,3)</f>
        <v>9.584573135311894E-2</v>
      </c>
      <c r="V90" s="11">
        <f>_xlfn.T.TEST(V5:V10,I5:I25,2,3)</f>
        <v>0.25603362650693512</v>
      </c>
      <c r="W90" s="54">
        <f>_xlfn.T.TEST(W5:W10,J5:J25,2,3)</f>
        <v>6.1069525446984178E-2</v>
      </c>
      <c r="X90" s="12">
        <f>_xlfn.T.TEST(X5:X10,K5:K25,2,3)</f>
        <v>0.94514387658704213</v>
      </c>
      <c r="Z90" s="71"/>
      <c r="AA90" s="68" t="s">
        <v>59</v>
      </c>
      <c r="AB90" s="53">
        <f>_xlfn.T.TEST(AB5:AB19,C5:C25,2,3)</f>
        <v>6.3258997997314194E-3</v>
      </c>
      <c r="AC90" s="11">
        <f>_xlfn.T.TEST(AC5:AC19,D5:D25,2,3)</f>
        <v>0.80348740834982046</v>
      </c>
      <c r="AD90" s="11">
        <f>_xlfn.T.TEST(AD5:AD19,E5:E25,2,3)</f>
        <v>0.3780797095538676</v>
      </c>
      <c r="AE90" s="11">
        <f>_xlfn.T.TEST(AE5:AE19,F5:F25,2,3)</f>
        <v>0.64520464289870305</v>
      </c>
      <c r="AF90" s="11">
        <f>_xlfn.T.TEST(AF5:AF19,G5:G25,2,3)</f>
        <v>0.38089848198030885</v>
      </c>
      <c r="AG90" s="73">
        <f>_xlfn.T.TEST(AG5:AG19,H5:H25,2,3)</f>
        <v>2.4254880937971479E-3</v>
      </c>
      <c r="AH90" s="11">
        <f>_xlfn.T.TEST(AH5:AH19,I5:I25,2,3)</f>
        <v>0.29611270060088496</v>
      </c>
      <c r="AI90" s="11">
        <f>_xlfn.T.TEST(AI5:AI19,J5:J25,2,3)</f>
        <v>0.44083861612500974</v>
      </c>
      <c r="AJ90" s="78">
        <f>_xlfn.T.TEST(AJ5:AJ19,K5:K25,2,3)</f>
        <v>7.019524744953054E-2</v>
      </c>
      <c r="AK90" s="27"/>
    </row>
    <row r="91" spans="2:49" x14ac:dyDescent="0.25">
      <c r="O91" s="56"/>
      <c r="AA91" s="56"/>
      <c r="AK91" s="27"/>
    </row>
    <row r="92" spans="2:49" ht="18.75" x14ac:dyDescent="0.3">
      <c r="O92" s="70"/>
      <c r="AA92" s="72"/>
      <c r="AK92" s="27"/>
    </row>
    <row r="93" spans="2:49" ht="18.75" x14ac:dyDescent="0.3">
      <c r="O93" s="77" t="s">
        <v>61</v>
      </c>
      <c r="P93" s="69" t="s">
        <v>15</v>
      </c>
      <c r="Q93" s="58" t="s">
        <v>14</v>
      </c>
      <c r="R93" s="58" t="s">
        <v>13</v>
      </c>
      <c r="S93" s="58" t="s">
        <v>12</v>
      </c>
      <c r="T93" s="58" t="s">
        <v>11</v>
      </c>
      <c r="U93" s="57" t="s">
        <v>10</v>
      </c>
      <c r="V93" s="58" t="s">
        <v>9</v>
      </c>
      <c r="W93" s="58" t="s">
        <v>8</v>
      </c>
      <c r="X93" s="57" t="s">
        <v>7</v>
      </c>
      <c r="Z93" s="71"/>
      <c r="AA93" s="76" t="s">
        <v>61</v>
      </c>
      <c r="AB93" s="58" t="s">
        <v>15</v>
      </c>
      <c r="AC93" s="58" t="s">
        <v>14</v>
      </c>
      <c r="AD93" s="58" t="s">
        <v>13</v>
      </c>
      <c r="AE93" s="58" t="s">
        <v>12</v>
      </c>
      <c r="AF93" s="58" t="s">
        <v>11</v>
      </c>
      <c r="AG93" s="57" t="s">
        <v>10</v>
      </c>
      <c r="AH93" s="58" t="s">
        <v>9</v>
      </c>
      <c r="AI93" s="58" t="s">
        <v>8</v>
      </c>
      <c r="AJ93" s="57" t="s">
        <v>7</v>
      </c>
      <c r="AK93" s="27"/>
    </row>
    <row r="94" spans="2:49" ht="15.75" x14ac:dyDescent="0.25">
      <c r="O94" s="75" t="s">
        <v>59</v>
      </c>
      <c r="P94" s="74">
        <f>_xlfn.T.TEST(P32:P37,C32:C52,2,3)</f>
        <v>5.6300691345250635E-4</v>
      </c>
      <c r="Q94" s="11">
        <f>_xlfn.T.TEST(Q32:Q37,D32:D52,2,3)</f>
        <v>0.73413542870157733</v>
      </c>
      <c r="R94" s="11">
        <f>_xlfn.T.TEST(R32:R37,E32:E52,2,3)</f>
        <v>0.99041632436739468</v>
      </c>
      <c r="S94" s="54">
        <f>_xlfn.T.TEST(S32:S37,F32:F52,2,3)</f>
        <v>7.9869292425003721E-2</v>
      </c>
      <c r="T94" s="11">
        <f>_xlfn.T.TEST(T32:T37,G32:G52,2,3)</f>
        <v>0.11893818143696792</v>
      </c>
      <c r="U94" s="12">
        <f>_xlfn.T.TEST(U32:U37,H32:H52,2,3)</f>
        <v>0.23259042055079632</v>
      </c>
      <c r="V94" s="11">
        <f>_xlfn.T.TEST(V32:V37,I32:I52,2,3)</f>
        <v>0.32239083561874543</v>
      </c>
      <c r="W94" s="54">
        <f>_xlfn.T.TEST(W32:W37,J32:J52,2,3)</f>
        <v>5.5910469315985915E-2</v>
      </c>
      <c r="X94" s="12">
        <f>_xlfn.T.TEST(X32:X37,K32:K52,2,3)</f>
        <v>0.2386423020672116</v>
      </c>
      <c r="AA94" s="68" t="s">
        <v>59</v>
      </c>
      <c r="AB94" s="11">
        <f>_xlfn.T.TEST(AB31:AB45,C32:C52,2,3)</f>
        <v>0.24169688640136711</v>
      </c>
      <c r="AC94" s="11">
        <f>_xlfn.T.TEST(AC31:AC45,D32:D52,2,3)</f>
        <v>0.30105157288960327</v>
      </c>
      <c r="AD94" s="11">
        <f>_xlfn.T.TEST(AD31:AD45,E32:E52,2,3)</f>
        <v>0.19547012804510677</v>
      </c>
      <c r="AE94" s="11">
        <f>_xlfn.T.TEST(AE31:AE45,F32:F52,2,3)</f>
        <v>0.72259012049631899</v>
      </c>
      <c r="AF94" s="11">
        <f>_xlfn.T.TEST(AF31:AF45,G32:G52,2,3)</f>
        <v>0.94909011094773232</v>
      </c>
      <c r="AG94" s="73">
        <f>_xlfn.T.TEST(AG31:AG45,H32:H52,2,3)</f>
        <v>8.3674972174390769E-3</v>
      </c>
      <c r="AH94" s="11">
        <f>_xlfn.T.TEST(AH31:AH45,I32:I52,2,3)</f>
        <v>0.76846052502567685</v>
      </c>
      <c r="AI94" s="11">
        <f>_xlfn.T.TEST(AI31:AI45,J32:J52,2,3)</f>
        <v>0.71044754383749165</v>
      </c>
      <c r="AJ94" s="12">
        <f>_xlfn.T.TEST(AJ31:AJ45,K32:K52,2,3)</f>
        <v>0.87885054456705236</v>
      </c>
      <c r="AK94" s="27"/>
    </row>
    <row r="95" spans="2:49" x14ac:dyDescent="0.25">
      <c r="O95" s="56"/>
      <c r="P95" s="28"/>
      <c r="Q95" s="7"/>
      <c r="R95" s="7"/>
      <c r="S95" s="7"/>
      <c r="T95" s="7"/>
      <c r="U95" s="7"/>
      <c r="V95" s="7"/>
      <c r="W95" s="7"/>
      <c r="X95" s="7"/>
      <c r="AA95" s="56"/>
      <c r="AB95" s="28"/>
      <c r="AC95" s="7"/>
      <c r="AD95" s="7"/>
      <c r="AE95" s="7"/>
      <c r="AF95" s="7"/>
      <c r="AG95" s="7"/>
      <c r="AH95" s="7"/>
      <c r="AI95" s="7"/>
      <c r="AJ95" s="7"/>
      <c r="AK95" s="27"/>
    </row>
    <row r="96" spans="2:49" x14ac:dyDescent="0.25">
      <c r="P96" s="56"/>
      <c r="AA96" s="72"/>
      <c r="AK96" s="27"/>
    </row>
    <row r="97" spans="2:37" ht="18.75" x14ac:dyDescent="0.3">
      <c r="L97" s="56"/>
      <c r="M97" s="56"/>
      <c r="O97" s="59" t="s">
        <v>60</v>
      </c>
      <c r="P97" s="58" t="s">
        <v>15</v>
      </c>
      <c r="Q97" s="58" t="s">
        <v>14</v>
      </c>
      <c r="R97" s="58" t="s">
        <v>13</v>
      </c>
      <c r="S97" s="58" t="s">
        <v>12</v>
      </c>
      <c r="T97" s="58" t="s">
        <v>11</v>
      </c>
      <c r="U97" s="57" t="s">
        <v>10</v>
      </c>
      <c r="V97" s="58" t="s">
        <v>9</v>
      </c>
      <c r="W97" s="58" t="s">
        <v>8</v>
      </c>
      <c r="X97" s="57" t="s">
        <v>7</v>
      </c>
      <c r="Z97" s="71"/>
      <c r="AA97" s="70" t="s">
        <v>60</v>
      </c>
      <c r="AB97" s="69" t="s">
        <v>15</v>
      </c>
      <c r="AC97" s="58" t="s">
        <v>14</v>
      </c>
      <c r="AD97" s="58" t="s">
        <v>13</v>
      </c>
      <c r="AE97" s="58" t="s">
        <v>12</v>
      </c>
      <c r="AF97" s="58" t="s">
        <v>11</v>
      </c>
      <c r="AG97" s="57" t="s">
        <v>10</v>
      </c>
      <c r="AH97" s="58" t="s">
        <v>9</v>
      </c>
      <c r="AI97" s="58" t="s">
        <v>8</v>
      </c>
      <c r="AJ97" s="57" t="s">
        <v>7</v>
      </c>
      <c r="AK97" s="27"/>
    </row>
    <row r="98" spans="2:37" ht="15.75" x14ac:dyDescent="0.25">
      <c r="O98" s="55" t="s">
        <v>59</v>
      </c>
      <c r="P98" s="53">
        <f>_xlfn.T.TEST(P63:P68,C63:C83,2,3)</f>
        <v>2.2222469966970328E-2</v>
      </c>
      <c r="Q98" s="11">
        <f>_xlfn.T.TEST(Q63:Q68,D63:D83,2,3)</f>
        <v>0.78318432555598694</v>
      </c>
      <c r="R98" s="54">
        <f>_xlfn.T.TEST(R63:R68,E63:E83,2,3)</f>
        <v>8.0411707500984156E-2</v>
      </c>
      <c r="S98" s="54">
        <f>_xlfn.T.TEST(S63:S68,F63:F83,2,3)</f>
        <v>6.0346200274817845E-2</v>
      </c>
      <c r="T98" s="53">
        <f>_xlfn.T.TEST(T63:T68,G63:G83,2,3)</f>
        <v>2.962161116206727E-3</v>
      </c>
      <c r="U98" s="12">
        <f>_xlfn.T.TEST(U63:U68,H63:H83,2,3)</f>
        <v>0.15406893936360447</v>
      </c>
      <c r="V98" s="53">
        <f>_xlfn.T.TEST(V63:V68,I63:I83,2,3)</f>
        <v>8.1146946141718163E-3</v>
      </c>
      <c r="W98" s="11">
        <f>_xlfn.T.TEST(W63:W68,J63:J83,2,3)</f>
        <v>0.54365405890641016</v>
      </c>
      <c r="X98" s="52">
        <f>_xlfn.T.TEST(X63:X68,K63:K83,2,3)</f>
        <v>1.8465807529411231E-2</v>
      </c>
      <c r="AA98" s="68" t="s">
        <v>59</v>
      </c>
      <c r="AB98" s="67">
        <f>_xlfn.T.TEST(AB63:AB77,C63:C83,2,3)</f>
        <v>0.14051393660470851</v>
      </c>
      <c r="AC98" s="54">
        <f>_xlfn.T.TEST(AC63:AC77,D63:D83,2,3)</f>
        <v>0.11078721912261179</v>
      </c>
      <c r="AD98" s="11">
        <f>_xlfn.T.TEST(AD63:AD77,E63:E83,2,3)</f>
        <v>0.56880708189594698</v>
      </c>
      <c r="AE98" s="11">
        <f>_xlfn.T.TEST(AE63:AE77,F63:F83,2,3)</f>
        <v>0.95941491059542106</v>
      </c>
      <c r="AF98" s="11">
        <f>_xlfn.T.TEST(AF63:AF77,G63:G83,2,3)</f>
        <v>0.71897643863209948</v>
      </c>
      <c r="AG98" s="66">
        <f>_xlfn.T.TEST(AG63:AG77,H63:H83,2,3)</f>
        <v>0.51163087943558028</v>
      </c>
      <c r="AH98" s="11">
        <f>_xlfn.T.TEST(AH63:AH77,I63:I83,2,3)</f>
        <v>0.10975879016353587</v>
      </c>
      <c r="AI98" s="11">
        <f>_xlfn.T.TEST(AI63:AI77,J63:J83,2,3)</f>
        <v>0.54729800858488198</v>
      </c>
      <c r="AJ98" s="12">
        <f>_xlfn.T.TEST(AJ63:AJ77,K63:K83,2,3)</f>
        <v>0.13932351618729957</v>
      </c>
      <c r="AK98" s="27"/>
    </row>
    <row r="99" spans="2:37" ht="15.75" thickBot="1" x14ac:dyDescent="0.3">
      <c r="O99" s="65"/>
      <c r="P99" s="65"/>
      <c r="Q99" s="65"/>
      <c r="R99" s="65"/>
      <c r="S99" s="65"/>
      <c r="T99" s="65"/>
      <c r="U99" s="65"/>
      <c r="V99" s="65"/>
      <c r="W99" s="65"/>
      <c r="X99" s="65"/>
      <c r="AK99" s="27"/>
    </row>
    <row r="100" spans="2:37" ht="19.5" thickTop="1" x14ac:dyDescent="0.3">
      <c r="J100" s="64" t="s">
        <v>63</v>
      </c>
      <c r="K100" s="64"/>
      <c r="L100" s="64"/>
      <c r="M100" s="64"/>
      <c r="N100" s="64"/>
      <c r="O100" s="63" t="s">
        <v>62</v>
      </c>
      <c r="P100" s="62" t="s">
        <v>15</v>
      </c>
      <c r="Q100" s="62" t="s">
        <v>14</v>
      </c>
      <c r="R100" s="62" t="s">
        <v>13</v>
      </c>
      <c r="S100" s="62" t="s">
        <v>12</v>
      </c>
      <c r="T100" s="62" t="s">
        <v>11</v>
      </c>
      <c r="U100" s="61" t="s">
        <v>10</v>
      </c>
      <c r="V100" s="62" t="s">
        <v>9</v>
      </c>
      <c r="W100" s="62" t="s">
        <v>8</v>
      </c>
      <c r="X100" s="61" t="s">
        <v>7</v>
      </c>
      <c r="Y100" s="56"/>
    </row>
    <row r="101" spans="2:37" ht="15.75" x14ac:dyDescent="0.25">
      <c r="J101" s="60"/>
      <c r="K101" s="60"/>
      <c r="L101" s="60"/>
      <c r="M101" s="60"/>
      <c r="N101" s="60"/>
      <c r="O101" s="55" t="s">
        <v>59</v>
      </c>
      <c r="P101" s="11">
        <f>_xlfn.T.TEST(P5:P10,AB5:AB19,2,3)</f>
        <v>0.28909430778526413</v>
      </c>
      <c r="Q101" s="11">
        <f>_xlfn.T.TEST(Q5:Q10,AC5:AC19,2,3)</f>
        <v>0.66435702845995903</v>
      </c>
      <c r="R101" s="11">
        <f>_xlfn.T.TEST(R5:R10,AD5:AD19,2,3)</f>
        <v>0.88138644489166762</v>
      </c>
      <c r="S101" s="11">
        <f>_xlfn.T.TEST(S5:S10,AE5:AE19,2,3)</f>
        <v>0.5696213234373928</v>
      </c>
      <c r="T101" s="11">
        <f>_xlfn.T.TEST(T5:T10,AF5:AF19,2,3)</f>
        <v>0.78153060339930414</v>
      </c>
      <c r="U101" s="12">
        <f>_xlfn.T.TEST(U5:U10,AG5:AG19,2,3)</f>
        <v>0.7362753689925734</v>
      </c>
      <c r="V101" s="11">
        <f>_xlfn.T.TEST(V5:V10,AH5:AH19,2,3)</f>
        <v>0.11331259038311689</v>
      </c>
      <c r="W101" s="11">
        <f>_xlfn.T.TEST(W5:W10,AI5:AI19,2,3)</f>
        <v>0.2716712521145439</v>
      </c>
      <c r="X101" s="12">
        <f>_xlfn.T.TEST(X5:X10,AJ5:AJ19,2,3)</f>
        <v>0.20587821015164531</v>
      </c>
    </row>
    <row r="102" spans="2:37" x14ac:dyDescent="0.25">
      <c r="O102" s="56"/>
    </row>
    <row r="104" spans="2:37" ht="18.75" x14ac:dyDescent="0.3">
      <c r="O104" s="59" t="s">
        <v>61</v>
      </c>
      <c r="P104" s="58" t="s">
        <v>15</v>
      </c>
      <c r="Q104" s="58" t="s">
        <v>14</v>
      </c>
      <c r="R104" s="58" t="s">
        <v>13</v>
      </c>
      <c r="S104" s="58" t="s">
        <v>12</v>
      </c>
      <c r="T104" s="58" t="s">
        <v>11</v>
      </c>
      <c r="U104" s="57" t="s">
        <v>10</v>
      </c>
      <c r="V104" s="58" t="s">
        <v>9</v>
      </c>
      <c r="W104" s="58" t="s">
        <v>8</v>
      </c>
      <c r="X104" s="57" t="s">
        <v>7</v>
      </c>
      <c r="Y104" s="56"/>
    </row>
    <row r="105" spans="2:37" ht="15.75" x14ac:dyDescent="0.25">
      <c r="O105" s="55" t="s">
        <v>59</v>
      </c>
      <c r="P105" s="53">
        <f>_xlfn.T.TEST(P32:P37,AB31:AB45,2,3)</f>
        <v>3.0635509886406814E-3</v>
      </c>
      <c r="Q105" s="11">
        <f>_xlfn.T.TEST(Q32:Q37,AC31:AC45,2,3)</f>
        <v>0.72626205256383669</v>
      </c>
      <c r="R105" s="11">
        <f>_xlfn.T.TEST(R32:R37,AD31:AD45,2,3)</f>
        <v>0.73159157473149217</v>
      </c>
      <c r="S105" s="54">
        <f>_xlfn.T.TEST(S32:S37,AE31:AE45,2,3)</f>
        <v>6.2668529941093148E-2</v>
      </c>
      <c r="T105" s="11">
        <f>_xlfn.T.TEST(T32:T37,AF31:AF45,2,3)</f>
        <v>0.11953783386152585</v>
      </c>
      <c r="U105" s="12">
        <f>_xlfn.T.TEST(U32:U37,AG31:AG45,2,3)</f>
        <v>0.65128128081035996</v>
      </c>
      <c r="V105" s="11">
        <f>_xlfn.T.TEST(V32:V37,AH31:AH45,2,3)</f>
        <v>0.24766298267945358</v>
      </c>
      <c r="W105" s="11">
        <f>_xlfn.T.TEST(W32:W37,AI31:AI45,2,3)</f>
        <v>0.18186439539434432</v>
      </c>
      <c r="X105" s="12">
        <f>_xlfn.T.TEST(X32:X37,AJ31:AJ45,2,3)</f>
        <v>0.21320069132312566</v>
      </c>
    </row>
    <row r="106" spans="2:37" x14ac:dyDescent="0.25">
      <c r="O106" s="56"/>
      <c r="P106" s="28"/>
      <c r="Q106" s="7"/>
      <c r="R106" s="7"/>
      <c r="S106" s="7"/>
      <c r="T106" s="7"/>
      <c r="U106" s="7"/>
      <c r="V106" s="7"/>
      <c r="W106" s="7"/>
      <c r="X106" s="7"/>
    </row>
    <row r="107" spans="2:37" x14ac:dyDescent="0.25">
      <c r="P107" s="56"/>
    </row>
    <row r="108" spans="2:37" ht="18.75" x14ac:dyDescent="0.3">
      <c r="C108" t="s">
        <v>58</v>
      </c>
      <c r="D108" t="s">
        <v>57</v>
      </c>
      <c r="E108" t="s">
        <v>56</v>
      </c>
      <c r="F108" t="s">
        <v>7</v>
      </c>
      <c r="O108" s="59" t="s">
        <v>60</v>
      </c>
      <c r="P108" s="58" t="s">
        <v>15</v>
      </c>
      <c r="Q108" s="58" t="s">
        <v>14</v>
      </c>
      <c r="R108" s="58" t="s">
        <v>13</v>
      </c>
      <c r="S108" s="58" t="s">
        <v>12</v>
      </c>
      <c r="T108" s="58" t="s">
        <v>11</v>
      </c>
      <c r="U108" s="57" t="s">
        <v>10</v>
      </c>
      <c r="V108" s="58" t="s">
        <v>9</v>
      </c>
      <c r="W108" s="58" t="s">
        <v>8</v>
      </c>
      <c r="X108" s="57" t="s">
        <v>7</v>
      </c>
      <c r="Y108" s="56"/>
    </row>
    <row r="109" spans="2:37" ht="15.75" x14ac:dyDescent="0.25">
      <c r="B109" s="27" t="s">
        <v>55</v>
      </c>
      <c r="C109" s="7">
        <f>C5-D5</f>
        <v>2.4151618666554926</v>
      </c>
      <c r="D109" s="49">
        <f>SUM(E5:H5)</f>
        <v>2.1377070319407601</v>
      </c>
      <c r="E109" s="7">
        <f>I5+J5</f>
        <v>0.94022415189312725</v>
      </c>
      <c r="F109" s="7">
        <f>K5</f>
        <v>0.98108701918227614</v>
      </c>
      <c r="O109" s="55" t="s">
        <v>59</v>
      </c>
      <c r="P109" s="53">
        <f>_xlfn.T.TEST(P63:P68,AB63:AB77,2,3)</f>
        <v>6.9228221456115865E-3</v>
      </c>
      <c r="Q109" s="11">
        <f>_xlfn.T.TEST(Q63:Q68,AC63:AC77,2,3)</f>
        <v>0.20244115112456473</v>
      </c>
      <c r="R109" s="54">
        <f>_xlfn.T.TEST(R63:R68,AD63:AD77,2,3)</f>
        <v>6.2294632948799444E-2</v>
      </c>
      <c r="S109" s="54">
        <f>_xlfn.T.TEST(S63:S68,AE63:AE77,2,3)</f>
        <v>6.396865202913489E-2</v>
      </c>
      <c r="T109" s="53">
        <f>_xlfn.T.TEST(T63:T68,AF63:AF77,2,3)</f>
        <v>5.3021146878344597E-2</v>
      </c>
      <c r="U109" s="12">
        <f>_xlfn.T.TEST(U63:U68,AG63:AG77,2,3)</f>
        <v>0.67377574230122261</v>
      </c>
      <c r="V109" s="53">
        <f>_xlfn.T.TEST(V63:V68,AH63:AH77,2,3)</f>
        <v>9.4041270243654662E-3</v>
      </c>
      <c r="W109" s="11">
        <f>_xlfn.T.TEST(W63:W68,AI63:AI77,2,3)</f>
        <v>0.29468418951161379</v>
      </c>
      <c r="X109" s="52">
        <f>_xlfn.T.TEST(X63:X68,AJ63:AJ77,2,3)</f>
        <v>1.8181343233403743E-2</v>
      </c>
    </row>
    <row r="110" spans="2:37" x14ac:dyDescent="0.25">
      <c r="B110" s="27" t="s">
        <v>54</v>
      </c>
      <c r="C110" s="7">
        <f>C6-D6</f>
        <v>2.3515050365616603</v>
      </c>
      <c r="D110" s="49">
        <f>SUM(E6:H6)</f>
        <v>1.5632615323829886</v>
      </c>
      <c r="E110" s="7">
        <f>I6+J6</f>
        <v>0.50224964838063157</v>
      </c>
      <c r="F110" s="7">
        <f>K6</f>
        <v>0.42336417828738787</v>
      </c>
    </row>
    <row r="111" spans="2:37" x14ac:dyDescent="0.25">
      <c r="B111" s="27" t="s">
        <v>53</v>
      </c>
      <c r="C111" s="7">
        <f>C7-D7</f>
        <v>2.5455964245760985</v>
      </c>
      <c r="D111" s="49">
        <f>SUM(E7:H7)</f>
        <v>1.9895532545046828</v>
      </c>
      <c r="E111" s="7">
        <f>I7+J7</f>
        <v>1.1235131511707026</v>
      </c>
      <c r="F111" s="7">
        <f>K7</f>
        <v>1.1248444301254057</v>
      </c>
    </row>
    <row r="112" spans="2:37" x14ac:dyDescent="0.25">
      <c r="B112" s="27" t="s">
        <v>52</v>
      </c>
      <c r="C112" s="7">
        <f>C8-D8</f>
        <v>1.8304000650000023</v>
      </c>
      <c r="D112" s="49">
        <f>SUM(E8:H8)</f>
        <v>1.8118182461583183</v>
      </c>
      <c r="E112" s="7">
        <f>I8+J8</f>
        <v>0.75213184489104556</v>
      </c>
      <c r="F112" s="7">
        <f>K8</f>
        <v>0.80219093757780313</v>
      </c>
      <c r="G112" s="51"/>
      <c r="H112" s="51"/>
      <c r="I112" s="51"/>
      <c r="J112" s="51"/>
      <c r="K112" s="51"/>
    </row>
    <row r="113" spans="2:17" x14ac:dyDescent="0.25">
      <c r="B113" s="27" t="s">
        <v>51</v>
      </c>
      <c r="C113" s="7">
        <f>C9-D9</f>
        <v>3.1639181785115631</v>
      </c>
      <c r="D113" s="49">
        <f>SUM(E9:H9)</f>
        <v>2.7703169694205432</v>
      </c>
      <c r="E113" s="7">
        <f>I9+J9</f>
        <v>1.1913842734039841</v>
      </c>
      <c r="F113" s="7">
        <f>K9</f>
        <v>1.3915133240023208</v>
      </c>
      <c r="G113" s="51"/>
      <c r="H113" s="51"/>
      <c r="I113" s="51"/>
      <c r="J113" s="51"/>
      <c r="K113" s="51"/>
    </row>
    <row r="114" spans="2:17" x14ac:dyDescent="0.25">
      <c r="B114" s="27" t="s">
        <v>50</v>
      </c>
      <c r="C114" s="7">
        <f>C10-D10</f>
        <v>2.6396416861826699</v>
      </c>
      <c r="D114" s="49">
        <f>SUM(E10:H10)</f>
        <v>2.1252435597189701</v>
      </c>
      <c r="E114" s="7">
        <f>I10+J10</f>
        <v>1.4764988290398127</v>
      </c>
      <c r="F114" s="7">
        <f>K10</f>
        <v>1.5171007025761123</v>
      </c>
      <c r="O114" s="7"/>
      <c r="P114" s="7"/>
      <c r="Q114" s="7"/>
    </row>
    <row r="115" spans="2:17" x14ac:dyDescent="0.25">
      <c r="B115" s="27" t="s">
        <v>49</v>
      </c>
      <c r="C115" s="7"/>
      <c r="D115" s="49"/>
      <c r="E115" s="7"/>
      <c r="F115" s="7"/>
      <c r="G115" s="51"/>
      <c r="H115" s="51"/>
      <c r="I115" s="51"/>
      <c r="J115" s="51"/>
      <c r="K115" s="51"/>
      <c r="O115" s="7"/>
      <c r="P115" s="7"/>
      <c r="Q115" s="7"/>
    </row>
    <row r="116" spans="2:17" x14ac:dyDescent="0.25">
      <c r="B116" s="27" t="s">
        <v>48</v>
      </c>
      <c r="C116" s="7"/>
      <c r="D116" s="49"/>
      <c r="E116" s="7"/>
      <c r="F116" s="7"/>
      <c r="G116" s="51"/>
      <c r="H116" s="51"/>
      <c r="I116" s="51"/>
      <c r="J116" s="51"/>
      <c r="K116" s="51"/>
      <c r="O116" s="7"/>
      <c r="P116" s="7"/>
      <c r="Q116" s="7"/>
    </row>
    <row r="117" spans="2:17" x14ac:dyDescent="0.25">
      <c r="B117" s="27" t="s">
        <v>47</v>
      </c>
      <c r="C117" s="7">
        <f>C13-D13</f>
        <v>1.9497548080473057</v>
      </c>
      <c r="D117" s="49">
        <f>SUM(E13:H13)</f>
        <v>1.5432074494033086</v>
      </c>
      <c r="E117" s="7">
        <f>I13+J13</f>
        <v>0.9449969160854228</v>
      </c>
      <c r="F117" s="7">
        <f>K13</f>
        <v>1.1285442702314337</v>
      </c>
      <c r="O117" s="7"/>
      <c r="P117" s="7"/>
      <c r="Q117" s="7"/>
    </row>
    <row r="118" spans="2:17" x14ac:dyDescent="0.25">
      <c r="B118" s="27" t="s">
        <v>46</v>
      </c>
      <c r="C118" s="7"/>
      <c r="D118" s="49"/>
      <c r="E118" s="7">
        <f>I14+J14</f>
        <v>1.4481067177886557</v>
      </c>
      <c r="F118" s="7">
        <f>K14</f>
        <v>1.6604106355313895</v>
      </c>
      <c r="O118" s="7"/>
      <c r="P118" s="7"/>
      <c r="Q118" s="7"/>
    </row>
    <row r="119" spans="2:17" x14ac:dyDescent="0.25">
      <c r="B119" s="27" t="s">
        <v>45</v>
      </c>
      <c r="C119" s="7">
        <f>C15-D15</f>
        <v>3.6820237551815191</v>
      </c>
      <c r="D119" s="49">
        <f>SUM(E15:H15)</f>
        <v>3.3751314621684605</v>
      </c>
      <c r="E119" s="7">
        <f>I15+J15</f>
        <v>0.83346825849085837</v>
      </c>
      <c r="F119" s="7">
        <f>K15</f>
        <v>1.0763197895298247</v>
      </c>
      <c r="O119" s="7"/>
      <c r="P119" s="7"/>
      <c r="Q119" s="7"/>
    </row>
    <row r="120" spans="2:17" x14ac:dyDescent="0.25">
      <c r="B120" s="27" t="s">
        <v>44</v>
      </c>
      <c r="C120" s="7">
        <f>C16-D16</f>
        <v>2.8379554563203064</v>
      </c>
      <c r="D120" s="49">
        <f>SUM(E16:H16)</f>
        <v>2.2459979264336281</v>
      </c>
      <c r="E120" s="7">
        <f>I16+J16</f>
        <v>1.3423960367017627</v>
      </c>
      <c r="F120" s="7">
        <f>K16</f>
        <v>1.5470492933408844</v>
      </c>
      <c r="O120" s="7"/>
      <c r="Q120" s="7"/>
    </row>
    <row r="121" spans="2:17" x14ac:dyDescent="0.25">
      <c r="B121" s="27" t="s">
        <v>43</v>
      </c>
      <c r="C121" s="7">
        <f>C17-D17</f>
        <v>1.7201626258697653</v>
      </c>
      <c r="D121" s="49">
        <f>SUM(E17:H17)</f>
        <v>1.5371744284172613</v>
      </c>
      <c r="E121" s="7">
        <f>I17+J17</f>
        <v>0.72939791073739724</v>
      </c>
      <c r="F121" s="7">
        <f>K17</f>
        <v>0.80526845576302619</v>
      </c>
      <c r="J121" s="7"/>
      <c r="K121" s="7"/>
      <c r="O121" s="7"/>
      <c r="Q121" s="7"/>
    </row>
    <row r="122" spans="2:17" x14ac:dyDescent="0.25">
      <c r="B122" s="9" t="s">
        <v>42</v>
      </c>
      <c r="C122" s="7"/>
      <c r="D122" s="49"/>
      <c r="E122" s="7">
        <f>I18+J18</f>
        <v>1.2808851993760668</v>
      </c>
      <c r="F122" s="7">
        <f>K18</f>
        <v>1.3808976153341153</v>
      </c>
      <c r="I122" s="7"/>
      <c r="J122" s="7"/>
      <c r="K122" s="7"/>
      <c r="O122" s="7"/>
      <c r="Q122" s="7"/>
    </row>
    <row r="123" spans="2:17" x14ac:dyDescent="0.25">
      <c r="B123" s="9" t="s">
        <v>41</v>
      </c>
      <c r="C123" s="7">
        <f>C19-D19</f>
        <v>2.6246828907360991</v>
      </c>
      <c r="D123" s="49">
        <f>SUM(E19:H19)</f>
        <v>2.1712488656945363</v>
      </c>
      <c r="E123" s="7">
        <f>I19+J19</f>
        <v>1.1581111302023774</v>
      </c>
      <c r="F123" s="7">
        <f>K19</f>
        <v>1.1489198193635539</v>
      </c>
      <c r="I123" s="7"/>
      <c r="J123" s="7"/>
      <c r="K123" s="7"/>
      <c r="O123" s="7"/>
      <c r="Q123" s="7"/>
    </row>
    <row r="124" spans="2:17" x14ac:dyDescent="0.25">
      <c r="B124" s="9" t="s">
        <v>40</v>
      </c>
      <c r="C124" s="7">
        <f>C20-D20</f>
        <v>2.5315053061000818</v>
      </c>
      <c r="D124" s="49">
        <f>SUM(E20:H20)</f>
        <v>1.9340701015765478</v>
      </c>
      <c r="E124" s="7"/>
      <c r="F124" s="7"/>
      <c r="I124" s="7"/>
      <c r="J124" s="7"/>
      <c r="K124" s="7"/>
      <c r="O124" s="7"/>
      <c r="Q124" s="7"/>
    </row>
    <row r="125" spans="2:17" x14ac:dyDescent="0.25">
      <c r="B125" s="9" t="s">
        <v>39</v>
      </c>
      <c r="C125" s="7">
        <f>C21-D21</f>
        <v>2.9970151882016296</v>
      </c>
      <c r="D125" s="49">
        <f>SUM(E21:H21)</f>
        <v>1.4961391151221661</v>
      </c>
      <c r="E125" s="7">
        <f>I21+J21</f>
        <v>1.225498569227383</v>
      </c>
      <c r="F125" s="7">
        <f>K21</f>
        <v>1.4346202949592786</v>
      </c>
      <c r="I125" s="7"/>
      <c r="J125" s="7"/>
      <c r="K125" s="7"/>
      <c r="O125" s="7"/>
      <c r="Q125" s="7"/>
    </row>
    <row r="126" spans="2:17" x14ac:dyDescent="0.25">
      <c r="B126" s="9" t="s">
        <v>38</v>
      </c>
      <c r="C126" s="7">
        <f>C22-D22</f>
        <v>3.2254095800615641</v>
      </c>
      <c r="D126" s="49">
        <f>SUM(E22:H22)</f>
        <v>2.5635606105739326</v>
      </c>
      <c r="E126" s="7"/>
      <c r="F126" s="7"/>
      <c r="I126" s="7"/>
      <c r="J126" s="7"/>
      <c r="K126" s="7"/>
      <c r="O126" s="7"/>
      <c r="Q126" s="7"/>
    </row>
    <row r="127" spans="2:17" x14ac:dyDescent="0.25">
      <c r="B127" s="9" t="s">
        <v>37</v>
      </c>
      <c r="C127" s="7">
        <f>C23-D23</f>
        <v>2.1169967195831392</v>
      </c>
      <c r="D127" s="49">
        <f>SUM(E23:H23)</f>
        <v>1.84153148642375</v>
      </c>
      <c r="E127" s="7">
        <f>I23+J23</f>
        <v>1.0569089321521963</v>
      </c>
      <c r="F127" s="7">
        <f>K23</f>
        <v>0.93629733141944194</v>
      </c>
      <c r="I127" s="7"/>
      <c r="K127" s="7"/>
      <c r="O127" s="7"/>
      <c r="Q127" s="7"/>
    </row>
    <row r="128" spans="2:17" x14ac:dyDescent="0.25">
      <c r="B128" s="9" t="s">
        <v>36</v>
      </c>
      <c r="C128" s="7">
        <f>C24-D24</f>
        <v>1.9438175224803615</v>
      </c>
      <c r="D128" s="49">
        <f>SUM(E24:H24)</f>
        <v>1.8697423266564925</v>
      </c>
      <c r="E128" s="7">
        <f>I24+J24</f>
        <v>0.53606044036717959</v>
      </c>
      <c r="F128" s="7">
        <f>K24</f>
        <v>0.57319520898542253</v>
      </c>
      <c r="I128" s="7"/>
      <c r="K128" s="7"/>
      <c r="O128" s="7"/>
      <c r="Q128" s="7"/>
    </row>
    <row r="129" spans="2:15" ht="15.75" thickBot="1" x14ac:dyDescent="0.3">
      <c r="B129" s="50" t="s">
        <v>35</v>
      </c>
      <c r="C129" s="7"/>
      <c r="D129" s="49"/>
      <c r="E129" s="7">
        <f>I25+J25</f>
        <v>0.8193421872514981</v>
      </c>
      <c r="F129" s="7">
        <f>K25</f>
        <v>0.93089803963670381</v>
      </c>
      <c r="I129" s="7"/>
      <c r="K129" s="7"/>
      <c r="O129" s="7"/>
    </row>
    <row r="130" spans="2:15" x14ac:dyDescent="0.25">
      <c r="C130" s="7"/>
      <c r="D130" s="7"/>
      <c r="E130" s="7"/>
      <c r="F130" s="7"/>
      <c r="I130" s="7"/>
      <c r="K130" s="7"/>
      <c r="O130" s="7"/>
    </row>
    <row r="131" spans="2:15" x14ac:dyDescent="0.25">
      <c r="C131" s="7"/>
      <c r="D131" s="7"/>
      <c r="E131" s="7"/>
      <c r="F131" s="7"/>
      <c r="I131" s="7"/>
      <c r="K131" s="7"/>
      <c r="O131" s="7"/>
    </row>
    <row r="132" spans="2:15" x14ac:dyDescent="0.25">
      <c r="C132" s="7"/>
      <c r="D132" s="7"/>
      <c r="E132" s="7"/>
      <c r="F132" s="7"/>
      <c r="I132" s="7"/>
      <c r="K132" s="7"/>
      <c r="O132" s="7"/>
    </row>
    <row r="133" spans="2:15" x14ac:dyDescent="0.25">
      <c r="C133" s="7"/>
      <c r="D133" s="7"/>
      <c r="E133" s="7"/>
      <c r="F133" s="7"/>
      <c r="I133" s="7"/>
      <c r="K133" s="7"/>
      <c r="O133" s="7"/>
    </row>
    <row r="134" spans="2:15" x14ac:dyDescent="0.25">
      <c r="C134" s="7"/>
      <c r="D134" s="7"/>
      <c r="E134" s="7"/>
      <c r="F134" s="7"/>
      <c r="I134" s="7"/>
      <c r="K134" s="7"/>
      <c r="O134" s="7"/>
    </row>
    <row r="135" spans="2:15" x14ac:dyDescent="0.25">
      <c r="C135" t="s">
        <v>58</v>
      </c>
      <c r="D135" t="s">
        <v>57</v>
      </c>
      <c r="E135" t="s">
        <v>56</v>
      </c>
      <c r="F135" t="s">
        <v>7</v>
      </c>
      <c r="I135" s="7"/>
      <c r="K135" s="7"/>
    </row>
    <row r="136" spans="2:15" x14ac:dyDescent="0.25">
      <c r="B136" s="27" t="s">
        <v>55</v>
      </c>
      <c r="C136" s="7">
        <f>C32-D32</f>
        <v>3.8797894110793654</v>
      </c>
      <c r="D136" s="49">
        <f>SUM(E32:H32)</f>
        <v>2.7767507471206825</v>
      </c>
      <c r="E136" s="7">
        <f>I32+J32</f>
        <v>1.9137073084192511</v>
      </c>
      <c r="F136" s="7">
        <f>K32</f>
        <v>2.1752362041124642</v>
      </c>
      <c r="I136" s="7"/>
    </row>
    <row r="137" spans="2:15" x14ac:dyDescent="0.25">
      <c r="B137" s="27" t="s">
        <v>54</v>
      </c>
      <c r="C137" s="7">
        <f>C33-D33</f>
        <v>2.2958458530012331</v>
      </c>
      <c r="D137" s="49">
        <f>SUM(E33:H33)</f>
        <v>1.8889071545410032</v>
      </c>
      <c r="E137" s="7">
        <f>I33+J33</f>
        <v>1.1087180233592653</v>
      </c>
      <c r="F137" s="7">
        <f>K33</f>
        <v>1.0909912285054835</v>
      </c>
      <c r="I137" s="7"/>
    </row>
    <row r="138" spans="2:15" x14ac:dyDescent="0.25">
      <c r="B138" s="27" t="s">
        <v>53</v>
      </c>
      <c r="C138" s="7">
        <f>C34-D34</f>
        <v>3.8705829025605105</v>
      </c>
      <c r="D138" s="49">
        <f>SUM(E34:H34)</f>
        <v>2.5176824411500074</v>
      </c>
      <c r="E138" s="7">
        <f>I34+J34</f>
        <v>2.0758933457133688</v>
      </c>
      <c r="F138" s="7">
        <f>K34</f>
        <v>2.3575663288880486</v>
      </c>
      <c r="I138" s="7"/>
    </row>
    <row r="139" spans="2:15" x14ac:dyDescent="0.25">
      <c r="B139" s="27" t="s">
        <v>52</v>
      </c>
      <c r="C139" s="7">
        <f>C35-D35</f>
        <v>3.1223934187216011</v>
      </c>
      <c r="D139" s="49">
        <f>SUM(E35:H35)</f>
        <v>2.9232219121735299</v>
      </c>
      <c r="E139" s="7">
        <f>I35+J35</f>
        <v>2.0289738692106685</v>
      </c>
      <c r="F139" s="7">
        <f>K35</f>
        <v>2.065662994560538</v>
      </c>
      <c r="I139" s="7"/>
    </row>
    <row r="140" spans="2:15" x14ac:dyDescent="0.25">
      <c r="B140" s="27" t="s">
        <v>51</v>
      </c>
      <c r="C140" s="7">
        <f>C36-D36</f>
        <v>3.7966417050691241</v>
      </c>
      <c r="D140" s="49">
        <f>SUM(E36:H36)</f>
        <v>3.215362903225806</v>
      </c>
      <c r="E140" s="7">
        <f>I36+J36</f>
        <v>1.8530472350230411</v>
      </c>
      <c r="F140" s="7">
        <f>K36</f>
        <v>2.0084504608294926</v>
      </c>
      <c r="I140" s="7"/>
    </row>
    <row r="141" spans="2:15" x14ac:dyDescent="0.25">
      <c r="B141" s="27" t="s">
        <v>50</v>
      </c>
      <c r="C141" s="7">
        <f>C37-D37</f>
        <v>3.6978041474654377</v>
      </c>
      <c r="D141" s="49">
        <f>SUM(E37:H37)</f>
        <v>3.0066981566820274</v>
      </c>
      <c r="E141" s="7">
        <f>I37+J37</f>
        <v>2.5641912442396313</v>
      </c>
      <c r="F141" s="7">
        <f>K37</f>
        <v>2.3837626728110601</v>
      </c>
      <c r="I141" s="7"/>
    </row>
    <row r="142" spans="2:15" x14ac:dyDescent="0.25">
      <c r="B142" s="27" t="s">
        <v>49</v>
      </c>
      <c r="C142" s="7"/>
      <c r="D142" s="49"/>
      <c r="E142" s="7"/>
      <c r="F142" s="7"/>
      <c r="I142" s="7"/>
    </row>
    <row r="143" spans="2:15" x14ac:dyDescent="0.25">
      <c r="B143" s="27" t="s">
        <v>48</v>
      </c>
      <c r="C143" s="7"/>
      <c r="D143" s="49"/>
      <c r="E143" s="7"/>
      <c r="F143" s="7"/>
    </row>
    <row r="144" spans="2:15" x14ac:dyDescent="0.25">
      <c r="B144" s="27" t="s">
        <v>47</v>
      </c>
      <c r="C144" s="7">
        <f>C40-D40</f>
        <v>2.1991714010077903</v>
      </c>
      <c r="D144" s="49">
        <f>SUM(E40:H40)</f>
        <v>1.5604738998479748</v>
      </c>
      <c r="E144" s="7">
        <f>I40+J40</f>
        <v>1.537386247535234</v>
      </c>
      <c r="F144" s="7">
        <f>K40</f>
        <v>1.5849259690261031</v>
      </c>
    </row>
    <row r="145" spans="2:6" x14ac:dyDescent="0.25">
      <c r="B145" s="27" t="s">
        <v>46</v>
      </c>
      <c r="C145" s="7">
        <f>C41-D41</f>
        <v>1.8565307826003006</v>
      </c>
      <c r="D145" s="49">
        <f>SUM(E41:H41)</f>
        <v>1.7706778880188621</v>
      </c>
      <c r="E145" s="7">
        <f>I41+J41</f>
        <v>1.7967709229167999</v>
      </c>
      <c r="F145" s="7">
        <f>K41</f>
        <v>2.1113434138707392</v>
      </c>
    </row>
    <row r="146" spans="2:6" x14ac:dyDescent="0.25">
      <c r="B146" s="27" t="s">
        <v>45</v>
      </c>
      <c r="C146" s="7">
        <f>C42-D42</f>
        <v>4.4475153669179353</v>
      </c>
      <c r="D146" s="49">
        <f>SUM(E42:H42)</f>
        <v>3.434923685655134</v>
      </c>
      <c r="E146" s="7">
        <f>I42+J42</f>
        <v>1.0699193453011071</v>
      </c>
      <c r="F146" s="7">
        <f>K42</f>
        <v>1.2117189015399787</v>
      </c>
    </row>
    <row r="147" spans="2:6" x14ac:dyDescent="0.25">
      <c r="B147" s="27" t="s">
        <v>44</v>
      </c>
      <c r="C147" s="7">
        <f>C43-D43</f>
        <v>3.0556090535137153</v>
      </c>
      <c r="D147" s="49">
        <f>SUM(E43:H43)</f>
        <v>2.3250513513286677</v>
      </c>
      <c r="E147" s="7">
        <f>I43+J43</f>
        <v>1.4065774042898513</v>
      </c>
      <c r="F147" s="7">
        <f>K43</f>
        <v>1.543150616446388</v>
      </c>
    </row>
    <row r="148" spans="2:6" x14ac:dyDescent="0.25">
      <c r="B148" s="27" t="s">
        <v>43</v>
      </c>
      <c r="C148" s="7">
        <f>C44-D44</f>
        <v>2.529738020362716</v>
      </c>
      <c r="D148" s="49">
        <f>SUM(E44:H44)</f>
        <v>2.0570487501362877</v>
      </c>
      <c r="E148" s="7">
        <f>I44+J44</f>
        <v>1.0985515802646377</v>
      </c>
      <c r="F148" s="7">
        <f>K44</f>
        <v>1.3747898579574886</v>
      </c>
    </row>
    <row r="149" spans="2:6" x14ac:dyDescent="0.25">
      <c r="B149" s="9" t="s">
        <v>42</v>
      </c>
      <c r="C149" s="7"/>
      <c r="D149" s="49"/>
      <c r="E149" s="7">
        <f>I45+J45</f>
        <v>1.375166986774307</v>
      </c>
      <c r="F149" s="7">
        <f>K45</f>
        <v>1.4077895911028766</v>
      </c>
    </row>
    <row r="150" spans="2:6" x14ac:dyDescent="0.25">
      <c r="B150" s="9" t="s">
        <v>41</v>
      </c>
      <c r="C150" s="7">
        <f>C46-D46</f>
        <v>3.1477415804534448</v>
      </c>
      <c r="D150" s="49">
        <f>SUM(E46:H46)</f>
        <v>2.381992075720889</v>
      </c>
      <c r="E150" s="7">
        <f>I46+J46</f>
        <v>1.6051551837992513</v>
      </c>
      <c r="F150" s="7">
        <f>K46</f>
        <v>1.6190887079022669</v>
      </c>
    </row>
    <row r="151" spans="2:6" x14ac:dyDescent="0.25">
      <c r="B151" s="9" t="s">
        <v>40</v>
      </c>
      <c r="C151" s="7">
        <f>C47-D47</f>
        <v>3.2318760346057172</v>
      </c>
      <c r="D151" s="49">
        <f>SUM(E47:H47)</f>
        <v>2.3880349680617545</v>
      </c>
      <c r="E151" s="7"/>
      <c r="F151" s="7"/>
    </row>
    <row r="152" spans="2:6" x14ac:dyDescent="0.25">
      <c r="B152" s="9" t="s">
        <v>39</v>
      </c>
      <c r="C152" s="7">
        <f>C48-D48</f>
        <v>3.3115465967417901</v>
      </c>
      <c r="D152" s="49">
        <f>SUM(E48:H48)</f>
        <v>1.4242093817159351</v>
      </c>
      <c r="E152" s="7">
        <f>I48+J48</f>
        <v>1.4636947390583182</v>
      </c>
      <c r="F152" s="7">
        <f>K48</f>
        <v>1.7024373913668394</v>
      </c>
    </row>
    <row r="153" spans="2:6" x14ac:dyDescent="0.25">
      <c r="B153" s="9" t="s">
        <v>38</v>
      </c>
      <c r="C153" s="7">
        <f>C49-D49</f>
        <v>3.7285141890752369</v>
      </c>
      <c r="D153" s="49">
        <f>SUM(E49:H49)</f>
        <v>2.8181044373429747</v>
      </c>
      <c r="E153" s="7"/>
      <c r="F153" s="7"/>
    </row>
    <row r="154" spans="2:6" x14ac:dyDescent="0.25">
      <c r="B154" s="9" t="s">
        <v>37</v>
      </c>
      <c r="C154" s="7">
        <f>C50-D50</f>
        <v>2.4942692894015934</v>
      </c>
      <c r="D154" s="49">
        <f>SUM(E50:H50)</f>
        <v>1.789956205894526</v>
      </c>
      <c r="E154" s="7">
        <f>I50+J50</f>
        <v>1.3487777860404897</v>
      </c>
      <c r="F154" s="7">
        <f>K50</f>
        <v>1.1890243222452941</v>
      </c>
    </row>
    <row r="155" spans="2:6" x14ac:dyDescent="0.25">
      <c r="B155" s="9" t="s">
        <v>36</v>
      </c>
      <c r="C155" s="7">
        <f>C51-D51</f>
        <v>2.8285453604074995</v>
      </c>
      <c r="D155" s="49">
        <f>SUM(E51:H51)</f>
        <v>2.5564076496220847</v>
      </c>
      <c r="E155" s="7">
        <f>I51+J51</f>
        <v>1.1648741479178721</v>
      </c>
      <c r="F155" s="7">
        <f>K51</f>
        <v>1.0243470982905982</v>
      </c>
    </row>
    <row r="156" spans="2:6" ht="15.75" thickBot="1" x14ac:dyDescent="0.3">
      <c r="B156" s="50" t="s">
        <v>35</v>
      </c>
      <c r="C156" s="7"/>
      <c r="D156" s="49"/>
      <c r="E156" s="7">
        <f>I52+J52</f>
        <v>1.2824600393139796</v>
      </c>
      <c r="F156" s="7">
        <f>K52</f>
        <v>1.3132273641814063</v>
      </c>
    </row>
    <row r="157" spans="2:6" x14ac:dyDescent="0.25">
      <c r="C157" s="7"/>
      <c r="D157" s="7"/>
    </row>
    <row r="158" spans="2:6" x14ac:dyDescent="0.25">
      <c r="D158" s="7"/>
    </row>
    <row r="159" spans="2:6" x14ac:dyDescent="0.25">
      <c r="D159" s="7"/>
    </row>
    <row r="160" spans="2:6" x14ac:dyDescent="0.25">
      <c r="D160" s="7"/>
    </row>
    <row r="161" spans="4:4" x14ac:dyDescent="0.25">
      <c r="D161" s="7"/>
    </row>
  </sheetData>
  <mergeCells count="2">
    <mergeCell ref="J100:N101"/>
    <mergeCell ref="J89:N90"/>
  </mergeCells>
  <conditionalFormatting sqref="AB26:AJ26">
    <cfRule type="colorScale" priority="2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conditionalFormatting sqref="AB78:AJ78 P69:X69 C84:K84">
    <cfRule type="colorScale" priority="1">
      <colorScale>
        <cfvo type="num" val="-100"/>
        <cfvo type="num" val="0"/>
        <cfvo type="num" val="100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Atherosclerosis</vt:lpstr>
      <vt:lpstr>T-test</vt:lpstr>
    </vt:vector>
  </TitlesOfParts>
  <Company>UWMP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2018-08-30T20:21:34Z</dcterms:created>
  <dcterms:modified xsi:type="dcterms:W3CDTF">2018-08-30T20:23:08Z</dcterms:modified>
</cp:coreProperties>
</file>