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Atomic\Administrative\GAEC IPC subcommittee on Promotion\Gaec Promotion 20230228\"/>
    </mc:Choice>
  </mc:AlternateContent>
  <xr:revisionPtr revIDLastSave="0" documentId="13_ncr:1_{1605172D-F279-48AC-8BAD-3F95BE2E8DA0}" xr6:coauthVersionLast="47" xr6:coauthVersionMax="47" xr10:uidLastSave="{00000000-0000-0000-0000-000000000000}"/>
  <bookViews>
    <workbookView xWindow="-120" yWindow="-120" windowWidth="20730" windowHeight="11040" xr2:uid="{7FAEB608-8DF2-43E0-B0A8-AF158196698F}"/>
  </bookViews>
  <sheets>
    <sheet name="Research" sheetId="1" r:id="rId1"/>
    <sheet name="Service" sheetId="2" r:id="rId2"/>
    <sheet name="Sheet3" sheetId="3" r:id="rId3"/>
  </sheets>
  <definedNames>
    <definedName name="_Hlk104536850" localSheetId="0">Research!$B$5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2" l="1"/>
  <c r="F45" i="1"/>
  <c r="F47" i="1"/>
  <c r="C56" i="1"/>
  <c r="C57" i="2"/>
  <c r="E154" i="2"/>
  <c r="E122" i="2"/>
  <c r="D57" i="2"/>
  <c r="E152" i="1"/>
  <c r="E121" i="1"/>
  <c r="D56" i="1"/>
  <c r="E31" i="1"/>
  <c r="F153" i="2"/>
  <c r="G153" i="2" s="1"/>
  <c r="F152" i="2"/>
  <c r="G152" i="2" s="1"/>
  <c r="F151" i="2"/>
  <c r="G151" i="2" s="1"/>
  <c r="F150" i="2"/>
  <c r="G150" i="2" s="1"/>
  <c r="F149" i="2"/>
  <c r="G149" i="2" s="1"/>
  <c r="F148" i="2"/>
  <c r="G148" i="2" s="1"/>
  <c r="F147" i="2"/>
  <c r="G147" i="2" s="1"/>
  <c r="F146" i="2"/>
  <c r="G146" i="2" s="1"/>
  <c r="F145" i="2"/>
  <c r="G145" i="2" s="1"/>
  <c r="F144" i="2"/>
  <c r="G144" i="2" s="1"/>
  <c r="F143" i="2"/>
  <c r="G143" i="2" s="1"/>
  <c r="F142" i="2"/>
  <c r="G142" i="2" s="1"/>
  <c r="F141" i="2"/>
  <c r="G141" i="2" s="1"/>
  <c r="F140" i="2"/>
  <c r="G140" i="2" s="1"/>
  <c r="F121" i="2"/>
  <c r="G121" i="2" s="1"/>
  <c r="F120" i="2"/>
  <c r="G120" i="2" s="1"/>
  <c r="F119" i="2"/>
  <c r="G119" i="2" s="1"/>
  <c r="F118" i="2"/>
  <c r="G118" i="2" s="1"/>
  <c r="F117" i="2"/>
  <c r="G117" i="2" s="1"/>
  <c r="F116" i="2"/>
  <c r="G116" i="2" s="1"/>
  <c r="F115" i="2"/>
  <c r="G115" i="2" s="1"/>
  <c r="F114" i="2"/>
  <c r="G114" i="2" s="1"/>
  <c r="F113" i="2"/>
  <c r="G113" i="2" s="1"/>
  <c r="F112" i="2"/>
  <c r="G112" i="2" s="1"/>
  <c r="F111" i="2"/>
  <c r="G111" i="2" s="1"/>
  <c r="F110" i="2"/>
  <c r="G110" i="2" s="1"/>
  <c r="F109" i="2"/>
  <c r="G109" i="2" s="1"/>
  <c r="F108" i="2"/>
  <c r="G108" i="2" s="1"/>
  <c r="F107" i="2"/>
  <c r="G107" i="2" s="1"/>
  <c r="F106" i="2"/>
  <c r="G106" i="2" s="1"/>
  <c r="F105" i="2"/>
  <c r="G105" i="2" s="1"/>
  <c r="F104" i="2"/>
  <c r="G104" i="2" s="1"/>
  <c r="F103" i="2"/>
  <c r="G103" i="2" s="1"/>
  <c r="F102" i="2"/>
  <c r="G102" i="2" s="1"/>
  <c r="F101" i="2"/>
  <c r="G101" i="2" s="1"/>
  <c r="F100" i="2"/>
  <c r="G100" i="2" s="1"/>
  <c r="F99" i="2"/>
  <c r="G99" i="2" s="1"/>
  <c r="F98" i="2"/>
  <c r="G98" i="2" s="1"/>
  <c r="F97" i="2"/>
  <c r="G97" i="2" s="1"/>
  <c r="F96" i="2"/>
  <c r="G96" i="2" s="1"/>
  <c r="F95" i="2"/>
  <c r="G95" i="2" s="1"/>
  <c r="F94" i="2"/>
  <c r="G94" i="2" s="1"/>
  <c r="F93" i="2"/>
  <c r="G93" i="2" s="1"/>
  <c r="F91" i="2"/>
  <c r="G91" i="2" s="1"/>
  <c r="F90" i="2"/>
  <c r="G90" i="2" s="1"/>
  <c r="F89" i="2"/>
  <c r="G89" i="2" s="1"/>
  <c r="F88" i="2"/>
  <c r="G88" i="2" s="1"/>
  <c r="F87" i="2"/>
  <c r="G87" i="2" s="1"/>
  <c r="F86" i="2"/>
  <c r="G86" i="2" s="1"/>
  <c r="F85" i="2"/>
  <c r="G85" i="2" s="1"/>
  <c r="F84" i="2"/>
  <c r="G84" i="2" s="1"/>
  <c r="F83" i="2"/>
  <c r="G83" i="2" s="1"/>
  <c r="F82" i="2"/>
  <c r="G82" i="2" s="1"/>
  <c r="F81" i="2"/>
  <c r="G81" i="2" s="1"/>
  <c r="F80" i="2"/>
  <c r="G80" i="2" s="1"/>
  <c r="F79" i="2"/>
  <c r="G79" i="2" s="1"/>
  <c r="F78" i="2"/>
  <c r="G78" i="2" s="1"/>
  <c r="F77" i="2"/>
  <c r="G77" i="2" s="1"/>
  <c r="F76" i="2"/>
  <c r="G76" i="2" s="1"/>
  <c r="F75" i="2"/>
  <c r="G75" i="2" s="1"/>
  <c r="F74" i="2"/>
  <c r="G74" i="2" s="1"/>
  <c r="F73" i="2"/>
  <c r="G73" i="2" s="1"/>
  <c r="F72" i="2"/>
  <c r="G72" i="2" s="1"/>
  <c r="F71" i="2"/>
  <c r="G71" i="2" s="1"/>
  <c r="F70" i="2"/>
  <c r="G70" i="2" s="1"/>
  <c r="F69" i="2"/>
  <c r="G69" i="2" s="1"/>
  <c r="F68" i="2"/>
  <c r="G68" i="2" s="1"/>
  <c r="F67" i="2"/>
  <c r="G67" i="2" s="1"/>
  <c r="F66" i="2"/>
  <c r="G66" i="2" s="1"/>
  <c r="F65" i="2"/>
  <c r="G65" i="2" s="1"/>
  <c r="F64" i="2"/>
  <c r="G64" i="2" s="1"/>
  <c r="F63" i="2"/>
  <c r="G63" i="2" s="1"/>
  <c r="E56" i="2"/>
  <c r="F56" i="2" s="1"/>
  <c r="E55" i="2"/>
  <c r="F55" i="2" s="1"/>
  <c r="E54" i="2"/>
  <c r="F54" i="2" s="1"/>
  <c r="E53" i="2"/>
  <c r="F53" i="2" s="1"/>
  <c r="E52" i="2"/>
  <c r="F52" i="2" s="1"/>
  <c r="E51" i="2"/>
  <c r="F51" i="2" s="1"/>
  <c r="E50" i="2"/>
  <c r="F50" i="2" s="1"/>
  <c r="E49" i="2"/>
  <c r="F49" i="2" s="1"/>
  <c r="E48" i="2"/>
  <c r="F48" i="2" s="1"/>
  <c r="E46" i="2"/>
  <c r="F57" i="2" s="1"/>
  <c r="F6" i="2" s="1"/>
  <c r="E47" i="2"/>
  <c r="F47" i="2" s="1"/>
  <c r="E31" i="2"/>
  <c r="F30" i="2"/>
  <c r="G30" i="2" s="1"/>
  <c r="F29" i="2"/>
  <c r="G29" i="2" s="1"/>
  <c r="F28" i="2"/>
  <c r="G28" i="2" s="1"/>
  <c r="F27" i="2"/>
  <c r="G27" i="2" s="1"/>
  <c r="F26" i="2"/>
  <c r="G26" i="2" s="1"/>
  <c r="F25" i="2"/>
  <c r="G25" i="2" s="1"/>
  <c r="F24" i="2"/>
  <c r="G24" i="2" s="1"/>
  <c r="F23" i="2"/>
  <c r="G23" i="2" s="1"/>
  <c r="F22" i="2"/>
  <c r="G22" i="2" s="1"/>
  <c r="F21" i="2"/>
  <c r="G21" i="2" s="1"/>
  <c r="F20" i="2"/>
  <c r="G20" i="2" s="1"/>
  <c r="F19" i="2"/>
  <c r="G19" i="2" s="1"/>
  <c r="F18" i="2"/>
  <c r="G18" i="2" s="1"/>
  <c r="F17" i="2"/>
  <c r="G17" i="2" s="1"/>
  <c r="F16" i="2"/>
  <c r="G16" i="2" s="1"/>
  <c r="F15" i="2"/>
  <c r="G15" i="2" s="1"/>
  <c r="F151" i="1"/>
  <c r="G151" i="1" s="1"/>
  <c r="F150" i="1"/>
  <c r="G150" i="1" s="1"/>
  <c r="F149" i="1"/>
  <c r="G149" i="1" s="1"/>
  <c r="F148" i="1"/>
  <c r="G148" i="1" s="1"/>
  <c r="F147" i="1"/>
  <c r="G147" i="1" s="1"/>
  <c r="F146" i="1"/>
  <c r="G146" i="1" s="1"/>
  <c r="F145" i="1"/>
  <c r="G145" i="1" s="1"/>
  <c r="F144" i="1"/>
  <c r="G144" i="1" s="1"/>
  <c r="F143" i="1"/>
  <c r="G143" i="1" s="1"/>
  <c r="F142" i="1"/>
  <c r="G142" i="1" s="1"/>
  <c r="F141" i="1"/>
  <c r="G141" i="1" s="1"/>
  <c r="F140" i="1"/>
  <c r="G140" i="1" s="1"/>
  <c r="F139" i="1"/>
  <c r="G139" i="1" s="1"/>
  <c r="F138" i="1"/>
  <c r="G138" i="1" s="1"/>
  <c r="F120" i="1"/>
  <c r="G120" i="1" s="1"/>
  <c r="F119" i="1"/>
  <c r="G119" i="1" s="1"/>
  <c r="F118" i="1"/>
  <c r="G118" i="1" s="1"/>
  <c r="F117" i="1"/>
  <c r="G117" i="1" s="1"/>
  <c r="F116" i="1"/>
  <c r="G116" i="1" s="1"/>
  <c r="F115" i="1"/>
  <c r="G115" i="1" s="1"/>
  <c r="F114" i="1"/>
  <c r="G114" i="1" s="1"/>
  <c r="F113" i="1"/>
  <c r="G113" i="1" s="1"/>
  <c r="F112" i="1"/>
  <c r="G112" i="1" s="1"/>
  <c r="F111" i="1"/>
  <c r="G111" i="1" s="1"/>
  <c r="F110" i="1"/>
  <c r="G110" i="1" s="1"/>
  <c r="F109" i="1"/>
  <c r="G109" i="1" s="1"/>
  <c r="F108" i="1"/>
  <c r="G108" i="1" s="1"/>
  <c r="F107" i="1"/>
  <c r="G107" i="1" s="1"/>
  <c r="F106" i="1"/>
  <c r="G106" i="1" s="1"/>
  <c r="F105" i="1"/>
  <c r="G105" i="1" s="1"/>
  <c r="F104" i="1"/>
  <c r="G104" i="1" s="1"/>
  <c r="F103" i="1"/>
  <c r="G103" i="1" s="1"/>
  <c r="F102" i="1"/>
  <c r="G102" i="1" s="1"/>
  <c r="F101" i="1"/>
  <c r="G101" i="1" s="1"/>
  <c r="F100" i="1"/>
  <c r="G100" i="1" s="1"/>
  <c r="F99" i="1"/>
  <c r="G99" i="1" s="1"/>
  <c r="F98" i="1"/>
  <c r="G98" i="1" s="1"/>
  <c r="F97" i="1"/>
  <c r="G97" i="1" s="1"/>
  <c r="F96" i="1"/>
  <c r="G96" i="1" s="1"/>
  <c r="F95" i="1"/>
  <c r="G95" i="1" s="1"/>
  <c r="F94" i="1"/>
  <c r="G94" i="1" s="1"/>
  <c r="F93" i="1"/>
  <c r="G93" i="1" s="1"/>
  <c r="F92" i="1"/>
  <c r="G92" i="1" s="1"/>
  <c r="F90" i="1"/>
  <c r="G90" i="1" s="1"/>
  <c r="F89" i="1"/>
  <c r="G89" i="1" s="1"/>
  <c r="F88" i="1"/>
  <c r="G88" i="1" s="1"/>
  <c r="F87" i="1"/>
  <c r="G87" i="1" s="1"/>
  <c r="F86" i="1"/>
  <c r="G86" i="1" s="1"/>
  <c r="F85" i="1"/>
  <c r="G85" i="1" s="1"/>
  <c r="F84" i="1"/>
  <c r="G84" i="1" s="1"/>
  <c r="F83" i="1"/>
  <c r="G83" i="1" s="1"/>
  <c r="F82" i="1"/>
  <c r="G82" i="1" s="1"/>
  <c r="F81" i="1"/>
  <c r="G81" i="1" s="1"/>
  <c r="F80" i="1"/>
  <c r="G80" i="1" s="1"/>
  <c r="F79" i="1"/>
  <c r="G79" i="1" s="1"/>
  <c r="F78" i="1"/>
  <c r="G78" i="1" s="1"/>
  <c r="F77" i="1"/>
  <c r="G77" i="1" s="1"/>
  <c r="F76" i="1"/>
  <c r="G76" i="1" s="1"/>
  <c r="F75" i="1"/>
  <c r="G75" i="1" s="1"/>
  <c r="F74" i="1"/>
  <c r="G74" i="1" s="1"/>
  <c r="F73" i="1"/>
  <c r="G73" i="1" s="1"/>
  <c r="F72" i="1"/>
  <c r="G72" i="1" s="1"/>
  <c r="F71" i="1"/>
  <c r="G71" i="1" s="1"/>
  <c r="F70" i="1"/>
  <c r="G70" i="1" s="1"/>
  <c r="F69" i="1"/>
  <c r="G69" i="1" s="1"/>
  <c r="F68" i="1"/>
  <c r="G68" i="1" s="1"/>
  <c r="F67" i="1"/>
  <c r="G67" i="1" s="1"/>
  <c r="F66" i="1"/>
  <c r="G66" i="1" s="1"/>
  <c r="F65" i="1"/>
  <c r="G65" i="1" s="1"/>
  <c r="F64" i="1"/>
  <c r="G64" i="1" s="1"/>
  <c r="F63" i="1"/>
  <c r="G63" i="1" s="1"/>
  <c r="F62" i="1"/>
  <c r="G62" i="1" s="1"/>
  <c r="F30" i="1"/>
  <c r="G30" i="1" s="1"/>
  <c r="F29" i="1"/>
  <c r="G29" i="1" s="1"/>
  <c r="F28" i="1"/>
  <c r="G28" i="1" s="1"/>
  <c r="F27" i="1"/>
  <c r="G27" i="1" s="1"/>
  <c r="F26" i="1"/>
  <c r="G26" i="1" s="1"/>
  <c r="F25" i="1"/>
  <c r="G25" i="1" s="1"/>
  <c r="F24" i="1"/>
  <c r="G24" i="1" s="1"/>
  <c r="F23" i="1"/>
  <c r="G23" i="1" s="1"/>
  <c r="F22" i="1"/>
  <c r="G22" i="1" s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E45" i="1"/>
  <c r="E47" i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46" i="1"/>
  <c r="F46" i="1" s="1"/>
  <c r="G121" i="1" l="1"/>
  <c r="G152" i="1"/>
  <c r="G154" i="2"/>
  <c r="G122" i="2"/>
  <c r="F7" i="2" s="1"/>
  <c r="G7" i="2" s="1"/>
  <c r="G6" i="2"/>
  <c r="F56" i="1"/>
  <c r="E56" i="1"/>
  <c r="E6" i="1" s="1"/>
  <c r="G31" i="1"/>
  <c r="F5" i="1" s="1"/>
  <c r="G5" i="1" s="1"/>
  <c r="G31" i="2"/>
  <c r="E57" i="2"/>
  <c r="E6" i="2" s="1"/>
  <c r="F122" i="2"/>
  <c r="E7" i="2" s="1"/>
  <c r="F31" i="2"/>
  <c r="E5" i="2" s="1"/>
  <c r="F121" i="1"/>
  <c r="E7" i="1" s="1"/>
  <c r="F31" i="1"/>
  <c r="E5" i="1" s="1"/>
  <c r="F8" i="1" l="1"/>
  <c r="G8" i="1" s="1"/>
  <c r="F5" i="2"/>
  <c r="G5" i="2" s="1"/>
  <c r="F7" i="1"/>
  <c r="G7" i="1" s="1"/>
  <c r="F8" i="2"/>
  <c r="G8" i="2" s="1"/>
  <c r="F154" i="2"/>
  <c r="E8" i="2" s="1"/>
  <c r="F152" i="1"/>
  <c r="E8" i="1" s="1"/>
  <c r="G9" i="2" l="1"/>
  <c r="E2" i="2" s="1"/>
  <c r="F6" i="1"/>
  <c r="G6" i="1" s="1"/>
  <c r="G9" i="1" s="1"/>
  <c r="E2" i="1" s="1"/>
</calcChain>
</file>

<file path=xl/sharedStrings.xml><?xml version="1.0" encoding="utf-8"?>
<sst xmlns="http://schemas.openxmlformats.org/spreadsheetml/2006/main" count="455" uniqueCount="204">
  <si>
    <t xml:space="preserve">At least </t>
  </si>
  <si>
    <t>KEY ELEMENTS</t>
  </si>
  <si>
    <t>Teaching/Training (TT)</t>
  </si>
  <si>
    <t>Research and Scholarly Contributions (RSC)</t>
  </si>
  <si>
    <t>Commission and Public Service (CPS)</t>
  </si>
  <si>
    <t>Resource Mobilisation, Commercialisation, and Technology Transfer (RMCIT)</t>
  </si>
  <si>
    <t>Maximum score</t>
  </si>
  <si>
    <t>Weighted proportions</t>
  </si>
  <si>
    <t>TO SENIOR RESEARCH SCIENTIST</t>
  </si>
  <si>
    <t>TO PRINCIPAL RESEARCH SCIENTIST</t>
  </si>
  <si>
    <t>TO CHIEF RESEARCH SCIENTIST</t>
  </si>
  <si>
    <t xml:space="preserve">Refereed Journals </t>
  </si>
  <si>
    <t>Other publications</t>
  </si>
  <si>
    <t>At least</t>
  </si>
  <si>
    <t>Additional for each rank</t>
  </si>
  <si>
    <t>Book</t>
  </si>
  <si>
    <t>Chapter (s) in a Book</t>
  </si>
  <si>
    <t>IAEA publications</t>
  </si>
  <si>
    <t>Classified document (to be defined)</t>
  </si>
  <si>
    <t>Handbook</t>
  </si>
  <si>
    <t>Technical Report (Accepted)</t>
  </si>
  <si>
    <t>Edited Conference Paper</t>
  </si>
  <si>
    <t>Newspaper/Newsletter article</t>
  </si>
  <si>
    <t>Non-Refereed Journal Paper</t>
  </si>
  <si>
    <t>Unedited Conference Paper/Poster Presentation</t>
  </si>
  <si>
    <t>Unit score</t>
  </si>
  <si>
    <t>Qty</t>
  </si>
  <si>
    <t>Article in Refereed Journal*</t>
  </si>
  <si>
    <t xml:space="preserve">* compulsory </t>
  </si>
  <si>
    <t>No.</t>
  </si>
  <si>
    <t>Indicator</t>
  </si>
  <si>
    <t>Scoring    (Points)</t>
  </si>
  <si>
    <t>Teaching (Part-time lecturing at the University)</t>
  </si>
  <si>
    <t xml:space="preserve">Thesis/Project Supervision </t>
  </si>
  <si>
    <t>Mentoring/Supervision/ Training/ Hosting of postdoctoral, IAEA fellows, scientific visitors, subordinates, interns and national service persons</t>
  </si>
  <si>
    <t>Workshop/Training Instructor/Facilitator/ Resource Person</t>
  </si>
  <si>
    <t xml:space="preserve">Continuous professional development </t>
  </si>
  <si>
    <t xml:space="preserve">Scoring  per unit </t>
  </si>
  <si>
    <t>One PhD Candidate supervised</t>
  </si>
  <si>
    <t>One MSc/MBA</t>
  </si>
  <si>
    <t>One BSc</t>
  </si>
  <si>
    <t>One course per year</t>
  </si>
  <si>
    <t>One curriculum</t>
  </si>
  <si>
    <t>One training document</t>
  </si>
  <si>
    <t>One Mphil</t>
  </si>
  <si>
    <t>Less than 1 year training  (Postdoc/IAEA fellow)</t>
  </si>
  <si>
    <t>One year &amp; above training (Postdoc IAEA fellow )</t>
  </si>
  <si>
    <t>One training course for subordinates</t>
  </si>
  <si>
    <t>One training course for Intern</t>
  </si>
  <si>
    <t>One training course for NSP</t>
  </si>
  <si>
    <t>Facilitator/ Instructor/ Resource Person (per training course)</t>
  </si>
  <si>
    <t>One Additional Degree/ Diploma certificate</t>
  </si>
  <si>
    <t>One Non-Degree/ Non-Diploma Professional certificate. (certificate for participation excluded)</t>
  </si>
  <si>
    <t>Evidence of participation including certificate for participation (per workshop/ training/ conference)</t>
  </si>
  <si>
    <t>Candiate Score</t>
  </si>
  <si>
    <t>Service to the Commission (CS)</t>
  </si>
  <si>
    <t xml:space="preserve">Administrative activities (Leadership or management positions) </t>
  </si>
  <si>
    <t>Acting beyond three months but less than 6 months 30%</t>
  </si>
  <si>
    <t>Organizer of Workshop/ Training Course/ Special Seminar Organizers/ Response Teams</t>
  </si>
  <si>
    <t>Membership of Permanent/ Statutory Committees/Boards</t>
  </si>
  <si>
    <t>Membership of Ad-hoc Committees</t>
  </si>
  <si>
    <t>Editing of Pamphlets, Journal, Books, Classified Documents, etc.</t>
  </si>
  <si>
    <t xml:space="preserve">One Book = 3 – 9 </t>
  </si>
  <si>
    <t>Internal Examiner for University (UG/SNAS)</t>
  </si>
  <si>
    <t xml:space="preserve">Developing/updating leaflets, brochures, fliers, newsletters, databases, or websites </t>
  </si>
  <si>
    <t>Other GAEC Community Services (SOPs, Cabinet Memo, Grant/ Business Proposals, etc.)</t>
  </si>
  <si>
    <t>Service to the Public (National and International Communities) - PS</t>
  </si>
  <si>
    <t>Membership of National/ International Board/ Committee/Technical Working Groups/ AFRA and other National/ International Projects</t>
  </si>
  <si>
    <t xml:space="preserve">Membership of Editorial Boards of recognized journals  </t>
  </si>
  <si>
    <t>Reviewer of Journal Articles</t>
  </si>
  <si>
    <t>External Examiner for Universities/ Tertiary Institutes</t>
  </si>
  <si>
    <t>Invigilator of External Examinations</t>
  </si>
  <si>
    <t>External Assessor for Promotions</t>
  </si>
  <si>
    <t>Keynote speaker/ panelist/ guest speaker (Conferences, webinar, forum, public lectures etc.)</t>
  </si>
  <si>
    <t>Leadership in Professional Associations</t>
  </si>
  <si>
    <t>Extension Work in Communities</t>
  </si>
  <si>
    <t xml:space="preserve">Technical and consultancy work </t>
  </si>
  <si>
    <t>Expert Mission</t>
  </si>
  <si>
    <t>Visiting Scholar</t>
  </si>
  <si>
    <t>Special/ Recognition Awards</t>
  </si>
  <si>
    <t>Identifiable contribution to GAEC as a Traditional/Religious Leader/ Assembly Member/ DCE/ MCE/ MP/ Minister etc</t>
  </si>
  <si>
    <t>Patron of recognized Professional association</t>
  </si>
  <si>
    <t>Supervisor/ Enumerator/ Returning Officer/ Polling Agent/ Observer (National or international elections) related to a scientific professional body or activity</t>
  </si>
  <si>
    <t>Chairman/ Editor-in-Chief</t>
  </si>
  <si>
    <t>Associate Editor/ Editor</t>
  </si>
  <si>
    <t>Secretary</t>
  </si>
  <si>
    <t>Member</t>
  </si>
  <si>
    <t>Centre Manager/ HOD</t>
  </si>
  <si>
    <t>Head of labs/Programme Coordinators</t>
  </si>
  <si>
    <t>Project Leader/ Coordinator</t>
  </si>
  <si>
    <t>RSA Executive Position</t>
  </si>
  <si>
    <t>Membership of Editorial Boards of accepted journal</t>
  </si>
  <si>
    <t xml:space="preserve">GAEC/ Institute Representation E.g. Coordinator Liaison Officer for exhibition </t>
  </si>
  <si>
    <t xml:space="preserve">Representative//Coordinator/Liaison Officer </t>
  </si>
  <si>
    <t>per activity</t>
  </si>
  <si>
    <t>Sensitization/ Outreach programmes or activities/ Consultancy (Schools, media, documentaries, community, industry other institutions)</t>
  </si>
  <si>
    <t>Chairman</t>
  </si>
  <si>
    <t>In attendance (regular)</t>
  </si>
  <si>
    <t>One Pamphlets/ Journal Articles</t>
  </si>
  <si>
    <t>Developing leaflets, fliers, newsletters, databases, website (per item)</t>
  </si>
  <si>
    <t>Updating leaflets, fliers, newsletters, databases, website (per item)</t>
  </si>
  <si>
    <t xml:space="preserve">per document or activity </t>
  </si>
  <si>
    <t>Acting beyond one month but less than three months 20%</t>
  </si>
  <si>
    <t xml:space="preserve">In attendance/ co-opted members (regular) </t>
  </si>
  <si>
    <t>One Classified Document</t>
  </si>
  <si>
    <t>per appointment</t>
  </si>
  <si>
    <t>National Liaison Officer</t>
  </si>
  <si>
    <t>Asst. National Liaison Officer</t>
  </si>
  <si>
    <t>National Project Counterparts (per project)</t>
  </si>
  <si>
    <t>AFRA coordinator (per project)</t>
  </si>
  <si>
    <t>Project Manager/ co-ordinator/ leader (per project)</t>
  </si>
  <si>
    <t>Chairman/ Coordinator</t>
  </si>
  <si>
    <t>Managing Editor</t>
  </si>
  <si>
    <t>Editor/ Associate Editor</t>
  </si>
  <si>
    <t>per journal article</t>
  </si>
  <si>
    <t>President/ Chairman</t>
  </si>
  <si>
    <t>Council Members/ Other</t>
  </si>
  <si>
    <t xml:space="preserve">per project or activity </t>
  </si>
  <si>
    <t>per mission</t>
  </si>
  <si>
    <t xml:space="preserve">per institution </t>
  </si>
  <si>
    <t>per award</t>
  </si>
  <si>
    <t xml:space="preserve">per position </t>
  </si>
  <si>
    <t>per contract or group</t>
  </si>
  <si>
    <t>per association</t>
  </si>
  <si>
    <t xml:space="preserve">per election </t>
  </si>
  <si>
    <t>per examination (e.g., WASSCE, BECE)</t>
  </si>
  <si>
    <t>Director</t>
  </si>
  <si>
    <t>Deputy Director General</t>
  </si>
  <si>
    <t>Deputy Director</t>
  </si>
  <si>
    <t>Rank</t>
  </si>
  <si>
    <t>No. of indicators needed (PS)**</t>
  </si>
  <si>
    <t xml:space="preserve">Maximum Score for Rank </t>
  </si>
  <si>
    <t>Research Scientist to Senior Research Scientist</t>
  </si>
  <si>
    <t>Senior Research Scientist to Principal Research Scientist</t>
  </si>
  <si>
    <t xml:space="preserve">Principal Research Scientist to Chief Research Scientist </t>
  </si>
  <si>
    <t>Maximum Score for each indicator is 20 marks/points</t>
  </si>
  <si>
    <t>CS – Service to the Commission; PS – Public Service</t>
  </si>
  <si>
    <t>RS – Research Scientist; SRS – Senior Research Scientist; PRS – Principal Research Scientist; CRS – Chief Research Scientist</t>
  </si>
  <si>
    <t>*Indicators refer to #1 – 11 in Table 6(a)</t>
  </si>
  <si>
    <t>** Indicators refer to #12 – 27 in Table 6 (a)</t>
  </si>
  <si>
    <t>No. of indicators needed* (CS)</t>
  </si>
  <si>
    <t>Scoring</t>
  </si>
  <si>
    <t>Expert Technical Support to Program/Project</t>
  </si>
  <si>
    <t>Patent (invention/technology/product)</t>
  </si>
  <si>
    <t>Development of Technology and Design of Prototype</t>
  </si>
  <si>
    <t>Training of beneficiaries in the use of New Technology</t>
  </si>
  <si>
    <t xml:space="preserve">Adapting an existing Technology for Transfer  </t>
  </si>
  <si>
    <t xml:space="preserve">Between US $2000.00 - $5000.00 (equivalent) </t>
  </si>
  <si>
    <t>Between US $5000.00 - $20000.00 (equivalent)</t>
  </si>
  <si>
    <t>Between US $20000.00 - $50000.00 (equivalent)</t>
  </si>
  <si>
    <t>Between US $50000.00 - $100000.00 (equivalent)</t>
  </si>
  <si>
    <t>Between US $100000.00 - $150000.00 (equivalent)</t>
  </si>
  <si>
    <t>Between US $150000.00 - $250000.00 (equivalent)</t>
  </si>
  <si>
    <t>Above US $250000.00</t>
  </si>
  <si>
    <t>per document</t>
  </si>
  <si>
    <t>per project</t>
  </si>
  <si>
    <t>per invention</t>
  </si>
  <si>
    <t>per technology</t>
  </si>
  <si>
    <t xml:space="preserve">per technology </t>
  </si>
  <si>
    <r>
      <t>Development/ Update of Curricula/Teaching/ Training Materials</t>
    </r>
    <r>
      <rPr>
        <b/>
        <sz val="12"/>
        <color theme="1"/>
        <rFont val="Calibri"/>
        <family val="2"/>
        <scheme val="minor"/>
      </rPr>
      <t xml:space="preserve"> </t>
    </r>
  </si>
  <si>
    <t>Scopus and/or WoS</t>
  </si>
  <si>
    <t xml:space="preserve"> Approved Journal</t>
  </si>
  <si>
    <t xml:space="preserve">Candidate's score </t>
  </si>
  <si>
    <t>Candidate's Score</t>
  </si>
  <si>
    <t>Income generating activities at the current rank</t>
  </si>
  <si>
    <t>Allowed Max (20)</t>
  </si>
  <si>
    <t>Allowable Max</t>
  </si>
  <si>
    <t>Allowable Max = 20</t>
  </si>
  <si>
    <t>Allowable Max Score</t>
  </si>
  <si>
    <t>Candidate's Submitted number</t>
  </si>
  <si>
    <t xml:space="preserve">Allowable Max </t>
  </si>
  <si>
    <t>Candidate's Raw Score</t>
  </si>
  <si>
    <t xml:space="preserve">Candidate's Raw Score </t>
  </si>
  <si>
    <t>TOTAL</t>
  </si>
  <si>
    <t>sub-indicator</t>
  </si>
  <si>
    <t>Selection Criteria</t>
  </si>
  <si>
    <t>No. of indicators needed (CS)*</t>
  </si>
  <si>
    <t xml:space="preserve">Resource Mobilisation, Commercialisation, and Technology Transfer (RMCIT) </t>
  </si>
  <si>
    <t>Select any five (5) of the indicators</t>
  </si>
  <si>
    <t>Select any four (4) indictors</t>
  </si>
  <si>
    <t>All Refereed journals</t>
  </si>
  <si>
    <t xml:space="preserve"> in addition to Articles in Refereed Journal Select any 4, 5, or 6 other publications when applying for SRS, PRS or CRS respectively,</t>
  </si>
  <si>
    <t>One Book</t>
  </si>
  <si>
    <t>SRS = 50%</t>
  </si>
  <si>
    <t>PRS = 60%</t>
  </si>
  <si>
    <t>CRS = 75%</t>
  </si>
  <si>
    <t>Minimum Overal Score for Promotion</t>
  </si>
  <si>
    <t>IPC@2023</t>
  </si>
  <si>
    <t>END OF FORM</t>
  </si>
  <si>
    <t>Candidate's Weighted  Score</t>
  </si>
  <si>
    <t xml:space="preserve">Development of Commission Policy Documents </t>
  </si>
  <si>
    <t>CRS</t>
  </si>
  <si>
    <t xml:space="preserve">SELECT RANK APPLIED FOR </t>
  </si>
  <si>
    <t>STATUS</t>
  </si>
  <si>
    <t xml:space="preserve"> in addition to Articles in Refereed Journal Select any 3, 4, or 5 other publications when applying for SRS, PRS or CRS respectively,</t>
  </si>
  <si>
    <t>FOR RESEARCH-ORIENTED 
PROMOTION TO ALL RANKS OF THE RESEARCH SCIENTIST GRADE</t>
  </si>
  <si>
    <t xml:space="preserve">SUMMARY SCORE SHEET </t>
  </si>
  <si>
    <t>FOR SERVICE-ORIENTED 
PROMOTION TO ALL RANKS OF THE RESEARCH SCIENTIST GRADE</t>
  </si>
  <si>
    <t>SRS</t>
  </si>
  <si>
    <t>One MPhil/MSc by research</t>
  </si>
  <si>
    <t>One MBA/MSc by course work</t>
  </si>
  <si>
    <t xml:space="preserve"> Institute Approved Journal</t>
  </si>
  <si>
    <t>First/Corresponding Authorship/supervised student publications</t>
  </si>
  <si>
    <t>Refereed Journal articles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</si>
</sst>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8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i/>
      <sz val="14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0"/>
      <name val="Calibri"/>
      <family val="2"/>
      <scheme val="minor"/>
    </font>
    <font>
      <b/>
      <sz val="16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1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vertical="center" wrapText="1"/>
    </xf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0" xfId="0" applyFont="1" applyAlignment="1">
      <alignment horizontal="left" wrapText="1"/>
    </xf>
    <xf numFmtId="0" fontId="3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2" fillId="0" borderId="0" xfId="0" applyFont="1" applyAlignment="1">
      <alignment horizontal="left"/>
    </xf>
    <xf numFmtId="0" fontId="2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vertical="center" wrapText="1"/>
    </xf>
    <xf numFmtId="0" fontId="11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2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12" fillId="0" borderId="0" xfId="0" applyFont="1" applyAlignment="1">
      <alignment wrapText="1"/>
    </xf>
    <xf numFmtId="0" fontId="8" fillId="0" borderId="1" xfId="0" applyFont="1" applyBorder="1" applyAlignment="1">
      <alignment horizontal="left" vertical="center" wrapText="1"/>
    </xf>
    <xf numFmtId="1" fontId="10" fillId="0" borderId="1" xfId="0" applyNumberFormat="1" applyFont="1" applyBorder="1" applyAlignment="1">
      <alignment horizontal="center" vertical="center" wrapText="1"/>
    </xf>
    <xf numFmtId="1" fontId="11" fillId="0" borderId="1" xfId="0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left" vertical="center" wrapText="1"/>
    </xf>
    <xf numFmtId="0" fontId="5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1" fontId="1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4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1" xfId="0" applyFont="1" applyBorder="1" applyAlignment="1">
      <alignment horizontal="center" vertical="center" wrapText="1"/>
    </xf>
    <xf numFmtId="0" fontId="5" fillId="3" borderId="1" xfId="0" applyFont="1" applyFill="1" applyBorder="1" applyAlignment="1" applyProtection="1">
      <alignment horizontal="center" wrapText="1"/>
      <protection locked="0"/>
    </xf>
    <xf numFmtId="0" fontId="8" fillId="3" borderId="1" xfId="0" applyFont="1" applyFill="1" applyBorder="1" applyAlignment="1" applyProtection="1">
      <alignment horizontal="center" vertical="center" wrapText="1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/>
      <protection locked="0"/>
    </xf>
    <xf numFmtId="1" fontId="2" fillId="4" borderId="1" xfId="0" applyNumberFormat="1" applyFont="1" applyFill="1" applyBorder="1" applyAlignment="1" applyProtection="1">
      <alignment horizontal="center" vertical="center"/>
      <protection locked="0"/>
    </xf>
    <xf numFmtId="0" fontId="5" fillId="4" borderId="1" xfId="0" applyFont="1" applyFill="1" applyBorder="1" applyAlignment="1" applyProtection="1">
      <alignment horizontal="center" wrapText="1"/>
      <protection locked="0"/>
    </xf>
    <xf numFmtId="0" fontId="8" fillId="3" borderId="1" xfId="0" applyFont="1" applyFill="1" applyBorder="1" applyAlignment="1" applyProtection="1">
      <alignment horizontal="center"/>
      <protection locked="0"/>
    </xf>
    <xf numFmtId="0" fontId="5" fillId="0" borderId="0" xfId="0" applyFont="1" applyAlignment="1">
      <alignment horizontal="left" vertical="center" wrapText="1"/>
    </xf>
    <xf numFmtId="9" fontId="5" fillId="0" borderId="0" xfId="0" applyNumberFormat="1" applyFont="1" applyAlignment="1">
      <alignment horizontal="center" vertical="center" wrapText="1"/>
    </xf>
    <xf numFmtId="0" fontId="9" fillId="0" borderId="8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wrapText="1"/>
    </xf>
    <xf numFmtId="0" fontId="5" fillId="0" borderId="3" xfId="0" applyFont="1" applyBorder="1" applyAlignment="1">
      <alignment vertical="center" wrapText="1"/>
    </xf>
    <xf numFmtId="0" fontId="5" fillId="0" borderId="3" xfId="0" applyFont="1" applyBorder="1" applyAlignment="1">
      <alignment horizontal="center" vertical="center" wrapText="1"/>
    </xf>
    <xf numFmtId="0" fontId="16" fillId="0" borderId="0" xfId="1" applyFont="1" applyAlignment="1">
      <alignment horizontal="left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0" fontId="19" fillId="0" borderId="0" xfId="0" applyFont="1" applyAlignment="1">
      <alignment horizontal="justify" vertical="center"/>
    </xf>
    <xf numFmtId="0" fontId="20" fillId="0" borderId="0" xfId="0" applyFont="1"/>
    <xf numFmtId="0" fontId="17" fillId="0" borderId="0" xfId="0" applyFont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left" vertical="center" wrapText="1"/>
    </xf>
    <xf numFmtId="0" fontId="19" fillId="0" borderId="1" xfId="0" applyFont="1" applyBorder="1" applyAlignment="1">
      <alignment vertical="center" wrapText="1"/>
    </xf>
    <xf numFmtId="0" fontId="11" fillId="0" borderId="0" xfId="0" applyFont="1" applyAlignment="1">
      <alignment wrapText="1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19" fillId="5" borderId="0" xfId="0" applyFont="1" applyFill="1" applyAlignment="1" applyProtection="1">
      <alignment horizontal="center" vertical="center" wrapText="1"/>
      <protection locked="0"/>
    </xf>
    <xf numFmtId="0" fontId="17" fillId="0" borderId="0" xfId="0" applyFont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left" vertical="center" wrapText="1"/>
    </xf>
    <xf numFmtId="0" fontId="19" fillId="0" borderId="10" xfId="0" applyFont="1" applyBorder="1" applyAlignment="1">
      <alignment vertical="center" wrapText="1"/>
    </xf>
    <xf numFmtId="0" fontId="11" fillId="0" borderId="10" xfId="0" applyFont="1" applyBorder="1" applyAlignment="1">
      <alignment horizontal="left" vertical="center" wrapText="1"/>
    </xf>
    <xf numFmtId="0" fontId="11" fillId="0" borderId="10" xfId="0" applyFont="1" applyBorder="1" applyAlignment="1">
      <alignment horizontal="center" vertical="center" wrapText="1"/>
    </xf>
    <xf numFmtId="164" fontId="19" fillId="0" borderId="10" xfId="0" applyNumberFormat="1" applyFont="1" applyBorder="1" applyAlignment="1">
      <alignment horizontal="center" vertical="center" wrapText="1"/>
    </xf>
    <xf numFmtId="9" fontId="19" fillId="0" borderId="0" xfId="0" applyNumberFormat="1" applyFont="1" applyAlignment="1">
      <alignment horizontal="center" vertical="center" wrapText="1"/>
    </xf>
    <xf numFmtId="0" fontId="19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wrapText="1"/>
    </xf>
    <xf numFmtId="0" fontId="2" fillId="2" borderId="0" xfId="0" applyFont="1" applyFill="1" applyAlignment="1">
      <alignment wrapText="1"/>
    </xf>
    <xf numFmtId="0" fontId="12" fillId="2" borderId="0" xfId="0" applyFont="1" applyFill="1" applyAlignment="1">
      <alignment wrapText="1"/>
    </xf>
    <xf numFmtId="0" fontId="0" fillId="2" borderId="0" xfId="0" applyFill="1"/>
    <xf numFmtId="0" fontId="17" fillId="0" borderId="6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 wrapText="1"/>
    </xf>
    <xf numFmtId="0" fontId="9" fillId="2" borderId="0" xfId="0" applyFont="1" applyFill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9" fillId="2" borderId="0" xfId="0" applyFont="1" applyFill="1" applyAlignment="1">
      <alignment horizontal="center" vertical="center" wrapText="1"/>
    </xf>
    <xf numFmtId="0" fontId="5" fillId="2" borderId="8" xfId="0" applyFont="1" applyFill="1" applyBorder="1" applyAlignment="1">
      <alignment horizontal="left" vertical="center" wrapText="1"/>
    </xf>
    <xf numFmtId="0" fontId="13" fillId="0" borderId="6" xfId="0" applyFont="1" applyBorder="1" applyAlignment="1">
      <alignment horizontal="left" vertical="center"/>
    </xf>
    <xf numFmtId="0" fontId="13" fillId="0" borderId="5" xfId="0" applyFont="1" applyBorder="1" applyAlignment="1">
      <alignment horizontal="left" vertical="center"/>
    </xf>
    <xf numFmtId="0" fontId="13" fillId="0" borderId="4" xfId="0" applyFont="1" applyBorder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14" fillId="0" borderId="1" xfId="0" applyFont="1" applyBorder="1" applyAlignment="1">
      <alignment horizontal="left" vertical="center" wrapText="1"/>
    </xf>
    <xf numFmtId="0" fontId="19" fillId="0" borderId="10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9" fillId="2" borderId="7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9" fillId="2" borderId="8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left" vertical="center" wrapText="1"/>
    </xf>
    <xf numFmtId="0" fontId="2" fillId="0" borderId="5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 wrapText="1"/>
    </xf>
    <xf numFmtId="0" fontId="2" fillId="0" borderId="9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4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strike val="0"/>
        <color auto="1"/>
      </font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IPC@20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893FA-5F2E-4F2B-89DE-F7CD0D6CEA49}">
  <dimension ref="A1:H161"/>
  <sheetViews>
    <sheetView tabSelected="1" zoomScale="90" zoomScaleNormal="90" workbookViewId="0">
      <selection activeCell="E138" sqref="E138"/>
    </sheetView>
  </sheetViews>
  <sheetFormatPr defaultRowHeight="49.5" customHeight="1" x14ac:dyDescent="0.25"/>
  <cols>
    <col min="1" max="1" width="9.140625" style="6"/>
    <col min="2" max="2" width="43.42578125" style="13" customWidth="1"/>
    <col min="3" max="3" width="34" style="5" customWidth="1"/>
    <col min="4" max="4" width="28.140625" style="6" customWidth="1"/>
    <col min="5" max="5" width="27.28515625" style="6" customWidth="1"/>
    <col min="6" max="6" width="29.7109375" style="21" customWidth="1"/>
    <col min="7" max="7" width="30.85546875" style="5" customWidth="1"/>
    <col min="8" max="8" width="18" style="5" customWidth="1"/>
    <col min="9" max="16384" width="9.140625" style="5"/>
  </cols>
  <sheetData>
    <row r="1" spans="1:7" ht="49.5" customHeight="1" thickBot="1" x14ac:dyDescent="0.3">
      <c r="B1" s="130" t="s">
        <v>195</v>
      </c>
      <c r="C1" s="130"/>
      <c r="D1" s="130"/>
      <c r="E1" s="130"/>
      <c r="F1" s="130"/>
      <c r="G1" s="130"/>
    </row>
    <row r="2" spans="1:7" ht="49.5" customHeight="1" thickBot="1" x14ac:dyDescent="0.3">
      <c r="B2" s="82" t="s">
        <v>192</v>
      </c>
      <c r="C2" s="83" t="s">
        <v>198</v>
      </c>
      <c r="D2" s="80" t="s">
        <v>193</v>
      </c>
      <c r="E2" s="84" t="str">
        <f>IF(AND($C$2="SRS",$G$9&gt;49.9,G5&gt;0,G6&gt;0,G7&gt;0,G8&gt;0),"PASS",IF(AND($C$2="PRS",$G$9&gt;59.9,G5&gt;0,G6&gt;0,G7&gt;0,G8&gt;0),"PASS",IF(AND($C$2="CRS",$G$9&gt;74.9,G5&gt;0,G6&gt;0,G7&gt;0,G8&gt;0),"PASS","FAIL")))</f>
        <v>FAIL</v>
      </c>
      <c r="F2" s="79"/>
      <c r="G2" s="77"/>
    </row>
    <row r="3" spans="1:7" ht="49.5" customHeight="1" thickTop="1" thickBot="1" x14ac:dyDescent="0.3">
      <c r="B3" s="116" t="s">
        <v>196</v>
      </c>
      <c r="C3" s="116"/>
      <c r="D3" s="116"/>
      <c r="E3" s="116"/>
      <c r="F3" s="116"/>
      <c r="G3" s="116"/>
    </row>
    <row r="4" spans="1:7" ht="49.5" customHeight="1" thickTop="1" thickBot="1" x14ac:dyDescent="0.3">
      <c r="B4" s="86" t="s">
        <v>1</v>
      </c>
      <c r="C4" s="87" t="s">
        <v>6</v>
      </c>
      <c r="D4" s="85" t="s">
        <v>7</v>
      </c>
      <c r="E4" s="85" t="s">
        <v>171</v>
      </c>
      <c r="F4" s="87" t="s">
        <v>168</v>
      </c>
      <c r="G4" s="85" t="s">
        <v>189</v>
      </c>
    </row>
    <row r="5" spans="1:7" ht="49.5" customHeight="1" thickTop="1" thickBot="1" x14ac:dyDescent="0.3">
      <c r="B5" s="88" t="s">
        <v>2</v>
      </c>
      <c r="C5" s="89">
        <v>100</v>
      </c>
      <c r="D5" s="89">
        <v>10</v>
      </c>
      <c r="E5" s="89">
        <f>F31</f>
        <v>0</v>
      </c>
      <c r="F5" s="89">
        <f>G31</f>
        <v>0</v>
      </c>
      <c r="G5" s="90">
        <f>(D5/100)*F5</f>
        <v>0</v>
      </c>
    </row>
    <row r="6" spans="1:7" ht="49.5" customHeight="1" thickTop="1" thickBot="1" x14ac:dyDescent="0.3">
      <c r="B6" s="88" t="s">
        <v>3</v>
      </c>
      <c r="C6" s="89">
        <v>100</v>
      </c>
      <c r="D6" s="89">
        <v>55</v>
      </c>
      <c r="E6" s="89">
        <f>E56</f>
        <v>600</v>
      </c>
      <c r="F6" s="89">
        <f>F56</f>
        <v>60</v>
      </c>
      <c r="G6" s="90">
        <f t="shared" ref="G6:G8" si="0">(D6/100)*F6</f>
        <v>33</v>
      </c>
    </row>
    <row r="7" spans="1:7" ht="49.5" customHeight="1" thickTop="1" thickBot="1" x14ac:dyDescent="0.3">
      <c r="B7" s="88" t="s">
        <v>4</v>
      </c>
      <c r="C7" s="89">
        <v>100</v>
      </c>
      <c r="D7" s="89">
        <v>15</v>
      </c>
      <c r="E7" s="89">
        <f>F121</f>
        <v>0</v>
      </c>
      <c r="F7" s="89">
        <f>G121</f>
        <v>0</v>
      </c>
      <c r="G7" s="90">
        <f t="shared" si="0"/>
        <v>0</v>
      </c>
    </row>
    <row r="8" spans="1:7" ht="49.5" customHeight="1" thickTop="1" thickBot="1" x14ac:dyDescent="0.3">
      <c r="B8" s="88" t="s">
        <v>5</v>
      </c>
      <c r="C8" s="89">
        <v>100</v>
      </c>
      <c r="D8" s="89">
        <v>20</v>
      </c>
      <c r="E8" s="89">
        <f>F152</f>
        <v>0</v>
      </c>
      <c r="F8" s="89">
        <f>G152</f>
        <v>0</v>
      </c>
      <c r="G8" s="90">
        <f t="shared" si="0"/>
        <v>0</v>
      </c>
    </row>
    <row r="9" spans="1:7" ht="49.5" customHeight="1" thickTop="1" thickBot="1" x14ac:dyDescent="0.3">
      <c r="B9" s="85" t="s">
        <v>173</v>
      </c>
      <c r="C9" s="77"/>
      <c r="D9" s="78"/>
      <c r="E9" s="78"/>
      <c r="F9" s="79"/>
      <c r="G9" s="85" t="str">
        <f>IF(AND(G5&gt;0,G6&gt;0,G7&gt;0,G8&gt;0),SUM(G5:G8),"Not Complete")</f>
        <v>Not Complete</v>
      </c>
    </row>
    <row r="10" spans="1:7" ht="49.5" customHeight="1" thickTop="1" x14ac:dyDescent="0.25">
      <c r="B10" s="80" t="s">
        <v>186</v>
      </c>
      <c r="C10" s="81" t="s">
        <v>183</v>
      </c>
      <c r="D10" s="81" t="s">
        <v>184</v>
      </c>
      <c r="E10" s="81" t="s">
        <v>185</v>
      </c>
      <c r="G10" s="91"/>
    </row>
    <row r="11" spans="1:7" ht="49.5" customHeight="1" x14ac:dyDescent="0.25">
      <c r="G11" s="62"/>
    </row>
    <row r="12" spans="1:7" ht="49.5" customHeight="1" thickBot="1" x14ac:dyDescent="0.3">
      <c r="A12" s="94"/>
      <c r="B12" s="123" t="s">
        <v>2</v>
      </c>
      <c r="C12" s="123"/>
      <c r="D12" s="123"/>
      <c r="E12" s="123"/>
      <c r="F12" s="123"/>
      <c r="G12" s="123"/>
    </row>
    <row r="13" spans="1:7" ht="49.5" customHeight="1" thickBot="1" x14ac:dyDescent="0.3">
      <c r="A13" s="5"/>
      <c r="B13" s="51" t="s">
        <v>179</v>
      </c>
      <c r="C13" s="63"/>
      <c r="D13" s="63"/>
      <c r="E13" s="63"/>
      <c r="F13" s="63"/>
      <c r="G13" s="63"/>
    </row>
    <row r="14" spans="1:7" ht="49.5" customHeight="1" thickBot="1" x14ac:dyDescent="0.3">
      <c r="A14" s="23" t="s">
        <v>29</v>
      </c>
      <c r="B14" s="24" t="s">
        <v>30</v>
      </c>
      <c r="C14" s="24" t="s">
        <v>174</v>
      </c>
      <c r="D14" s="23" t="s">
        <v>37</v>
      </c>
      <c r="E14" s="23" t="s">
        <v>26</v>
      </c>
      <c r="F14" s="23" t="s">
        <v>171</v>
      </c>
      <c r="G14" s="23" t="s">
        <v>167</v>
      </c>
    </row>
    <row r="15" spans="1:7" ht="49.5" customHeight="1" thickBot="1" x14ac:dyDescent="0.35">
      <c r="A15" s="11">
        <v>1</v>
      </c>
      <c r="B15" s="15" t="s">
        <v>32</v>
      </c>
      <c r="C15" s="12" t="s">
        <v>41</v>
      </c>
      <c r="D15" s="11">
        <v>5</v>
      </c>
      <c r="E15" s="54"/>
      <c r="F15" s="11">
        <f>E15*D15</f>
        <v>0</v>
      </c>
      <c r="G15" s="11">
        <f>IF(F15&gt;20,20,F15)</f>
        <v>0</v>
      </c>
    </row>
    <row r="16" spans="1:7" ht="49.5" customHeight="1" thickBot="1" x14ac:dyDescent="0.35">
      <c r="A16" s="122">
        <v>2</v>
      </c>
      <c r="B16" s="125" t="s">
        <v>159</v>
      </c>
      <c r="C16" s="12" t="s">
        <v>42</v>
      </c>
      <c r="D16" s="11">
        <v>5</v>
      </c>
      <c r="E16" s="54"/>
      <c r="F16" s="11">
        <f t="shared" ref="F16:F30" si="1">E16*D16</f>
        <v>0</v>
      </c>
      <c r="G16" s="11">
        <f t="shared" ref="G16:G30" si="2">IF(F16&gt;20,20,F16)</f>
        <v>0</v>
      </c>
    </row>
    <row r="17" spans="1:7" ht="49.5" customHeight="1" thickBot="1" x14ac:dyDescent="0.35">
      <c r="A17" s="122"/>
      <c r="B17" s="125"/>
      <c r="C17" s="12" t="s">
        <v>43</v>
      </c>
      <c r="D17" s="11">
        <v>5</v>
      </c>
      <c r="E17" s="54"/>
      <c r="F17" s="11">
        <f t="shared" si="1"/>
        <v>0</v>
      </c>
      <c r="G17" s="11">
        <f t="shared" si="2"/>
        <v>0</v>
      </c>
    </row>
    <row r="18" spans="1:7" ht="49.5" customHeight="1" thickBot="1" x14ac:dyDescent="0.35">
      <c r="A18" s="122">
        <v>3</v>
      </c>
      <c r="B18" s="125" t="s">
        <v>33</v>
      </c>
      <c r="C18" s="12" t="s">
        <v>38</v>
      </c>
      <c r="D18" s="11">
        <v>5</v>
      </c>
      <c r="E18" s="54"/>
      <c r="F18" s="11">
        <f t="shared" si="1"/>
        <v>0</v>
      </c>
      <c r="G18" s="11">
        <f t="shared" si="2"/>
        <v>0</v>
      </c>
    </row>
    <row r="19" spans="1:7" ht="49.5" customHeight="1" thickBot="1" x14ac:dyDescent="0.35">
      <c r="A19" s="122"/>
      <c r="B19" s="125"/>
      <c r="C19" s="12" t="s">
        <v>199</v>
      </c>
      <c r="D19" s="11">
        <v>3</v>
      </c>
      <c r="E19" s="54"/>
      <c r="F19" s="11">
        <f t="shared" si="1"/>
        <v>0</v>
      </c>
      <c r="G19" s="11">
        <f t="shared" si="2"/>
        <v>0</v>
      </c>
    </row>
    <row r="20" spans="1:7" ht="49.5" customHeight="1" thickBot="1" x14ac:dyDescent="0.35">
      <c r="A20" s="122"/>
      <c r="B20" s="125"/>
      <c r="C20" s="12" t="s">
        <v>200</v>
      </c>
      <c r="D20" s="11">
        <v>2</v>
      </c>
      <c r="E20" s="54"/>
      <c r="F20" s="11">
        <f t="shared" si="1"/>
        <v>0</v>
      </c>
      <c r="G20" s="11">
        <f t="shared" si="2"/>
        <v>0</v>
      </c>
    </row>
    <row r="21" spans="1:7" ht="49.5" customHeight="1" thickBot="1" x14ac:dyDescent="0.35">
      <c r="A21" s="122"/>
      <c r="B21" s="125"/>
      <c r="C21" s="12" t="s">
        <v>40</v>
      </c>
      <c r="D21" s="11">
        <v>1</v>
      </c>
      <c r="E21" s="54"/>
      <c r="F21" s="11">
        <f t="shared" si="1"/>
        <v>0</v>
      </c>
      <c r="G21" s="11">
        <f t="shared" si="2"/>
        <v>0</v>
      </c>
    </row>
    <row r="22" spans="1:7" ht="49.5" customHeight="1" thickBot="1" x14ac:dyDescent="0.35">
      <c r="A22" s="117">
        <v>4</v>
      </c>
      <c r="B22" s="134" t="s">
        <v>34</v>
      </c>
      <c r="C22" s="12" t="s">
        <v>45</v>
      </c>
      <c r="D22" s="11">
        <v>1</v>
      </c>
      <c r="E22" s="54"/>
      <c r="F22" s="11">
        <f t="shared" si="1"/>
        <v>0</v>
      </c>
      <c r="G22" s="11">
        <f t="shared" si="2"/>
        <v>0</v>
      </c>
    </row>
    <row r="23" spans="1:7" ht="49.5" customHeight="1" thickBot="1" x14ac:dyDescent="0.35">
      <c r="A23" s="118"/>
      <c r="B23" s="135"/>
      <c r="C23" s="12" t="s">
        <v>46</v>
      </c>
      <c r="D23" s="11">
        <v>2</v>
      </c>
      <c r="E23" s="54"/>
      <c r="F23" s="11">
        <f t="shared" si="1"/>
        <v>0</v>
      </c>
      <c r="G23" s="11">
        <f t="shared" si="2"/>
        <v>0</v>
      </c>
    </row>
    <row r="24" spans="1:7" ht="49.5" customHeight="1" thickBot="1" x14ac:dyDescent="0.35">
      <c r="A24" s="118"/>
      <c r="B24" s="135"/>
      <c r="C24" s="12" t="s">
        <v>47</v>
      </c>
      <c r="D24" s="11">
        <v>3</v>
      </c>
      <c r="E24" s="54"/>
      <c r="F24" s="11">
        <f t="shared" si="1"/>
        <v>0</v>
      </c>
      <c r="G24" s="11">
        <f t="shared" si="2"/>
        <v>0</v>
      </c>
    </row>
    <row r="25" spans="1:7" ht="49.5" customHeight="1" thickBot="1" x14ac:dyDescent="0.35">
      <c r="A25" s="118"/>
      <c r="B25" s="135"/>
      <c r="C25" s="19" t="s">
        <v>48</v>
      </c>
      <c r="D25" s="20">
        <v>1</v>
      </c>
      <c r="E25" s="54"/>
      <c r="F25" s="11">
        <f t="shared" si="1"/>
        <v>0</v>
      </c>
      <c r="G25" s="11">
        <f t="shared" si="2"/>
        <v>0</v>
      </c>
    </row>
    <row r="26" spans="1:7" ht="49.5" customHeight="1" thickBot="1" x14ac:dyDescent="0.35">
      <c r="A26" s="119"/>
      <c r="B26" s="136"/>
      <c r="C26" s="19"/>
      <c r="D26" s="20">
        <v>1</v>
      </c>
      <c r="E26" s="54"/>
      <c r="F26" s="11">
        <f t="shared" si="1"/>
        <v>0</v>
      </c>
      <c r="G26" s="11">
        <f t="shared" si="2"/>
        <v>0</v>
      </c>
    </row>
    <row r="27" spans="1:7" ht="49.5" customHeight="1" thickBot="1" x14ac:dyDescent="0.35">
      <c r="A27" s="11">
        <v>5</v>
      </c>
      <c r="B27" s="15" t="s">
        <v>35</v>
      </c>
      <c r="C27" s="12" t="s">
        <v>50</v>
      </c>
      <c r="D27" s="11">
        <v>1</v>
      </c>
      <c r="E27" s="54"/>
      <c r="F27" s="11">
        <f t="shared" si="1"/>
        <v>0</v>
      </c>
      <c r="G27" s="11">
        <f t="shared" si="2"/>
        <v>0</v>
      </c>
    </row>
    <row r="28" spans="1:7" ht="49.5" customHeight="1" thickBot="1" x14ac:dyDescent="0.35">
      <c r="A28" s="117">
        <v>6</v>
      </c>
      <c r="B28" s="134" t="s">
        <v>36</v>
      </c>
      <c r="C28" s="12" t="s">
        <v>51</v>
      </c>
      <c r="D28" s="11">
        <v>10</v>
      </c>
      <c r="E28" s="54"/>
      <c r="F28" s="11">
        <f t="shared" si="1"/>
        <v>0</v>
      </c>
      <c r="G28" s="11">
        <f t="shared" si="2"/>
        <v>0</v>
      </c>
    </row>
    <row r="29" spans="1:7" ht="64.5" customHeight="1" thickBot="1" x14ac:dyDescent="0.35">
      <c r="A29" s="118"/>
      <c r="B29" s="135"/>
      <c r="C29" s="12" t="s">
        <v>52</v>
      </c>
      <c r="D29" s="11">
        <v>5</v>
      </c>
      <c r="E29" s="54"/>
      <c r="F29" s="11">
        <f t="shared" si="1"/>
        <v>0</v>
      </c>
      <c r="G29" s="11">
        <f t="shared" si="2"/>
        <v>0</v>
      </c>
    </row>
    <row r="30" spans="1:7" ht="67.5" customHeight="1" thickBot="1" x14ac:dyDescent="0.35">
      <c r="A30" s="119"/>
      <c r="B30" s="136"/>
      <c r="C30" s="12" t="s">
        <v>53</v>
      </c>
      <c r="D30" s="11">
        <v>1</v>
      </c>
      <c r="E30" s="54"/>
      <c r="F30" s="11">
        <f t="shared" si="1"/>
        <v>0</v>
      </c>
      <c r="G30" s="11">
        <f t="shared" si="2"/>
        <v>0</v>
      </c>
    </row>
    <row r="31" spans="1:7" ht="49.5" customHeight="1" thickBot="1" x14ac:dyDescent="0.35">
      <c r="A31" s="11"/>
      <c r="B31" s="24" t="s">
        <v>173</v>
      </c>
      <c r="C31" s="12"/>
      <c r="D31" s="11"/>
      <c r="E31" s="64">
        <f>SUM(E15:E30)</f>
        <v>0</v>
      </c>
      <c r="F31" s="11">
        <f>SUM(F15:F30)</f>
        <v>0</v>
      </c>
      <c r="G31" s="11">
        <f>IF((SUM(G15:G30))&gt;100,100,SUM(G15:G30))</f>
        <v>0</v>
      </c>
    </row>
    <row r="32" spans="1:7" ht="49.5" customHeight="1" thickBot="1" x14ac:dyDescent="0.3">
      <c r="A32" s="18"/>
      <c r="B32" s="131" t="s">
        <v>28</v>
      </c>
      <c r="C32" s="132"/>
      <c r="D32" s="132"/>
      <c r="E32" s="132"/>
      <c r="F32" s="132"/>
      <c r="G32" s="133"/>
    </row>
    <row r="34" spans="1:8" ht="49.5" customHeight="1" x14ac:dyDescent="0.25">
      <c r="A34" s="93"/>
      <c r="B34" s="120" t="s">
        <v>3</v>
      </c>
      <c r="C34" s="121"/>
      <c r="D34" s="121"/>
      <c r="E34" s="121"/>
      <c r="F34" s="121"/>
      <c r="G34" s="121"/>
    </row>
    <row r="35" spans="1:8" ht="49.5" customHeight="1" thickBot="1" x14ac:dyDescent="0.3">
      <c r="B35" s="5"/>
      <c r="D35" s="41"/>
      <c r="E35" s="41"/>
      <c r="F35" s="41"/>
      <c r="G35" s="41"/>
    </row>
    <row r="36" spans="1:8" ht="62.25" customHeight="1" thickBot="1" x14ac:dyDescent="0.3">
      <c r="B36" s="24" t="s">
        <v>1</v>
      </c>
      <c r="C36" s="24" t="s">
        <v>174</v>
      </c>
      <c r="D36" s="23" t="s">
        <v>8</v>
      </c>
      <c r="E36" s="23" t="s">
        <v>9</v>
      </c>
      <c r="F36" s="23" t="s">
        <v>10</v>
      </c>
      <c r="G36" s="23" t="s">
        <v>169</v>
      </c>
    </row>
    <row r="37" spans="1:8" ht="49.5" customHeight="1" thickBot="1" x14ac:dyDescent="0.3">
      <c r="B37" s="140" t="s">
        <v>11</v>
      </c>
      <c r="C37" s="39" t="s">
        <v>180</v>
      </c>
      <c r="D37" s="38">
        <v>10</v>
      </c>
      <c r="E37" s="38">
        <v>12</v>
      </c>
      <c r="F37" s="38">
        <v>14</v>
      </c>
      <c r="G37" s="55"/>
    </row>
    <row r="38" spans="1:8" ht="49.5" customHeight="1" thickBot="1" x14ac:dyDescent="0.3">
      <c r="B38" s="141"/>
      <c r="C38" s="39" t="s">
        <v>160</v>
      </c>
      <c r="D38" s="38">
        <v>3</v>
      </c>
      <c r="E38" s="38">
        <v>4</v>
      </c>
      <c r="F38" s="38">
        <v>5</v>
      </c>
      <c r="G38" s="56"/>
    </row>
    <row r="39" spans="1:8" ht="49.5" customHeight="1" thickBot="1" x14ac:dyDescent="0.3">
      <c r="B39" s="141"/>
      <c r="C39" s="39" t="s">
        <v>201</v>
      </c>
      <c r="D39" s="38">
        <v>3</v>
      </c>
      <c r="E39" s="38">
        <v>3</v>
      </c>
      <c r="F39" s="38">
        <v>3</v>
      </c>
      <c r="G39" s="56"/>
    </row>
    <row r="40" spans="1:8" ht="49.5" customHeight="1" thickBot="1" x14ac:dyDescent="0.3">
      <c r="B40" s="11" t="s">
        <v>202</v>
      </c>
      <c r="C40" s="19" t="s">
        <v>0</v>
      </c>
      <c r="D40" s="38">
        <v>5</v>
      </c>
      <c r="E40" s="38">
        <v>6</v>
      </c>
      <c r="F40" s="38">
        <v>7</v>
      </c>
      <c r="G40" s="56"/>
    </row>
    <row r="41" spans="1:8" ht="49.5" customHeight="1" thickBot="1" x14ac:dyDescent="0.3">
      <c r="B41" s="11" t="s">
        <v>12</v>
      </c>
      <c r="C41" s="19" t="s">
        <v>13</v>
      </c>
      <c r="D41" s="38">
        <v>4</v>
      </c>
      <c r="E41" s="38">
        <v>5</v>
      </c>
      <c r="F41" s="38">
        <v>6</v>
      </c>
      <c r="G41" s="56"/>
    </row>
    <row r="43" spans="1:8" ht="49.5" customHeight="1" thickBot="1" x14ac:dyDescent="0.3">
      <c r="A43" s="93"/>
      <c r="B43" s="139" t="s">
        <v>181</v>
      </c>
      <c r="C43" s="139"/>
      <c r="D43" s="139"/>
      <c r="E43" s="139"/>
      <c r="F43" s="139"/>
      <c r="G43" s="106"/>
    </row>
    <row r="44" spans="1:8" ht="49.5" customHeight="1" thickBot="1" x14ac:dyDescent="0.3">
      <c r="B44" s="23" t="s">
        <v>1</v>
      </c>
      <c r="C44" s="23" t="s">
        <v>25</v>
      </c>
      <c r="D44" s="23" t="s">
        <v>26</v>
      </c>
      <c r="E44" s="23" t="s">
        <v>172</v>
      </c>
      <c r="F44" s="23" t="s">
        <v>170</v>
      </c>
      <c r="G44" s="25"/>
      <c r="H44" s="40"/>
    </row>
    <row r="45" spans="1:8" ht="49.5" customHeight="1" thickBot="1" x14ac:dyDescent="0.35">
      <c r="B45" s="15" t="s">
        <v>27</v>
      </c>
      <c r="C45" s="11">
        <v>6</v>
      </c>
      <c r="D45" s="54">
        <v>100</v>
      </c>
      <c r="E45" s="11">
        <f>D45*C45</f>
        <v>600</v>
      </c>
      <c r="F45" s="11">
        <f>IF(AND($C$2="SRS",E45&gt;60),60,IF(AND($C$2="PRS",E45&gt;72),72,IF(AND($C$2="CRS",E45&gt;84),84,E45)))</f>
        <v>60</v>
      </c>
      <c r="G45" s="25"/>
      <c r="H45" s="40"/>
    </row>
    <row r="46" spans="1:8" ht="49.5" customHeight="1" thickBot="1" x14ac:dyDescent="0.35">
      <c r="B46" s="15" t="s">
        <v>15</v>
      </c>
      <c r="C46" s="11">
        <v>15</v>
      </c>
      <c r="D46" s="54"/>
      <c r="E46" s="11">
        <f>D46*C46</f>
        <v>0</v>
      </c>
      <c r="F46" s="11">
        <f>IF(AND($C$2="SRS",E46&gt;60),60,IF(AND($C$2="PRS",E46&gt;75),75,IF(AND($C$2="CRS",E46&gt;80),80,E46)))</f>
        <v>0</v>
      </c>
      <c r="G46" s="25"/>
      <c r="H46" s="40"/>
    </row>
    <row r="47" spans="1:8" ht="49.5" customHeight="1" thickBot="1" x14ac:dyDescent="0.35">
      <c r="B47" s="15" t="s">
        <v>16</v>
      </c>
      <c r="C47" s="11">
        <v>6</v>
      </c>
      <c r="D47" s="54"/>
      <c r="E47" s="11">
        <f t="shared" ref="E47:E55" si="3">D47*C47</f>
        <v>0</v>
      </c>
      <c r="F47" s="11">
        <f>IF(AND($C$2="SRS",E47&gt;36),36,IF(AND($C$2="PRS",E47&gt;42),42,IF(AND($C$2="CRS",E47&gt;48),48,E47)))</f>
        <v>0</v>
      </c>
      <c r="G47" s="25"/>
      <c r="H47" s="40"/>
    </row>
    <row r="48" spans="1:8" ht="49.5" customHeight="1" thickBot="1" x14ac:dyDescent="0.35">
      <c r="B48" s="15" t="s">
        <v>17</v>
      </c>
      <c r="C48" s="11">
        <v>5</v>
      </c>
      <c r="D48" s="54"/>
      <c r="E48" s="11">
        <f t="shared" si="3"/>
        <v>0</v>
      </c>
      <c r="F48" s="11">
        <f t="shared" ref="F47:F55" si="4">IF(AND($C$2="SRS",E48&gt;36),36,IF(AND($C$2="PRS",E48&gt;42),42,IF(AND($C$2="CRS",E48&gt;48),48,E48)))</f>
        <v>0</v>
      </c>
      <c r="G48" s="25"/>
      <c r="H48" s="40"/>
    </row>
    <row r="49" spans="1:8" ht="49.5" customHeight="1" thickBot="1" x14ac:dyDescent="0.35">
      <c r="B49" s="15" t="s">
        <v>18</v>
      </c>
      <c r="C49" s="11">
        <v>5</v>
      </c>
      <c r="D49" s="54"/>
      <c r="E49" s="11">
        <f t="shared" si="3"/>
        <v>0</v>
      </c>
      <c r="F49" s="11">
        <f t="shared" si="4"/>
        <v>0</v>
      </c>
      <c r="G49" s="25"/>
      <c r="H49" s="40"/>
    </row>
    <row r="50" spans="1:8" ht="49.5" customHeight="1" thickBot="1" x14ac:dyDescent="0.35">
      <c r="B50" s="15" t="s">
        <v>19</v>
      </c>
      <c r="C50" s="11">
        <v>4</v>
      </c>
      <c r="D50" s="54"/>
      <c r="E50" s="11">
        <f t="shared" si="3"/>
        <v>0</v>
      </c>
      <c r="F50" s="11">
        <f t="shared" si="4"/>
        <v>0</v>
      </c>
      <c r="G50" s="25"/>
      <c r="H50" s="40"/>
    </row>
    <row r="51" spans="1:8" ht="49.5" customHeight="1" thickBot="1" x14ac:dyDescent="0.35">
      <c r="B51" s="15" t="s">
        <v>20</v>
      </c>
      <c r="C51" s="11">
        <v>4</v>
      </c>
      <c r="D51" s="54"/>
      <c r="E51" s="11">
        <f t="shared" si="3"/>
        <v>0</v>
      </c>
      <c r="F51" s="11">
        <f t="shared" si="4"/>
        <v>0</v>
      </c>
      <c r="G51" s="25"/>
      <c r="H51" s="40"/>
    </row>
    <row r="52" spans="1:8" ht="49.5" customHeight="1" thickBot="1" x14ac:dyDescent="0.35">
      <c r="B52" s="15" t="s">
        <v>21</v>
      </c>
      <c r="C52" s="11">
        <v>3</v>
      </c>
      <c r="D52" s="54"/>
      <c r="E52" s="11">
        <f t="shared" si="3"/>
        <v>0</v>
      </c>
      <c r="F52" s="11">
        <f t="shared" si="4"/>
        <v>0</v>
      </c>
      <c r="G52" s="25"/>
      <c r="H52" s="40"/>
    </row>
    <row r="53" spans="1:8" ht="49.5" customHeight="1" thickBot="1" x14ac:dyDescent="0.35">
      <c r="B53" s="15" t="s">
        <v>22</v>
      </c>
      <c r="C53" s="11">
        <v>3</v>
      </c>
      <c r="D53" s="54"/>
      <c r="E53" s="11">
        <f t="shared" si="3"/>
        <v>0</v>
      </c>
      <c r="F53" s="11">
        <f t="shared" si="4"/>
        <v>0</v>
      </c>
      <c r="G53" s="25"/>
      <c r="H53" s="40"/>
    </row>
    <row r="54" spans="1:8" ht="49.5" customHeight="1" thickBot="1" x14ac:dyDescent="0.35">
      <c r="B54" s="15" t="s">
        <v>23</v>
      </c>
      <c r="C54" s="11">
        <v>2</v>
      </c>
      <c r="D54" s="54"/>
      <c r="E54" s="11">
        <f t="shared" si="3"/>
        <v>0</v>
      </c>
      <c r="F54" s="11">
        <f t="shared" si="4"/>
        <v>0</v>
      </c>
      <c r="G54" s="25"/>
      <c r="H54" s="40"/>
    </row>
    <row r="55" spans="1:8" ht="49.5" customHeight="1" thickBot="1" x14ac:dyDescent="0.35">
      <c r="B55" s="15" t="s">
        <v>24</v>
      </c>
      <c r="C55" s="11">
        <v>2</v>
      </c>
      <c r="D55" s="54"/>
      <c r="E55" s="11">
        <f t="shared" si="3"/>
        <v>0</v>
      </c>
      <c r="F55" s="11">
        <f t="shared" si="4"/>
        <v>0</v>
      </c>
      <c r="G55" s="25"/>
      <c r="H55" s="40"/>
    </row>
    <row r="56" spans="1:8" ht="49.5" customHeight="1" thickBot="1" x14ac:dyDescent="0.35">
      <c r="B56" s="24" t="s">
        <v>173</v>
      </c>
      <c r="C56" s="64">
        <f>SUM(C45:C55)</f>
        <v>55</v>
      </c>
      <c r="D56" s="64">
        <f>SUM(D45:D55)</f>
        <v>100</v>
      </c>
      <c r="E56" s="11">
        <f>SUM(E45:E55)</f>
        <v>600</v>
      </c>
      <c r="F56" s="11">
        <f>IF(F45&lt;1,"No article",IF(SUM(F45:F55)&gt;100,100,(SUM(F45:F55))))</f>
        <v>60</v>
      </c>
      <c r="G56" s="25"/>
      <c r="H56" s="40"/>
    </row>
    <row r="57" spans="1:8" ht="49.5" customHeight="1" thickBot="1" x14ac:dyDescent="0.3">
      <c r="B57" s="15" t="s">
        <v>28</v>
      </c>
      <c r="C57" s="10"/>
      <c r="D57" s="18"/>
      <c r="E57" s="18"/>
      <c r="F57" s="11"/>
      <c r="G57" s="25"/>
      <c r="H57" s="40"/>
    </row>
    <row r="58" spans="1:8" ht="49.5" customHeight="1" x14ac:dyDescent="0.25">
      <c r="H58" s="40"/>
    </row>
    <row r="59" spans="1:8" ht="49.5" customHeight="1" thickBot="1" x14ac:dyDescent="0.3">
      <c r="A59" s="93"/>
      <c r="B59" s="109" t="s">
        <v>4</v>
      </c>
      <c r="C59" s="109"/>
      <c r="D59" s="109"/>
      <c r="E59" s="109"/>
      <c r="F59" s="109"/>
      <c r="G59" s="109"/>
    </row>
    <row r="60" spans="1:8" ht="49.5" customHeight="1" thickBot="1" x14ac:dyDescent="0.3">
      <c r="A60" s="33" t="s">
        <v>29</v>
      </c>
      <c r="B60" s="24" t="s">
        <v>30</v>
      </c>
      <c r="C60" s="24" t="s">
        <v>174</v>
      </c>
      <c r="D60" s="33" t="s">
        <v>31</v>
      </c>
      <c r="E60" s="23" t="s">
        <v>26</v>
      </c>
      <c r="F60" s="23" t="s">
        <v>171</v>
      </c>
      <c r="G60" s="33" t="s">
        <v>167</v>
      </c>
    </row>
    <row r="61" spans="1:8" s="4" customFormat="1" ht="49.5" customHeight="1" thickBot="1" x14ac:dyDescent="0.35">
      <c r="A61" s="103" t="s">
        <v>55</v>
      </c>
      <c r="B61" s="104"/>
      <c r="C61" s="104"/>
      <c r="D61" s="104"/>
      <c r="E61" s="104"/>
      <c r="F61" s="104"/>
      <c r="G61" s="105"/>
    </row>
    <row r="62" spans="1:8" ht="49.5" customHeight="1" thickBot="1" x14ac:dyDescent="0.35">
      <c r="A62" s="124">
        <v>1</v>
      </c>
      <c r="B62" s="125" t="s">
        <v>56</v>
      </c>
      <c r="C62" s="12" t="s">
        <v>127</v>
      </c>
      <c r="D62" s="27">
        <v>30</v>
      </c>
      <c r="E62" s="57"/>
      <c r="F62" s="11">
        <f t="shared" ref="F62:F68" si="5">E62*D62</f>
        <v>0</v>
      </c>
      <c r="G62" s="11">
        <f>IF(F62&gt;20,20,F62)</f>
        <v>0</v>
      </c>
    </row>
    <row r="63" spans="1:8" ht="49.5" customHeight="1" thickBot="1" x14ac:dyDescent="0.35">
      <c r="A63" s="124"/>
      <c r="B63" s="125"/>
      <c r="C63" s="12" t="s">
        <v>126</v>
      </c>
      <c r="D63" s="27">
        <v>25</v>
      </c>
      <c r="E63" s="57"/>
      <c r="F63" s="11">
        <f t="shared" si="5"/>
        <v>0</v>
      </c>
      <c r="G63" s="11">
        <f t="shared" ref="G63:G120" si="6">IF(F63&gt;20,20,F63)</f>
        <v>0</v>
      </c>
    </row>
    <row r="64" spans="1:8" ht="49.5" customHeight="1" thickBot="1" x14ac:dyDescent="0.35">
      <c r="A64" s="124"/>
      <c r="B64" s="125"/>
      <c r="C64" s="12" t="s">
        <v>128</v>
      </c>
      <c r="D64" s="27">
        <v>20</v>
      </c>
      <c r="E64" s="57"/>
      <c r="F64" s="11">
        <f t="shared" si="5"/>
        <v>0</v>
      </c>
      <c r="G64" s="11">
        <f t="shared" si="6"/>
        <v>0</v>
      </c>
    </row>
    <row r="65" spans="1:7" ht="49.5" customHeight="1" thickBot="1" x14ac:dyDescent="0.35">
      <c r="A65" s="124"/>
      <c r="B65" s="125"/>
      <c r="C65" s="12" t="s">
        <v>87</v>
      </c>
      <c r="D65" s="27">
        <v>15</v>
      </c>
      <c r="E65" s="57"/>
      <c r="F65" s="11">
        <f t="shared" si="5"/>
        <v>0</v>
      </c>
      <c r="G65" s="11">
        <f t="shared" si="6"/>
        <v>0</v>
      </c>
    </row>
    <row r="66" spans="1:7" ht="49.5" customHeight="1" thickBot="1" x14ac:dyDescent="0.35">
      <c r="A66" s="124"/>
      <c r="B66" s="125"/>
      <c r="C66" s="12" t="s">
        <v>88</v>
      </c>
      <c r="D66" s="27">
        <v>10</v>
      </c>
      <c r="E66" s="57"/>
      <c r="F66" s="11">
        <f t="shared" si="5"/>
        <v>0</v>
      </c>
      <c r="G66" s="11">
        <f t="shared" si="6"/>
        <v>0</v>
      </c>
    </row>
    <row r="67" spans="1:7" ht="49.5" customHeight="1" thickBot="1" x14ac:dyDescent="0.35">
      <c r="A67" s="124"/>
      <c r="B67" s="125"/>
      <c r="C67" s="12" t="s">
        <v>89</v>
      </c>
      <c r="D67" s="27">
        <v>10</v>
      </c>
      <c r="E67" s="57"/>
      <c r="F67" s="11">
        <f t="shared" si="5"/>
        <v>0</v>
      </c>
      <c r="G67" s="11">
        <f t="shared" si="6"/>
        <v>0</v>
      </c>
    </row>
    <row r="68" spans="1:7" ht="49.5" customHeight="1" thickBot="1" x14ac:dyDescent="0.35">
      <c r="A68" s="124"/>
      <c r="B68" s="125"/>
      <c r="C68" s="12" t="s">
        <v>90</v>
      </c>
      <c r="D68" s="27">
        <v>10</v>
      </c>
      <c r="E68" s="57"/>
      <c r="F68" s="11">
        <f t="shared" si="5"/>
        <v>0</v>
      </c>
      <c r="G68" s="11">
        <f t="shared" si="6"/>
        <v>0</v>
      </c>
    </row>
    <row r="69" spans="1:7" ht="49.5" customHeight="1" thickBot="1" x14ac:dyDescent="0.35">
      <c r="A69" s="124"/>
      <c r="B69" s="125"/>
      <c r="C69" s="12" t="s">
        <v>57</v>
      </c>
      <c r="D69" s="58"/>
      <c r="E69" s="57"/>
      <c r="F69" s="11">
        <f>E69*D69*30%</f>
        <v>0</v>
      </c>
      <c r="G69" s="11">
        <f t="shared" si="6"/>
        <v>0</v>
      </c>
    </row>
    <row r="70" spans="1:7" ht="49.5" customHeight="1" thickBot="1" x14ac:dyDescent="0.35">
      <c r="A70" s="124"/>
      <c r="B70" s="125"/>
      <c r="C70" s="12" t="s">
        <v>102</v>
      </c>
      <c r="D70" s="58"/>
      <c r="E70" s="57"/>
      <c r="F70" s="11">
        <f>E70*D70*30%</f>
        <v>0</v>
      </c>
      <c r="G70" s="11">
        <f t="shared" si="6"/>
        <v>0</v>
      </c>
    </row>
    <row r="71" spans="1:7" ht="49.5" customHeight="1" thickBot="1" x14ac:dyDescent="0.35">
      <c r="A71" s="124">
        <v>2</v>
      </c>
      <c r="B71" s="125" t="s">
        <v>91</v>
      </c>
      <c r="C71" s="29" t="s">
        <v>83</v>
      </c>
      <c r="D71" s="27">
        <v>10</v>
      </c>
      <c r="E71" s="57"/>
      <c r="F71" s="11">
        <f t="shared" ref="F71:F90" si="7">E71*D71</f>
        <v>0</v>
      </c>
      <c r="G71" s="11">
        <f t="shared" si="6"/>
        <v>0</v>
      </c>
    </row>
    <row r="72" spans="1:7" ht="49.5" customHeight="1" thickBot="1" x14ac:dyDescent="0.35">
      <c r="A72" s="124"/>
      <c r="B72" s="125"/>
      <c r="C72" s="29" t="s">
        <v>84</v>
      </c>
      <c r="D72" s="27">
        <v>9</v>
      </c>
      <c r="E72" s="57"/>
      <c r="F72" s="11">
        <f t="shared" si="7"/>
        <v>0</v>
      </c>
      <c r="G72" s="11">
        <f t="shared" si="6"/>
        <v>0</v>
      </c>
    </row>
    <row r="73" spans="1:7" ht="49.5" customHeight="1" thickBot="1" x14ac:dyDescent="0.35">
      <c r="A73" s="124"/>
      <c r="B73" s="125"/>
      <c r="C73" s="29" t="s">
        <v>85</v>
      </c>
      <c r="D73" s="27">
        <v>8</v>
      </c>
      <c r="E73" s="57"/>
      <c r="F73" s="11">
        <f t="shared" si="7"/>
        <v>0</v>
      </c>
      <c r="G73" s="11">
        <f t="shared" si="6"/>
        <v>0</v>
      </c>
    </row>
    <row r="74" spans="1:7" ht="49.5" customHeight="1" thickBot="1" x14ac:dyDescent="0.35">
      <c r="A74" s="124"/>
      <c r="B74" s="125"/>
      <c r="C74" s="29" t="s">
        <v>86</v>
      </c>
      <c r="D74" s="27">
        <v>4</v>
      </c>
      <c r="E74" s="57"/>
      <c r="F74" s="11">
        <f t="shared" si="7"/>
        <v>0</v>
      </c>
      <c r="G74" s="11">
        <f t="shared" si="6"/>
        <v>0</v>
      </c>
    </row>
    <row r="75" spans="1:7" ht="49.5" customHeight="1" thickBot="1" x14ac:dyDescent="0.35">
      <c r="A75" s="27">
        <v>3</v>
      </c>
      <c r="B75" s="15" t="s">
        <v>92</v>
      </c>
      <c r="C75" s="12" t="s">
        <v>93</v>
      </c>
      <c r="D75" s="27">
        <v>5</v>
      </c>
      <c r="E75" s="57"/>
      <c r="F75" s="11">
        <f t="shared" si="7"/>
        <v>0</v>
      </c>
      <c r="G75" s="11">
        <f t="shared" si="6"/>
        <v>0</v>
      </c>
    </row>
    <row r="76" spans="1:7" ht="49.5" customHeight="1" thickBot="1" x14ac:dyDescent="0.35">
      <c r="A76" s="27">
        <v>4</v>
      </c>
      <c r="B76" s="15" t="s">
        <v>58</v>
      </c>
      <c r="C76" s="29" t="s">
        <v>94</v>
      </c>
      <c r="D76" s="27">
        <v>3</v>
      </c>
      <c r="E76" s="57"/>
      <c r="F76" s="11">
        <f t="shared" si="7"/>
        <v>0</v>
      </c>
      <c r="G76" s="11">
        <f t="shared" si="6"/>
        <v>0</v>
      </c>
    </row>
    <row r="77" spans="1:7" ht="49.5" customHeight="1" thickBot="1" x14ac:dyDescent="0.35">
      <c r="A77" s="27">
        <v>5</v>
      </c>
      <c r="B77" s="15" t="s">
        <v>95</v>
      </c>
      <c r="C77" s="29" t="s">
        <v>94</v>
      </c>
      <c r="D77" s="27">
        <v>5</v>
      </c>
      <c r="E77" s="57"/>
      <c r="F77" s="11">
        <f t="shared" si="7"/>
        <v>0</v>
      </c>
      <c r="G77" s="11">
        <f t="shared" si="6"/>
        <v>0</v>
      </c>
    </row>
    <row r="78" spans="1:7" ht="99.75" customHeight="1" thickBot="1" x14ac:dyDescent="0.35">
      <c r="A78" s="124">
        <v>6</v>
      </c>
      <c r="B78" s="125" t="s">
        <v>59</v>
      </c>
      <c r="C78" s="29" t="s">
        <v>96</v>
      </c>
      <c r="D78" s="27">
        <v>10</v>
      </c>
      <c r="E78" s="57"/>
      <c r="F78" s="11">
        <f t="shared" si="7"/>
        <v>0</v>
      </c>
      <c r="G78" s="11">
        <f t="shared" si="6"/>
        <v>0</v>
      </c>
    </row>
    <row r="79" spans="1:7" ht="49.5" customHeight="1" thickBot="1" x14ac:dyDescent="0.35">
      <c r="A79" s="124"/>
      <c r="B79" s="125"/>
      <c r="C79" s="29" t="s">
        <v>86</v>
      </c>
      <c r="D79" s="27">
        <v>8</v>
      </c>
      <c r="E79" s="57"/>
      <c r="F79" s="11">
        <f t="shared" si="7"/>
        <v>0</v>
      </c>
      <c r="G79" s="11">
        <f t="shared" si="6"/>
        <v>0</v>
      </c>
    </row>
    <row r="80" spans="1:7" ht="49.5" customHeight="1" thickBot="1" x14ac:dyDescent="0.35">
      <c r="A80" s="124"/>
      <c r="B80" s="125"/>
      <c r="C80" s="29" t="s">
        <v>97</v>
      </c>
      <c r="D80" s="27">
        <v>8</v>
      </c>
      <c r="E80" s="57"/>
      <c r="F80" s="11">
        <f t="shared" si="7"/>
        <v>0</v>
      </c>
      <c r="G80" s="11">
        <f t="shared" si="6"/>
        <v>0</v>
      </c>
    </row>
    <row r="81" spans="1:7" ht="49.5" customHeight="1" thickBot="1" x14ac:dyDescent="0.35">
      <c r="A81" s="124">
        <v>7</v>
      </c>
      <c r="B81" s="125" t="s">
        <v>60</v>
      </c>
      <c r="C81" s="29" t="s">
        <v>96</v>
      </c>
      <c r="D81" s="27">
        <v>8</v>
      </c>
      <c r="E81" s="57"/>
      <c r="F81" s="11">
        <f t="shared" si="7"/>
        <v>0</v>
      </c>
      <c r="G81" s="11">
        <f t="shared" si="6"/>
        <v>0</v>
      </c>
    </row>
    <row r="82" spans="1:7" ht="49.5" customHeight="1" thickBot="1" x14ac:dyDescent="0.35">
      <c r="A82" s="124"/>
      <c r="B82" s="125"/>
      <c r="C82" s="29" t="s">
        <v>86</v>
      </c>
      <c r="D82" s="27">
        <v>6</v>
      </c>
      <c r="E82" s="57"/>
      <c r="F82" s="11">
        <f t="shared" si="7"/>
        <v>0</v>
      </c>
      <c r="G82" s="11">
        <f t="shared" si="6"/>
        <v>0</v>
      </c>
    </row>
    <row r="83" spans="1:7" ht="49.5" customHeight="1" thickBot="1" x14ac:dyDescent="0.35">
      <c r="A83" s="124"/>
      <c r="B83" s="125"/>
      <c r="C83" s="12" t="s">
        <v>103</v>
      </c>
      <c r="D83" s="27">
        <v>6</v>
      </c>
      <c r="E83" s="57"/>
      <c r="F83" s="11">
        <f t="shared" si="7"/>
        <v>0</v>
      </c>
      <c r="G83" s="11">
        <f t="shared" si="6"/>
        <v>0</v>
      </c>
    </row>
    <row r="84" spans="1:7" ht="49.5" customHeight="1" thickBot="1" x14ac:dyDescent="0.35">
      <c r="A84" s="124">
        <v>8</v>
      </c>
      <c r="B84" s="125" t="s">
        <v>61</v>
      </c>
      <c r="C84" s="29" t="s">
        <v>98</v>
      </c>
      <c r="D84" s="27">
        <v>2</v>
      </c>
      <c r="E84" s="57"/>
      <c r="F84" s="11">
        <f t="shared" si="7"/>
        <v>0</v>
      </c>
      <c r="G84" s="11">
        <f t="shared" si="6"/>
        <v>0</v>
      </c>
    </row>
    <row r="85" spans="1:7" ht="49.5" customHeight="1" thickBot="1" x14ac:dyDescent="0.35">
      <c r="A85" s="124"/>
      <c r="B85" s="125"/>
      <c r="C85" s="29" t="s">
        <v>182</v>
      </c>
      <c r="D85" s="27">
        <v>6</v>
      </c>
      <c r="E85" s="57"/>
      <c r="F85" s="11">
        <f t="shared" si="7"/>
        <v>0</v>
      </c>
      <c r="G85" s="11">
        <f t="shared" si="6"/>
        <v>0</v>
      </c>
    </row>
    <row r="86" spans="1:7" ht="49.5" customHeight="1" thickBot="1" x14ac:dyDescent="0.35">
      <c r="A86" s="124"/>
      <c r="B86" s="125"/>
      <c r="C86" s="29" t="s">
        <v>104</v>
      </c>
      <c r="D86" s="27">
        <v>5</v>
      </c>
      <c r="E86" s="57"/>
      <c r="F86" s="11">
        <f t="shared" si="7"/>
        <v>0</v>
      </c>
      <c r="G86" s="11">
        <f t="shared" si="6"/>
        <v>0</v>
      </c>
    </row>
    <row r="87" spans="1:7" ht="49.5" customHeight="1" thickBot="1" x14ac:dyDescent="0.35">
      <c r="A87" s="27">
        <v>9</v>
      </c>
      <c r="B87" s="15" t="s">
        <v>63</v>
      </c>
      <c r="C87" s="30" t="s">
        <v>105</v>
      </c>
      <c r="D87" s="27">
        <v>5</v>
      </c>
      <c r="E87" s="57"/>
      <c r="F87" s="11">
        <f t="shared" si="7"/>
        <v>0</v>
      </c>
      <c r="G87" s="11">
        <f t="shared" si="6"/>
        <v>0</v>
      </c>
    </row>
    <row r="88" spans="1:7" ht="49.5" customHeight="1" thickBot="1" x14ac:dyDescent="0.35">
      <c r="A88" s="124">
        <v>10</v>
      </c>
      <c r="B88" s="125" t="s">
        <v>64</v>
      </c>
      <c r="C88" s="15" t="s">
        <v>99</v>
      </c>
      <c r="D88" s="11">
        <v>10</v>
      </c>
      <c r="E88" s="57"/>
      <c r="F88" s="11">
        <f t="shared" si="7"/>
        <v>0</v>
      </c>
      <c r="G88" s="11">
        <f t="shared" si="6"/>
        <v>0</v>
      </c>
    </row>
    <row r="89" spans="1:7" ht="49.5" customHeight="1" thickBot="1" x14ac:dyDescent="0.35">
      <c r="A89" s="124"/>
      <c r="B89" s="125"/>
      <c r="C89" s="15" t="s">
        <v>100</v>
      </c>
      <c r="D89" s="11">
        <v>5</v>
      </c>
      <c r="E89" s="57"/>
      <c r="F89" s="11">
        <f t="shared" si="7"/>
        <v>0</v>
      </c>
      <c r="G89" s="11">
        <f t="shared" si="6"/>
        <v>0</v>
      </c>
    </row>
    <row r="90" spans="1:7" ht="49.5" customHeight="1" thickBot="1" x14ac:dyDescent="0.35">
      <c r="A90" s="11">
        <v>11</v>
      </c>
      <c r="B90" s="15" t="s">
        <v>65</v>
      </c>
      <c r="C90" s="15" t="s">
        <v>101</v>
      </c>
      <c r="D90" s="11">
        <v>2</v>
      </c>
      <c r="E90" s="59"/>
      <c r="F90" s="11">
        <f t="shared" si="7"/>
        <v>0</v>
      </c>
      <c r="G90" s="11">
        <f t="shared" si="6"/>
        <v>0</v>
      </c>
    </row>
    <row r="91" spans="1:7" ht="49.5" customHeight="1" thickBot="1" x14ac:dyDescent="0.3">
      <c r="A91" s="103" t="s">
        <v>66</v>
      </c>
      <c r="B91" s="104"/>
      <c r="C91" s="104"/>
      <c r="D91" s="104"/>
      <c r="E91" s="104"/>
      <c r="F91" s="105"/>
      <c r="G91" s="26"/>
    </row>
    <row r="92" spans="1:7" ht="49.5" customHeight="1" thickBot="1" x14ac:dyDescent="0.35">
      <c r="A92" s="124">
        <v>12</v>
      </c>
      <c r="B92" s="125" t="s">
        <v>67</v>
      </c>
      <c r="C92" s="15" t="s">
        <v>111</v>
      </c>
      <c r="D92" s="27">
        <v>10</v>
      </c>
      <c r="E92" s="57"/>
      <c r="F92" s="11">
        <f t="shared" ref="F92:F120" si="8">E92*D92</f>
        <v>0</v>
      </c>
      <c r="G92" s="11">
        <f t="shared" si="6"/>
        <v>0</v>
      </c>
    </row>
    <row r="93" spans="1:7" ht="49.5" customHeight="1" thickBot="1" x14ac:dyDescent="0.35">
      <c r="A93" s="124"/>
      <c r="B93" s="125"/>
      <c r="C93" s="15" t="s">
        <v>86</v>
      </c>
      <c r="D93" s="27">
        <v>6</v>
      </c>
      <c r="E93" s="57"/>
      <c r="F93" s="11">
        <f t="shared" si="8"/>
        <v>0</v>
      </c>
      <c r="G93" s="11">
        <f t="shared" si="6"/>
        <v>0</v>
      </c>
    </row>
    <row r="94" spans="1:7" ht="49.5" customHeight="1" thickBot="1" x14ac:dyDescent="0.35">
      <c r="A94" s="124"/>
      <c r="B94" s="125"/>
      <c r="C94" s="15" t="s">
        <v>85</v>
      </c>
      <c r="D94" s="27">
        <v>8</v>
      </c>
      <c r="E94" s="57"/>
      <c r="F94" s="11">
        <f t="shared" si="8"/>
        <v>0</v>
      </c>
      <c r="G94" s="11">
        <f t="shared" si="6"/>
        <v>0</v>
      </c>
    </row>
    <row r="95" spans="1:7" ht="49.5" customHeight="1" thickBot="1" x14ac:dyDescent="0.35">
      <c r="A95" s="124"/>
      <c r="B95" s="125"/>
      <c r="C95" s="15" t="s">
        <v>106</v>
      </c>
      <c r="D95" s="27">
        <v>15</v>
      </c>
      <c r="E95" s="57"/>
      <c r="F95" s="11">
        <f t="shared" si="8"/>
        <v>0</v>
      </c>
      <c r="G95" s="11">
        <f t="shared" si="6"/>
        <v>0</v>
      </c>
    </row>
    <row r="96" spans="1:7" ht="49.5" customHeight="1" thickBot="1" x14ac:dyDescent="0.35">
      <c r="A96" s="124"/>
      <c r="B96" s="125"/>
      <c r="C96" s="15" t="s">
        <v>107</v>
      </c>
      <c r="D96" s="27">
        <v>10</v>
      </c>
      <c r="E96" s="57"/>
      <c r="F96" s="11">
        <f t="shared" si="8"/>
        <v>0</v>
      </c>
      <c r="G96" s="11">
        <f t="shared" si="6"/>
        <v>0</v>
      </c>
    </row>
    <row r="97" spans="1:7" ht="49.5" customHeight="1" thickBot="1" x14ac:dyDescent="0.35">
      <c r="A97" s="124"/>
      <c r="B97" s="125"/>
      <c r="C97" s="15" t="s">
        <v>108</v>
      </c>
      <c r="D97" s="27">
        <v>5</v>
      </c>
      <c r="E97" s="57"/>
      <c r="F97" s="11">
        <f t="shared" si="8"/>
        <v>0</v>
      </c>
      <c r="G97" s="11">
        <f t="shared" si="6"/>
        <v>0</v>
      </c>
    </row>
    <row r="98" spans="1:7" ht="49.5" customHeight="1" thickBot="1" x14ac:dyDescent="0.35">
      <c r="A98" s="124"/>
      <c r="B98" s="125"/>
      <c r="C98" s="15" t="s">
        <v>109</v>
      </c>
      <c r="D98" s="27">
        <v>5</v>
      </c>
      <c r="E98" s="57"/>
      <c r="F98" s="11">
        <f t="shared" si="8"/>
        <v>0</v>
      </c>
      <c r="G98" s="11">
        <f t="shared" si="6"/>
        <v>0</v>
      </c>
    </row>
    <row r="99" spans="1:7" ht="49.5" customHeight="1" thickBot="1" x14ac:dyDescent="0.35">
      <c r="A99" s="124"/>
      <c r="B99" s="125"/>
      <c r="C99" s="15" t="s">
        <v>110</v>
      </c>
      <c r="D99" s="27">
        <v>5</v>
      </c>
      <c r="E99" s="57"/>
      <c r="F99" s="11">
        <f t="shared" si="8"/>
        <v>0</v>
      </c>
      <c r="G99" s="11">
        <f t="shared" si="6"/>
        <v>0</v>
      </c>
    </row>
    <row r="100" spans="1:7" ht="49.5" customHeight="1" thickBot="1" x14ac:dyDescent="0.35">
      <c r="A100" s="124">
        <v>13</v>
      </c>
      <c r="B100" s="125" t="s">
        <v>68</v>
      </c>
      <c r="C100" s="30" t="s">
        <v>83</v>
      </c>
      <c r="D100" s="27">
        <v>10</v>
      </c>
      <c r="E100" s="57"/>
      <c r="F100" s="11">
        <f t="shared" si="8"/>
        <v>0</v>
      </c>
      <c r="G100" s="11">
        <f t="shared" si="6"/>
        <v>0</v>
      </c>
    </row>
    <row r="101" spans="1:7" ht="49.5" customHeight="1" thickBot="1" x14ac:dyDescent="0.35">
      <c r="A101" s="124"/>
      <c r="B101" s="125"/>
      <c r="C101" s="30" t="s">
        <v>112</v>
      </c>
      <c r="D101" s="27">
        <v>9</v>
      </c>
      <c r="E101" s="57"/>
      <c r="F101" s="11">
        <f t="shared" si="8"/>
        <v>0</v>
      </c>
      <c r="G101" s="11">
        <f t="shared" si="6"/>
        <v>0</v>
      </c>
    </row>
    <row r="102" spans="1:7" ht="49.5" customHeight="1" thickBot="1" x14ac:dyDescent="0.35">
      <c r="A102" s="124"/>
      <c r="B102" s="125"/>
      <c r="C102" s="30" t="s">
        <v>113</v>
      </c>
      <c r="D102" s="27">
        <v>9</v>
      </c>
      <c r="E102" s="57"/>
      <c r="F102" s="11">
        <f t="shared" si="8"/>
        <v>0</v>
      </c>
      <c r="G102" s="11">
        <f t="shared" si="6"/>
        <v>0</v>
      </c>
    </row>
    <row r="103" spans="1:7" ht="49.5" customHeight="1" thickBot="1" x14ac:dyDescent="0.35">
      <c r="A103" s="124"/>
      <c r="B103" s="125"/>
      <c r="C103" s="30" t="s">
        <v>86</v>
      </c>
      <c r="D103" s="27">
        <v>5</v>
      </c>
      <c r="E103" s="57"/>
      <c r="F103" s="11">
        <f t="shared" si="8"/>
        <v>0</v>
      </c>
      <c r="G103" s="11">
        <f t="shared" si="6"/>
        <v>0</v>
      </c>
    </row>
    <row r="104" spans="1:7" ht="49.5" customHeight="1" thickBot="1" x14ac:dyDescent="0.35">
      <c r="A104" s="124"/>
      <c r="B104" s="125"/>
      <c r="C104" s="30" t="s">
        <v>85</v>
      </c>
      <c r="D104" s="27">
        <v>8</v>
      </c>
      <c r="E104" s="57"/>
      <c r="F104" s="11">
        <f t="shared" si="8"/>
        <v>0</v>
      </c>
      <c r="G104" s="11">
        <f t="shared" si="6"/>
        <v>0</v>
      </c>
    </row>
    <row r="105" spans="1:7" ht="49.5" customHeight="1" thickBot="1" x14ac:dyDescent="0.35">
      <c r="A105" s="27">
        <v>14</v>
      </c>
      <c r="B105" s="15" t="s">
        <v>69</v>
      </c>
      <c r="C105" s="29" t="s">
        <v>114</v>
      </c>
      <c r="D105" s="31">
        <v>5</v>
      </c>
      <c r="E105" s="57"/>
      <c r="F105" s="11">
        <f t="shared" si="8"/>
        <v>0</v>
      </c>
      <c r="G105" s="11">
        <f t="shared" si="6"/>
        <v>0</v>
      </c>
    </row>
    <row r="106" spans="1:7" ht="49.5" customHeight="1" thickBot="1" x14ac:dyDescent="0.35">
      <c r="A106" s="27">
        <v>15</v>
      </c>
      <c r="B106" s="15" t="s">
        <v>70</v>
      </c>
      <c r="C106" s="29" t="s">
        <v>105</v>
      </c>
      <c r="D106" s="27">
        <v>5</v>
      </c>
      <c r="E106" s="57"/>
      <c r="F106" s="11">
        <f t="shared" si="8"/>
        <v>0</v>
      </c>
      <c r="G106" s="11">
        <f t="shared" si="6"/>
        <v>0</v>
      </c>
    </row>
    <row r="107" spans="1:7" ht="49.5" customHeight="1" thickBot="1" x14ac:dyDescent="0.35">
      <c r="A107" s="27">
        <v>16</v>
      </c>
      <c r="B107" s="15" t="s">
        <v>71</v>
      </c>
      <c r="C107" s="12" t="s">
        <v>125</v>
      </c>
      <c r="D107" s="27">
        <v>5</v>
      </c>
      <c r="E107" s="57"/>
      <c r="F107" s="11">
        <f t="shared" si="8"/>
        <v>0</v>
      </c>
      <c r="G107" s="11">
        <f t="shared" si="6"/>
        <v>0</v>
      </c>
    </row>
    <row r="108" spans="1:7" ht="49.5" customHeight="1" thickBot="1" x14ac:dyDescent="0.35">
      <c r="A108" s="27">
        <v>17</v>
      </c>
      <c r="B108" s="15" t="s">
        <v>72</v>
      </c>
      <c r="C108" s="29" t="s">
        <v>105</v>
      </c>
      <c r="D108" s="27">
        <v>5</v>
      </c>
      <c r="E108" s="57"/>
      <c r="F108" s="11">
        <f t="shared" si="8"/>
        <v>0</v>
      </c>
      <c r="G108" s="11">
        <f t="shared" si="6"/>
        <v>0</v>
      </c>
    </row>
    <row r="109" spans="1:7" ht="49.5" customHeight="1" thickBot="1" x14ac:dyDescent="0.35">
      <c r="A109" s="27">
        <v>18</v>
      </c>
      <c r="B109" s="15" t="s">
        <v>73</v>
      </c>
      <c r="C109" s="29" t="s">
        <v>94</v>
      </c>
      <c r="D109" s="27">
        <v>2</v>
      </c>
      <c r="E109" s="57"/>
      <c r="F109" s="11">
        <f t="shared" si="8"/>
        <v>0</v>
      </c>
      <c r="G109" s="11">
        <f t="shared" si="6"/>
        <v>0</v>
      </c>
    </row>
    <row r="110" spans="1:7" ht="56.25" customHeight="1" thickBot="1" x14ac:dyDescent="0.35">
      <c r="A110" s="124">
        <v>19</v>
      </c>
      <c r="B110" s="125" t="s">
        <v>74</v>
      </c>
      <c r="C110" s="29" t="s">
        <v>115</v>
      </c>
      <c r="D110" s="27">
        <v>10</v>
      </c>
      <c r="E110" s="57"/>
      <c r="F110" s="11">
        <f t="shared" si="8"/>
        <v>0</v>
      </c>
      <c r="G110" s="11">
        <f t="shared" si="6"/>
        <v>0</v>
      </c>
    </row>
    <row r="111" spans="1:7" ht="49.5" customHeight="1" thickBot="1" x14ac:dyDescent="0.35">
      <c r="A111" s="124"/>
      <c r="B111" s="125"/>
      <c r="C111" s="29" t="s">
        <v>85</v>
      </c>
      <c r="D111" s="27">
        <v>8</v>
      </c>
      <c r="E111" s="57"/>
      <c r="F111" s="11">
        <f t="shared" si="8"/>
        <v>0</v>
      </c>
      <c r="G111" s="11">
        <f t="shared" si="6"/>
        <v>0</v>
      </c>
    </row>
    <row r="112" spans="1:7" ht="49.5" customHeight="1" thickBot="1" x14ac:dyDescent="0.35">
      <c r="A112" s="124"/>
      <c r="B112" s="125"/>
      <c r="C112" s="29" t="s">
        <v>116</v>
      </c>
      <c r="D112" s="27">
        <v>6</v>
      </c>
      <c r="E112" s="57"/>
      <c r="F112" s="11">
        <f t="shared" si="8"/>
        <v>0</v>
      </c>
      <c r="G112" s="11">
        <f t="shared" si="6"/>
        <v>0</v>
      </c>
    </row>
    <row r="113" spans="1:7" ht="49.5" customHeight="1" thickBot="1" x14ac:dyDescent="0.35">
      <c r="A113" s="27">
        <v>20</v>
      </c>
      <c r="B113" s="15" t="s">
        <v>75</v>
      </c>
      <c r="C113" s="29" t="s">
        <v>117</v>
      </c>
      <c r="D113" s="27">
        <v>5</v>
      </c>
      <c r="E113" s="57"/>
      <c r="F113" s="11">
        <f t="shared" si="8"/>
        <v>0</v>
      </c>
      <c r="G113" s="11">
        <f t="shared" si="6"/>
        <v>0</v>
      </c>
    </row>
    <row r="114" spans="1:7" ht="49.5" customHeight="1" thickBot="1" x14ac:dyDescent="0.35">
      <c r="A114" s="27">
        <v>21</v>
      </c>
      <c r="B114" s="15" t="s">
        <v>76</v>
      </c>
      <c r="C114" s="29" t="s">
        <v>122</v>
      </c>
      <c r="D114" s="27">
        <v>3</v>
      </c>
      <c r="E114" s="57"/>
      <c r="F114" s="11">
        <f t="shared" si="8"/>
        <v>0</v>
      </c>
      <c r="G114" s="11">
        <f t="shared" si="6"/>
        <v>0</v>
      </c>
    </row>
    <row r="115" spans="1:7" ht="49.5" customHeight="1" thickBot="1" x14ac:dyDescent="0.35">
      <c r="A115" s="27">
        <v>22</v>
      </c>
      <c r="B115" s="15" t="s">
        <v>77</v>
      </c>
      <c r="C115" s="29" t="s">
        <v>118</v>
      </c>
      <c r="D115" s="27">
        <v>5</v>
      </c>
      <c r="E115" s="57"/>
      <c r="F115" s="11">
        <f t="shared" si="8"/>
        <v>0</v>
      </c>
      <c r="G115" s="11">
        <f t="shared" si="6"/>
        <v>0</v>
      </c>
    </row>
    <row r="116" spans="1:7" ht="49.5" customHeight="1" thickBot="1" x14ac:dyDescent="0.35">
      <c r="A116" s="27">
        <v>23</v>
      </c>
      <c r="B116" s="15" t="s">
        <v>78</v>
      </c>
      <c r="C116" s="29" t="s">
        <v>119</v>
      </c>
      <c r="D116" s="27">
        <v>5</v>
      </c>
      <c r="E116" s="57"/>
      <c r="F116" s="11">
        <f t="shared" si="8"/>
        <v>0</v>
      </c>
      <c r="G116" s="11">
        <f t="shared" si="6"/>
        <v>0</v>
      </c>
    </row>
    <row r="117" spans="1:7" ht="49.5" customHeight="1" thickBot="1" x14ac:dyDescent="0.35">
      <c r="A117" s="27">
        <v>24</v>
      </c>
      <c r="B117" s="15" t="s">
        <v>79</v>
      </c>
      <c r="C117" s="29" t="s">
        <v>120</v>
      </c>
      <c r="D117" s="27">
        <v>10</v>
      </c>
      <c r="E117" s="57"/>
      <c r="F117" s="11">
        <f t="shared" si="8"/>
        <v>0</v>
      </c>
      <c r="G117" s="11">
        <f t="shared" si="6"/>
        <v>0</v>
      </c>
    </row>
    <row r="118" spans="1:7" ht="49.5" customHeight="1" thickBot="1" x14ac:dyDescent="0.35">
      <c r="A118" s="27">
        <v>25</v>
      </c>
      <c r="B118" s="15" t="s">
        <v>80</v>
      </c>
      <c r="C118" s="29" t="s">
        <v>121</v>
      </c>
      <c r="D118" s="27">
        <v>5</v>
      </c>
      <c r="E118" s="57"/>
      <c r="F118" s="11">
        <f t="shared" si="8"/>
        <v>0</v>
      </c>
      <c r="G118" s="11">
        <f t="shared" si="6"/>
        <v>0</v>
      </c>
    </row>
    <row r="119" spans="1:7" ht="76.5" customHeight="1" thickBot="1" x14ac:dyDescent="0.35">
      <c r="A119" s="27">
        <v>26</v>
      </c>
      <c r="B119" s="15" t="s">
        <v>81</v>
      </c>
      <c r="C119" s="29" t="s">
        <v>123</v>
      </c>
      <c r="D119" s="27">
        <v>2</v>
      </c>
      <c r="E119" s="57"/>
      <c r="F119" s="11">
        <f t="shared" si="8"/>
        <v>0</v>
      </c>
      <c r="G119" s="11">
        <f t="shared" si="6"/>
        <v>0</v>
      </c>
    </row>
    <row r="120" spans="1:7" ht="49.5" customHeight="1" thickBot="1" x14ac:dyDescent="0.35">
      <c r="A120" s="27">
        <v>27</v>
      </c>
      <c r="B120" s="15" t="s">
        <v>82</v>
      </c>
      <c r="C120" s="29" t="s">
        <v>124</v>
      </c>
      <c r="D120" s="27">
        <v>2</v>
      </c>
      <c r="E120" s="57"/>
      <c r="F120" s="11">
        <f t="shared" si="8"/>
        <v>0</v>
      </c>
      <c r="G120" s="11">
        <f t="shared" si="6"/>
        <v>0</v>
      </c>
    </row>
    <row r="121" spans="1:7" ht="97.5" customHeight="1" thickBot="1" x14ac:dyDescent="0.35">
      <c r="A121" s="28"/>
      <c r="B121" s="24" t="s">
        <v>173</v>
      </c>
      <c r="C121" s="32"/>
      <c r="D121" s="28"/>
      <c r="E121" s="69">
        <f>SUM(E92:E120,E62:E90)</f>
        <v>0</v>
      </c>
      <c r="F121" s="11">
        <f>SUM(F61:F120)</f>
        <v>0</v>
      </c>
      <c r="G121" s="11">
        <f>IF(AND($C$2="SRS",SUM(G61:G120)&gt;1),SUM(G61:G120),IF(AND($C$2="PRS",SUM(G61:G120)&gt;1),(SUM(G61:G120)/160)*100,IF(AND($C$2="CRS",SUM(G61:G120)&gt;1),(SUM(G61:G120)/200)*100,SUM(G61:G120))))</f>
        <v>0</v>
      </c>
    </row>
    <row r="122" spans="1:7" ht="49.5" customHeight="1" thickBot="1" x14ac:dyDescent="0.3">
      <c r="A122" s="28"/>
      <c r="B122" s="14" t="s">
        <v>28</v>
      </c>
      <c r="C122" s="32"/>
      <c r="D122" s="28"/>
      <c r="E122" s="28"/>
      <c r="F122" s="27"/>
      <c r="G122" s="28"/>
    </row>
    <row r="123" spans="1:7" ht="49.5" customHeight="1" thickBot="1" x14ac:dyDescent="0.3">
      <c r="A123" s="8"/>
      <c r="B123" s="42"/>
      <c r="C123" s="7"/>
      <c r="D123" s="8"/>
      <c r="E123" s="8"/>
      <c r="F123" s="22"/>
      <c r="G123" s="8"/>
    </row>
    <row r="124" spans="1:7" ht="49.5" customHeight="1" thickBot="1" x14ac:dyDescent="0.3">
      <c r="B124" s="5"/>
      <c r="C124" s="126" t="s">
        <v>175</v>
      </c>
      <c r="D124" s="126"/>
    </row>
    <row r="125" spans="1:7" ht="49.5" customHeight="1" thickBot="1" x14ac:dyDescent="0.3">
      <c r="B125" s="24" t="s">
        <v>129</v>
      </c>
      <c r="C125" s="65" t="s">
        <v>176</v>
      </c>
      <c r="D125" s="66" t="s">
        <v>130</v>
      </c>
      <c r="E125" s="23" t="s">
        <v>131</v>
      </c>
    </row>
    <row r="126" spans="1:7" ht="49.5" customHeight="1" thickBot="1" x14ac:dyDescent="0.3">
      <c r="B126" s="12" t="s">
        <v>132</v>
      </c>
      <c r="C126" s="11">
        <v>3</v>
      </c>
      <c r="D126" s="11">
        <v>2</v>
      </c>
      <c r="E126" s="11">
        <v>100</v>
      </c>
    </row>
    <row r="127" spans="1:7" ht="49.5" customHeight="1" thickBot="1" x14ac:dyDescent="0.3">
      <c r="B127" s="12" t="s">
        <v>133</v>
      </c>
      <c r="C127" s="11">
        <v>4</v>
      </c>
      <c r="D127" s="11">
        <v>4</v>
      </c>
      <c r="E127" s="20">
        <v>160</v>
      </c>
    </row>
    <row r="128" spans="1:7" ht="49.5" customHeight="1" thickBot="1" x14ac:dyDescent="0.3">
      <c r="B128" s="12" t="s">
        <v>134</v>
      </c>
      <c r="C128" s="11">
        <v>4</v>
      </c>
      <c r="D128" s="11">
        <v>6</v>
      </c>
      <c r="E128" s="20">
        <v>200</v>
      </c>
    </row>
    <row r="129" spans="1:7" ht="49.5" customHeight="1" x14ac:dyDescent="0.25">
      <c r="B129" s="16" t="s">
        <v>135</v>
      </c>
    </row>
    <row r="130" spans="1:7" ht="24.75" customHeight="1" x14ac:dyDescent="0.25">
      <c r="B130" s="16" t="s">
        <v>136</v>
      </c>
    </row>
    <row r="131" spans="1:7" ht="24.75" customHeight="1" x14ac:dyDescent="0.25">
      <c r="B131" s="16" t="s">
        <v>137</v>
      </c>
    </row>
    <row r="132" spans="1:7" ht="24.75" customHeight="1" x14ac:dyDescent="0.25">
      <c r="B132" s="16" t="s">
        <v>138</v>
      </c>
    </row>
    <row r="133" spans="1:7" ht="24.75" customHeight="1" x14ac:dyDescent="0.25">
      <c r="B133" s="16" t="s">
        <v>139</v>
      </c>
    </row>
    <row r="134" spans="1:7" ht="24.75" customHeight="1" x14ac:dyDescent="0.25"/>
    <row r="135" spans="1:7" ht="49.5" customHeight="1" x14ac:dyDescent="0.35">
      <c r="A135" s="95"/>
      <c r="B135" s="107" t="s">
        <v>177</v>
      </c>
      <c r="C135" s="107"/>
      <c r="D135" s="107"/>
      <c r="E135" s="107"/>
      <c r="F135" s="107"/>
      <c r="G135" s="107"/>
    </row>
    <row r="136" spans="1:7" s="35" customFormat="1" ht="49.5" customHeight="1" thickBot="1" x14ac:dyDescent="0.4">
      <c r="A136" s="6"/>
      <c r="B136" s="61" t="s">
        <v>178</v>
      </c>
      <c r="C136" s="5"/>
      <c r="D136" s="6"/>
      <c r="E136" s="6"/>
      <c r="F136" s="21"/>
      <c r="G136" s="5"/>
    </row>
    <row r="137" spans="1:7" ht="49.5" customHeight="1" thickBot="1" x14ac:dyDescent="0.3">
      <c r="A137" s="23" t="s">
        <v>29</v>
      </c>
      <c r="B137" s="24" t="s">
        <v>30</v>
      </c>
      <c r="C137" s="24" t="s">
        <v>174</v>
      </c>
      <c r="D137" s="23" t="s">
        <v>141</v>
      </c>
      <c r="E137" s="23" t="s">
        <v>26</v>
      </c>
      <c r="F137" s="23" t="s">
        <v>163</v>
      </c>
      <c r="G137" s="33" t="s">
        <v>167</v>
      </c>
    </row>
    <row r="138" spans="1:7" ht="49.5" customHeight="1" thickBot="1" x14ac:dyDescent="0.4">
      <c r="A138" s="11">
        <v>1</v>
      </c>
      <c r="B138" s="39" t="s">
        <v>190</v>
      </c>
      <c r="C138" s="12" t="s">
        <v>154</v>
      </c>
      <c r="D138" s="11">
        <v>3</v>
      </c>
      <c r="E138" s="60"/>
      <c r="F138" s="11">
        <f>E138*D138</f>
        <v>0</v>
      </c>
      <c r="G138" s="11">
        <f t="shared" ref="G138:G151" si="9">IF(F138&gt;20,20,F138)</f>
        <v>0</v>
      </c>
    </row>
    <row r="139" spans="1:7" ht="49.5" customHeight="1" thickBot="1" x14ac:dyDescent="0.4">
      <c r="A139" s="11">
        <v>2</v>
      </c>
      <c r="B139" s="15" t="s">
        <v>142</v>
      </c>
      <c r="C139" s="12" t="s">
        <v>155</v>
      </c>
      <c r="D139" s="11">
        <v>2</v>
      </c>
      <c r="E139" s="60"/>
      <c r="F139" s="11">
        <f t="shared" ref="F139:F151" si="10">E139*D139</f>
        <v>0</v>
      </c>
      <c r="G139" s="11">
        <f t="shared" si="9"/>
        <v>0</v>
      </c>
    </row>
    <row r="140" spans="1:7" ht="49.5" customHeight="1" thickBot="1" x14ac:dyDescent="0.4">
      <c r="A140" s="11">
        <v>3</v>
      </c>
      <c r="B140" s="15" t="s">
        <v>143</v>
      </c>
      <c r="C140" s="12" t="s">
        <v>156</v>
      </c>
      <c r="D140" s="11">
        <v>20</v>
      </c>
      <c r="E140" s="60"/>
      <c r="F140" s="11">
        <f t="shared" si="10"/>
        <v>0</v>
      </c>
      <c r="G140" s="11">
        <f t="shared" si="9"/>
        <v>0</v>
      </c>
    </row>
    <row r="141" spans="1:7" ht="49.5" customHeight="1" thickBot="1" x14ac:dyDescent="0.4">
      <c r="A141" s="11">
        <v>4</v>
      </c>
      <c r="B141" s="15" t="s">
        <v>144</v>
      </c>
      <c r="C141" s="12" t="s">
        <v>157</v>
      </c>
      <c r="D141" s="11">
        <v>10</v>
      </c>
      <c r="E141" s="60"/>
      <c r="F141" s="11">
        <f t="shared" si="10"/>
        <v>0</v>
      </c>
      <c r="G141" s="11">
        <f t="shared" si="9"/>
        <v>0</v>
      </c>
    </row>
    <row r="142" spans="1:7" ht="49.5" customHeight="1" thickBot="1" x14ac:dyDescent="0.4">
      <c r="A142" s="11">
        <v>5</v>
      </c>
      <c r="B142" s="15" t="s">
        <v>145</v>
      </c>
      <c r="C142" s="12" t="s">
        <v>94</v>
      </c>
      <c r="D142" s="11">
        <v>2</v>
      </c>
      <c r="E142" s="60"/>
      <c r="F142" s="11">
        <f t="shared" si="10"/>
        <v>0</v>
      </c>
      <c r="G142" s="11">
        <f t="shared" si="9"/>
        <v>0</v>
      </c>
    </row>
    <row r="143" spans="1:7" ht="49.5" customHeight="1" thickBot="1" x14ac:dyDescent="0.4">
      <c r="A143" s="11">
        <v>6</v>
      </c>
      <c r="B143" s="15" t="s">
        <v>146</v>
      </c>
      <c r="C143" s="12" t="s">
        <v>158</v>
      </c>
      <c r="D143" s="11">
        <v>4</v>
      </c>
      <c r="E143" s="60"/>
      <c r="F143" s="11">
        <f t="shared" si="10"/>
        <v>0</v>
      </c>
      <c r="G143" s="11">
        <f t="shared" si="9"/>
        <v>0</v>
      </c>
    </row>
    <row r="144" spans="1:7" ht="49.5" customHeight="1" thickBot="1" x14ac:dyDescent="0.4">
      <c r="A144" s="108" t="s">
        <v>164</v>
      </c>
      <c r="B144" s="108"/>
      <c r="C144" s="108"/>
      <c r="D144" s="11"/>
      <c r="E144" s="60"/>
      <c r="F144" s="11">
        <f t="shared" si="10"/>
        <v>0</v>
      </c>
      <c r="G144" s="11">
        <f t="shared" si="9"/>
        <v>0</v>
      </c>
    </row>
    <row r="145" spans="1:7" ht="49.5" customHeight="1" thickBot="1" x14ac:dyDescent="0.4">
      <c r="A145" s="11">
        <v>7</v>
      </c>
      <c r="B145" s="15" t="s">
        <v>147</v>
      </c>
      <c r="C145" s="12"/>
      <c r="D145" s="11">
        <v>3</v>
      </c>
      <c r="E145" s="60"/>
      <c r="F145" s="11">
        <f t="shared" si="10"/>
        <v>0</v>
      </c>
      <c r="G145" s="11">
        <f t="shared" si="9"/>
        <v>0</v>
      </c>
    </row>
    <row r="146" spans="1:7" ht="49.5" customHeight="1" thickBot="1" x14ac:dyDescent="0.4">
      <c r="A146" s="11">
        <v>8</v>
      </c>
      <c r="B146" s="15" t="s">
        <v>148</v>
      </c>
      <c r="C146" s="12"/>
      <c r="D146" s="11">
        <v>5</v>
      </c>
      <c r="E146" s="60"/>
      <c r="F146" s="11">
        <f t="shared" si="10"/>
        <v>0</v>
      </c>
      <c r="G146" s="11">
        <f t="shared" si="9"/>
        <v>0</v>
      </c>
    </row>
    <row r="147" spans="1:7" ht="49.5" customHeight="1" thickBot="1" x14ac:dyDescent="0.4">
      <c r="A147" s="11">
        <v>9</v>
      </c>
      <c r="B147" s="15" t="s">
        <v>149</v>
      </c>
      <c r="C147" s="12"/>
      <c r="D147" s="11">
        <v>10</v>
      </c>
      <c r="E147" s="60"/>
      <c r="F147" s="11">
        <f t="shared" si="10"/>
        <v>0</v>
      </c>
      <c r="G147" s="11">
        <f t="shared" si="9"/>
        <v>0</v>
      </c>
    </row>
    <row r="148" spans="1:7" ht="49.5" customHeight="1" thickBot="1" x14ac:dyDescent="0.4">
      <c r="A148" s="11">
        <v>10</v>
      </c>
      <c r="B148" s="15" t="s">
        <v>150</v>
      </c>
      <c r="C148" s="12"/>
      <c r="D148" s="11">
        <v>15</v>
      </c>
      <c r="E148" s="60"/>
      <c r="F148" s="11">
        <f t="shared" si="10"/>
        <v>0</v>
      </c>
      <c r="G148" s="11">
        <f t="shared" si="9"/>
        <v>0</v>
      </c>
    </row>
    <row r="149" spans="1:7" ht="49.5" customHeight="1" thickBot="1" x14ac:dyDescent="0.4">
      <c r="A149" s="11">
        <v>11</v>
      </c>
      <c r="B149" s="15" t="s">
        <v>151</v>
      </c>
      <c r="C149" s="12"/>
      <c r="D149" s="11">
        <v>20</v>
      </c>
      <c r="E149" s="60"/>
      <c r="F149" s="11">
        <f t="shared" si="10"/>
        <v>0</v>
      </c>
      <c r="G149" s="11">
        <f t="shared" si="9"/>
        <v>0</v>
      </c>
    </row>
    <row r="150" spans="1:7" ht="49.5" customHeight="1" thickBot="1" x14ac:dyDescent="0.4">
      <c r="A150" s="11">
        <v>12</v>
      </c>
      <c r="B150" s="15" t="s">
        <v>152</v>
      </c>
      <c r="C150" s="12"/>
      <c r="D150" s="11">
        <v>25</v>
      </c>
      <c r="E150" s="60"/>
      <c r="F150" s="11">
        <f t="shared" si="10"/>
        <v>0</v>
      </c>
      <c r="G150" s="11">
        <f t="shared" si="9"/>
        <v>0</v>
      </c>
    </row>
    <row r="151" spans="1:7" ht="49.5" customHeight="1" thickBot="1" x14ac:dyDescent="0.4">
      <c r="A151" s="11">
        <v>13</v>
      </c>
      <c r="B151" s="15" t="s">
        <v>153</v>
      </c>
      <c r="C151" s="12"/>
      <c r="D151" s="11">
        <v>30</v>
      </c>
      <c r="E151" s="60"/>
      <c r="F151" s="11">
        <f t="shared" si="10"/>
        <v>0</v>
      </c>
      <c r="G151" s="11">
        <f t="shared" si="9"/>
        <v>0</v>
      </c>
    </row>
    <row r="152" spans="1:7" ht="49.5" customHeight="1" thickBot="1" x14ac:dyDescent="0.4">
      <c r="A152" s="28"/>
      <c r="B152" s="24" t="s">
        <v>173</v>
      </c>
      <c r="C152" s="32"/>
      <c r="D152" s="28"/>
      <c r="E152" s="70">
        <f>SUM(E138:E151)</f>
        <v>0</v>
      </c>
      <c r="F152" s="11">
        <f>SUM(F96:F151)</f>
        <v>0</v>
      </c>
      <c r="G152" s="11">
        <f>IF(SUM(G138:G151)&gt;100,100,SUM(G138:G151))</f>
        <v>0</v>
      </c>
    </row>
    <row r="153" spans="1:7" ht="49.5" customHeight="1" thickBot="1" x14ac:dyDescent="0.3">
      <c r="A153" s="28"/>
      <c r="B153" s="100" t="s">
        <v>28</v>
      </c>
      <c r="C153" s="101"/>
      <c r="D153" s="101"/>
      <c r="E153" s="101"/>
      <c r="F153" s="101"/>
      <c r="G153" s="102"/>
    </row>
    <row r="154" spans="1:7" ht="49.5" customHeight="1" thickBot="1" x14ac:dyDescent="0.3">
      <c r="A154" s="8"/>
      <c r="B154" s="17"/>
      <c r="C154" s="7"/>
      <c r="D154" s="8"/>
      <c r="E154" s="8"/>
      <c r="F154" s="22"/>
      <c r="G154" s="7"/>
    </row>
    <row r="155" spans="1:7" ht="49.5" customHeight="1" thickBot="1" x14ac:dyDescent="0.3">
      <c r="A155" s="97" t="s">
        <v>188</v>
      </c>
      <c r="B155" s="98"/>
      <c r="C155" s="98"/>
      <c r="D155" s="98"/>
      <c r="E155" s="98"/>
      <c r="F155" s="98"/>
      <c r="G155" s="99"/>
    </row>
    <row r="156" spans="1:7" ht="49.5" customHeight="1" x14ac:dyDescent="0.25">
      <c r="A156" s="8"/>
      <c r="B156" s="17"/>
      <c r="C156" s="7"/>
      <c r="D156" s="8"/>
      <c r="E156" s="8"/>
      <c r="F156" s="22"/>
      <c r="G156" s="7"/>
    </row>
    <row r="157" spans="1:7" ht="49.5" customHeight="1" x14ac:dyDescent="0.25">
      <c r="A157" s="8"/>
      <c r="B157" s="17"/>
      <c r="C157" s="7"/>
      <c r="D157" s="8"/>
      <c r="E157" s="8"/>
      <c r="F157" s="22"/>
      <c r="G157" s="7"/>
    </row>
    <row r="158" spans="1:7" ht="49.5" customHeight="1" x14ac:dyDescent="0.25">
      <c r="A158" s="8"/>
      <c r="B158" s="17"/>
      <c r="C158" s="7"/>
      <c r="D158" s="8"/>
      <c r="E158" s="8"/>
      <c r="F158" s="22"/>
      <c r="G158" s="7"/>
    </row>
    <row r="159" spans="1:7" ht="49.5" customHeight="1" x14ac:dyDescent="0.25">
      <c r="A159" s="8"/>
      <c r="B159" s="17"/>
      <c r="C159" s="7"/>
      <c r="D159" s="8"/>
      <c r="E159" s="8"/>
      <c r="F159" s="22"/>
      <c r="G159" s="7"/>
    </row>
    <row r="160" spans="1:7" ht="49.5" customHeight="1" x14ac:dyDescent="0.25">
      <c r="A160" s="8"/>
      <c r="B160" s="17"/>
      <c r="C160" s="7"/>
      <c r="D160" s="8"/>
      <c r="E160" s="8"/>
      <c r="F160" s="22"/>
      <c r="G160" s="7"/>
    </row>
    <row r="161" spans="1:7" ht="49.5" customHeight="1" x14ac:dyDescent="0.25">
      <c r="A161" s="8"/>
      <c r="B161" s="17"/>
      <c r="C161" s="7"/>
      <c r="D161" s="8"/>
      <c r="E161" s="8"/>
      <c r="F161" s="22"/>
      <c r="G161" s="7"/>
    </row>
  </sheetData>
  <mergeCells count="33">
    <mergeCell ref="B43:F43"/>
    <mergeCell ref="B1:G1"/>
    <mergeCell ref="B32:G32"/>
    <mergeCell ref="B28:B30"/>
    <mergeCell ref="B16:B17"/>
    <mergeCell ref="B18:B21"/>
    <mergeCell ref="A18:A21"/>
    <mergeCell ref="A16:A17"/>
    <mergeCell ref="B22:B26"/>
    <mergeCell ref="A62:A70"/>
    <mergeCell ref="B62:B70"/>
    <mergeCell ref="A71:A74"/>
    <mergeCell ref="B71:B74"/>
    <mergeCell ref="A78:A80"/>
    <mergeCell ref="C124:D124"/>
    <mergeCell ref="B78:B80"/>
    <mergeCell ref="B110:B112"/>
    <mergeCell ref="A81:A83"/>
    <mergeCell ref="B81:B83"/>
    <mergeCell ref="A84:A86"/>
    <mergeCell ref="B84:B86"/>
    <mergeCell ref="A88:A89"/>
    <mergeCell ref="B88:B89"/>
    <mergeCell ref="B3:G3"/>
    <mergeCell ref="A22:A26"/>
    <mergeCell ref="A28:A30"/>
    <mergeCell ref="B34:G34"/>
    <mergeCell ref="B12:G12"/>
    <mergeCell ref="A92:A99"/>
    <mergeCell ref="B92:B99"/>
    <mergeCell ref="A100:A104"/>
    <mergeCell ref="B100:B104"/>
    <mergeCell ref="A110:A112"/>
  </mergeCells>
  <phoneticPr fontId="1" type="noConversion"/>
  <conditionalFormatting sqref="E2">
    <cfRule type="containsText" dxfId="45" priority="1" operator="containsText" text="FAIL">
      <formula>NOT(ISERROR(SEARCH("FAIL",E2)))</formula>
    </cfRule>
    <cfRule type="containsText" dxfId="44" priority="2" operator="containsText" text="PASS">
      <formula>NOT(ISERROR(SEARCH("PASS",E2)))</formula>
    </cfRule>
  </conditionalFormatting>
  <conditionalFormatting sqref="G9">
    <cfRule type="expression" dxfId="43" priority="3">
      <formula>AND($C$2="CRS",$G$9&lt;75,$G$9&gt;0)</formula>
    </cfRule>
    <cfRule type="expression" dxfId="42" priority="4">
      <formula>AND($C$2="PRS",$G$9&lt;60,$G$9&gt;0)</formula>
    </cfRule>
    <cfRule type="expression" dxfId="41" priority="5">
      <formula>AND($C$2="SRS",$G$9&lt;50,$G$9&gt;0)</formula>
    </cfRule>
  </conditionalFormatting>
  <conditionalFormatting sqref="G37">
    <cfRule type="expression" dxfId="40" priority="26">
      <formula>AND($C$2="CRS",$G$37&lt;$F$37,$G$37&gt;0)</formula>
    </cfRule>
    <cfRule type="expression" dxfId="39" priority="27">
      <formula>AND($C$2="PRS",$G$37&lt;$E$37,$G$37&gt;0)</formula>
    </cfRule>
    <cfRule type="expression" dxfId="38" priority="28">
      <formula>AND($C$2="SRS",$G$37&lt;$D$37,$G$37&gt;0)</formula>
    </cfRule>
  </conditionalFormatting>
  <conditionalFormatting sqref="G38">
    <cfRule type="expression" dxfId="34" priority="32">
      <formula>AND($C$2="CRS",$G$38&lt;$F$38,$G$38&gt;0)</formula>
    </cfRule>
    <cfRule type="expression" dxfId="33" priority="33">
      <formula>AND($C$2="PRS",$G$38&lt;4,$G$38&gt;0)</formula>
    </cfRule>
    <cfRule type="expression" dxfId="32" priority="34">
      <formula>AND($C$2="SRS",$G$38&lt;3,$G$38&gt;0)</formula>
    </cfRule>
  </conditionalFormatting>
  <conditionalFormatting sqref="G39">
    <cfRule type="expression" dxfId="31" priority="35">
      <formula>AND($C$2="CRS",$G$39&lt;$F$39,$G$39&gt;0)</formula>
    </cfRule>
    <cfRule type="expression" dxfId="30" priority="36">
      <formula>AND($C$2="PRS",$G$39&lt;$E$39,$G$39&gt;0)</formula>
    </cfRule>
    <cfRule type="expression" dxfId="29" priority="37">
      <formula>AND($C$2="SRS",$G$39&lt;$D$39,$G$39&gt;0)</formula>
    </cfRule>
  </conditionalFormatting>
  <conditionalFormatting sqref="G40">
    <cfRule type="expression" dxfId="28" priority="38">
      <formula>AND($C$2="CRS",$G$40&lt;$F$40,$G$40&gt;0)</formula>
    </cfRule>
    <cfRule type="expression" dxfId="27" priority="39">
      <formula>AND($C$2="PRS",$G$40&lt;$E$40,$G$40&gt;0)</formula>
    </cfRule>
    <cfRule type="expression" dxfId="26" priority="40">
      <formula>AND($C$2="SRS",$G$40&lt;$D$40,$G$40&gt;0)</formula>
    </cfRule>
  </conditionalFormatting>
  <conditionalFormatting sqref="G41">
    <cfRule type="expression" dxfId="25" priority="41">
      <formula>AND($C$2="SRS",$G$41&lt;$D$41,$G$41&gt;0)</formula>
    </cfRule>
    <cfRule type="expression" dxfId="24" priority="42">
      <formula>AND($C$2="CRS",$G$41&lt;$F$41,$G$41&gt;0)</formula>
    </cfRule>
    <cfRule type="expression" dxfId="23" priority="43">
      <formula>AND($C$2="PRS",$G$41&lt;5,$G$41&gt;0)</formula>
    </cfRule>
  </conditionalFormatting>
  <dataValidations count="3">
    <dataValidation type="list" allowBlank="1" showInputMessage="1" showErrorMessage="1" prompt="Select The Rank Applied For From Here" sqref="C2" xr:uid="{4884C802-46BD-4221-88E4-3F97803D0BD7}">
      <formula1>"SRS,PRS,CRS"</formula1>
    </dataValidation>
    <dataValidation allowBlank="1" showInputMessage="1" showErrorMessage="1" prompt="TYPE THE CALCULATED PERCENTAGE HERE" sqref="D69:D70" xr:uid="{8D97CACE-2933-40BD-B82A-309C6A181550}"/>
    <dataValidation allowBlank="1" showInputMessage="1" showErrorMessage="1" prompt="Type Quantity of Each Indicator Submitted Below" sqref="E14 G36 D44 E60 E137" xr:uid="{527B45CB-75E4-41BF-AE53-98781B1BC02B}"/>
  </dataValidation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7339E-CF1B-4463-81FB-201000243904}">
  <dimension ref="A1:I158"/>
  <sheetViews>
    <sheetView topLeftCell="A137" zoomScale="90" zoomScaleNormal="90" workbookViewId="0">
      <selection activeCell="B140" sqref="B140"/>
    </sheetView>
  </sheetViews>
  <sheetFormatPr defaultRowHeight="42.75" customHeight="1" x14ac:dyDescent="0.25"/>
  <cols>
    <col min="1" max="1" width="8" customWidth="1"/>
    <col min="2" max="2" width="45.42578125" customWidth="1"/>
    <col min="3" max="3" width="32.7109375" customWidth="1"/>
    <col min="4" max="4" width="31" customWidth="1"/>
    <col min="5" max="6" width="25.5703125" customWidth="1"/>
    <col min="7" max="7" width="25.7109375" customWidth="1"/>
    <col min="8" max="8" width="12.42578125" customWidth="1"/>
  </cols>
  <sheetData>
    <row r="1" spans="1:9" ht="58.5" customHeight="1" thickBot="1" x14ac:dyDescent="0.3">
      <c r="A1" s="6"/>
      <c r="B1" s="130" t="s">
        <v>197</v>
      </c>
      <c r="C1" s="130"/>
      <c r="D1" s="130"/>
      <c r="E1" s="130"/>
      <c r="F1" s="130"/>
      <c r="G1" s="130"/>
      <c r="H1" s="5"/>
      <c r="I1" s="5"/>
    </row>
    <row r="2" spans="1:9" ht="47.25" customHeight="1" thickBot="1" x14ac:dyDescent="0.3">
      <c r="A2" s="6"/>
      <c r="B2" s="71" t="s">
        <v>192</v>
      </c>
      <c r="C2" s="83" t="s">
        <v>191</v>
      </c>
      <c r="D2" s="92" t="s">
        <v>193</v>
      </c>
      <c r="E2" s="73" t="str">
        <f>IF(AND($C$2="SRS",$G$9&gt;49.9,G5&gt;0,G6&gt;0,G7&gt;0,G8&gt;0),"PASS",IF(AND($C$2="PRS",$G$9&gt;59.9,G5&gt;0,G6&gt;0,G7&gt;0,G8&gt;0),"PASS",IF(AND($C$2="CRS",$G$9&gt;74.9,G5&gt;0,G6&gt;0,G7&gt;0,G8&gt;0),"PASS","FAIL")))</f>
        <v>FAIL</v>
      </c>
      <c r="F2" s="72"/>
      <c r="G2" s="72"/>
      <c r="H2" s="5"/>
      <c r="I2" s="5"/>
    </row>
    <row r="3" spans="1:9" ht="42.75" customHeight="1" thickBot="1" x14ac:dyDescent="0.3">
      <c r="A3" s="6"/>
      <c r="B3" s="138" t="s">
        <v>196</v>
      </c>
      <c r="C3" s="138"/>
      <c r="D3" s="138"/>
      <c r="E3" s="138"/>
      <c r="F3" s="138"/>
      <c r="G3" s="138"/>
      <c r="H3" s="5"/>
      <c r="I3" s="5"/>
    </row>
    <row r="4" spans="1:9" ht="42.75" customHeight="1" thickBot="1" x14ac:dyDescent="0.3">
      <c r="A4" s="6"/>
      <c r="B4" s="75" t="s">
        <v>1</v>
      </c>
      <c r="C4" s="76" t="s">
        <v>6</v>
      </c>
      <c r="D4" s="74" t="s">
        <v>7</v>
      </c>
      <c r="E4" s="74" t="s">
        <v>171</v>
      </c>
      <c r="F4" s="76" t="s">
        <v>168</v>
      </c>
      <c r="G4" s="74" t="s">
        <v>189</v>
      </c>
      <c r="I4" s="5"/>
    </row>
    <row r="5" spans="1:9" ht="42.75" customHeight="1" thickBot="1" x14ac:dyDescent="0.3">
      <c r="A5" s="6"/>
      <c r="B5" s="39" t="s">
        <v>2</v>
      </c>
      <c r="C5" s="20">
        <v>100</v>
      </c>
      <c r="D5" s="20">
        <v>10</v>
      </c>
      <c r="E5" s="20">
        <f>F31</f>
        <v>0</v>
      </c>
      <c r="F5" s="20">
        <f>G31</f>
        <v>0</v>
      </c>
      <c r="G5" s="20">
        <f>(D5/100)*F5</f>
        <v>0</v>
      </c>
      <c r="I5" s="5"/>
    </row>
    <row r="6" spans="1:9" ht="42.75" customHeight="1" thickBot="1" x14ac:dyDescent="0.3">
      <c r="A6" s="6"/>
      <c r="B6" s="39" t="s">
        <v>3</v>
      </c>
      <c r="C6" s="20">
        <v>100</v>
      </c>
      <c r="D6" s="20">
        <v>30</v>
      </c>
      <c r="E6" s="20">
        <f>E57</f>
        <v>2100</v>
      </c>
      <c r="F6" s="20">
        <f>F57</f>
        <v>100</v>
      </c>
      <c r="G6" s="20">
        <f t="shared" ref="G6:G8" si="0">(D6/100)*F6</f>
        <v>30</v>
      </c>
      <c r="I6" s="5"/>
    </row>
    <row r="7" spans="1:9" ht="42.75" customHeight="1" thickBot="1" x14ac:dyDescent="0.3">
      <c r="A7" s="6"/>
      <c r="B7" s="39" t="s">
        <v>4</v>
      </c>
      <c r="C7" s="20">
        <v>100</v>
      </c>
      <c r="D7" s="20">
        <v>20</v>
      </c>
      <c r="E7" s="20">
        <f>F122</f>
        <v>0</v>
      </c>
      <c r="F7" s="20">
        <f>G122</f>
        <v>0</v>
      </c>
      <c r="G7" s="20">
        <f t="shared" si="0"/>
        <v>0</v>
      </c>
      <c r="I7" s="5"/>
    </row>
    <row r="8" spans="1:9" ht="42.75" customHeight="1" thickBot="1" x14ac:dyDescent="0.3">
      <c r="A8" s="6"/>
      <c r="B8" s="39" t="s">
        <v>5</v>
      </c>
      <c r="C8" s="53">
        <v>100</v>
      </c>
      <c r="D8" s="20">
        <v>40</v>
      </c>
      <c r="E8" s="20">
        <f>F154</f>
        <v>0</v>
      </c>
      <c r="F8" s="20">
        <f>G154</f>
        <v>0</v>
      </c>
      <c r="G8" s="20">
        <f t="shared" si="0"/>
        <v>0</v>
      </c>
      <c r="I8" s="5"/>
    </row>
    <row r="9" spans="1:9" ht="42.75" customHeight="1" thickBot="1" x14ac:dyDescent="0.3">
      <c r="A9" s="6"/>
      <c r="B9" s="74" t="s">
        <v>173</v>
      </c>
      <c r="C9" s="77"/>
      <c r="D9" s="78"/>
      <c r="E9" s="78"/>
      <c r="F9" s="79"/>
      <c r="G9" s="74" t="str">
        <f>IF(AND(G5&gt;0,G6&gt;0,G7&gt;0,G8&gt;0),SUM(G5:G8),"Not Complete")</f>
        <v>Not Complete</v>
      </c>
      <c r="H9" s="5"/>
      <c r="I9" s="5"/>
    </row>
    <row r="10" spans="1:9" ht="42.75" customHeight="1" x14ac:dyDescent="0.25">
      <c r="A10" s="6"/>
      <c r="B10" s="80" t="s">
        <v>186</v>
      </c>
      <c r="C10" s="72"/>
      <c r="D10" s="81" t="s">
        <v>183</v>
      </c>
      <c r="E10" s="81" t="s">
        <v>184</v>
      </c>
      <c r="F10" s="81" t="s">
        <v>185</v>
      </c>
      <c r="G10" s="80"/>
      <c r="H10" s="5"/>
      <c r="I10" s="5"/>
    </row>
    <row r="11" spans="1:9" ht="42.75" customHeight="1" x14ac:dyDescent="0.25">
      <c r="A11" s="6"/>
      <c r="B11" s="50"/>
      <c r="C11" s="5"/>
      <c r="D11" s="6"/>
      <c r="E11" s="6"/>
      <c r="F11" s="21"/>
      <c r="G11" s="47"/>
      <c r="H11" s="5"/>
      <c r="I11" s="5"/>
    </row>
    <row r="12" spans="1:9" ht="42.75" customHeight="1" thickBot="1" x14ac:dyDescent="0.3">
      <c r="A12" s="94"/>
      <c r="B12" s="123" t="s">
        <v>2</v>
      </c>
      <c r="C12" s="123"/>
      <c r="D12" s="123"/>
      <c r="E12" s="123"/>
      <c r="F12" s="123"/>
      <c r="G12" s="123"/>
      <c r="H12" s="5"/>
      <c r="I12" s="5"/>
    </row>
    <row r="13" spans="1:9" ht="42.75" customHeight="1" thickBot="1" x14ac:dyDescent="0.3">
      <c r="B13" s="51" t="s">
        <v>179</v>
      </c>
    </row>
    <row r="14" spans="1:9" ht="42.75" customHeight="1" thickBot="1" x14ac:dyDescent="0.3">
      <c r="A14" s="23" t="s">
        <v>29</v>
      </c>
      <c r="B14" s="24" t="s">
        <v>30</v>
      </c>
      <c r="C14" s="24" t="s">
        <v>174</v>
      </c>
      <c r="D14" s="23" t="s">
        <v>37</v>
      </c>
      <c r="E14" s="23" t="s">
        <v>26</v>
      </c>
      <c r="F14" s="23" t="s">
        <v>54</v>
      </c>
      <c r="G14" s="23" t="s">
        <v>167</v>
      </c>
      <c r="H14" s="5"/>
      <c r="I14" s="5"/>
    </row>
    <row r="15" spans="1:9" ht="42.75" customHeight="1" thickBot="1" x14ac:dyDescent="0.35">
      <c r="A15" s="11">
        <v>1</v>
      </c>
      <c r="B15" s="15" t="s">
        <v>32</v>
      </c>
      <c r="C15" s="12" t="s">
        <v>41</v>
      </c>
      <c r="D15" s="11">
        <v>5</v>
      </c>
      <c r="E15" s="48"/>
      <c r="F15" s="11">
        <f>E15*D15</f>
        <v>0</v>
      </c>
      <c r="G15" s="11">
        <f>IF(F15&gt;20,20,F15)</f>
        <v>0</v>
      </c>
      <c r="H15" s="5"/>
      <c r="I15" s="5"/>
    </row>
    <row r="16" spans="1:9" ht="42.75" customHeight="1" thickBot="1" x14ac:dyDescent="0.35">
      <c r="A16" s="122">
        <v>2</v>
      </c>
      <c r="B16" s="125" t="s">
        <v>159</v>
      </c>
      <c r="C16" s="12" t="s">
        <v>42</v>
      </c>
      <c r="D16" s="11">
        <v>5</v>
      </c>
      <c r="E16" s="48"/>
      <c r="F16" s="11">
        <f t="shared" ref="F16:F30" si="1">E16*D16</f>
        <v>0</v>
      </c>
      <c r="G16" s="11">
        <f t="shared" ref="G16:G30" si="2">IF(F16&gt;20,20,F16)</f>
        <v>0</v>
      </c>
      <c r="H16" s="5"/>
      <c r="I16" s="5"/>
    </row>
    <row r="17" spans="1:9" ht="42.75" customHeight="1" thickBot="1" x14ac:dyDescent="0.35">
      <c r="A17" s="122"/>
      <c r="B17" s="125"/>
      <c r="C17" s="12" t="s">
        <v>43</v>
      </c>
      <c r="D17" s="11">
        <v>5</v>
      </c>
      <c r="E17" s="48"/>
      <c r="F17" s="11">
        <f t="shared" si="1"/>
        <v>0</v>
      </c>
      <c r="G17" s="11">
        <f t="shared" si="2"/>
        <v>0</v>
      </c>
      <c r="H17" s="5"/>
      <c r="I17" s="5"/>
    </row>
    <row r="18" spans="1:9" ht="42.75" customHeight="1" thickBot="1" x14ac:dyDescent="0.35">
      <c r="A18" s="122">
        <v>3</v>
      </c>
      <c r="B18" s="125" t="s">
        <v>33</v>
      </c>
      <c r="C18" s="12" t="s">
        <v>38</v>
      </c>
      <c r="D18" s="11">
        <v>5</v>
      </c>
      <c r="E18" s="48"/>
      <c r="F18" s="11">
        <f t="shared" si="1"/>
        <v>0</v>
      </c>
      <c r="G18" s="11">
        <f t="shared" si="2"/>
        <v>0</v>
      </c>
      <c r="H18" s="5"/>
      <c r="I18" s="5"/>
    </row>
    <row r="19" spans="1:9" ht="42.75" customHeight="1" thickBot="1" x14ac:dyDescent="0.35">
      <c r="A19" s="122"/>
      <c r="B19" s="125"/>
      <c r="C19" s="12" t="s">
        <v>44</v>
      </c>
      <c r="D19" s="11">
        <v>3</v>
      </c>
      <c r="E19" s="48"/>
      <c r="F19" s="11">
        <f t="shared" si="1"/>
        <v>0</v>
      </c>
      <c r="G19" s="11">
        <f t="shared" si="2"/>
        <v>0</v>
      </c>
      <c r="H19" s="5"/>
      <c r="I19" s="5"/>
    </row>
    <row r="20" spans="1:9" ht="42.75" customHeight="1" thickBot="1" x14ac:dyDescent="0.35">
      <c r="A20" s="122"/>
      <c r="B20" s="125"/>
      <c r="C20" s="12" t="s">
        <v>39</v>
      </c>
      <c r="D20" s="11">
        <v>2</v>
      </c>
      <c r="E20" s="48"/>
      <c r="F20" s="11">
        <f t="shared" si="1"/>
        <v>0</v>
      </c>
      <c r="G20" s="11">
        <f t="shared" si="2"/>
        <v>0</v>
      </c>
      <c r="H20" s="5"/>
      <c r="I20" s="5"/>
    </row>
    <row r="21" spans="1:9" ht="42.75" customHeight="1" thickBot="1" x14ac:dyDescent="0.35">
      <c r="A21" s="122"/>
      <c r="B21" s="125"/>
      <c r="C21" s="12" t="s">
        <v>40</v>
      </c>
      <c r="D21" s="11">
        <v>1</v>
      </c>
      <c r="E21" s="48"/>
      <c r="F21" s="11">
        <f t="shared" si="1"/>
        <v>0</v>
      </c>
      <c r="G21" s="11">
        <f t="shared" si="2"/>
        <v>0</v>
      </c>
      <c r="H21" s="5"/>
      <c r="I21" s="5"/>
    </row>
    <row r="22" spans="1:9" ht="42.75" customHeight="1" thickBot="1" x14ac:dyDescent="0.35">
      <c r="A22" s="117">
        <v>4</v>
      </c>
      <c r="B22" s="134" t="s">
        <v>34</v>
      </c>
      <c r="C22" s="12" t="s">
        <v>45</v>
      </c>
      <c r="D22" s="11">
        <v>1</v>
      </c>
      <c r="E22" s="48"/>
      <c r="F22" s="11">
        <f t="shared" si="1"/>
        <v>0</v>
      </c>
      <c r="G22" s="11">
        <f t="shared" si="2"/>
        <v>0</v>
      </c>
      <c r="H22" s="5"/>
      <c r="I22" s="5"/>
    </row>
    <row r="23" spans="1:9" ht="42.75" customHeight="1" thickBot="1" x14ac:dyDescent="0.35">
      <c r="A23" s="118"/>
      <c r="B23" s="135"/>
      <c r="C23" s="12" t="s">
        <v>46</v>
      </c>
      <c r="D23" s="11">
        <v>2</v>
      </c>
      <c r="E23" s="48"/>
      <c r="F23" s="11">
        <f t="shared" si="1"/>
        <v>0</v>
      </c>
      <c r="G23" s="11">
        <f t="shared" si="2"/>
        <v>0</v>
      </c>
      <c r="H23" s="5"/>
      <c r="I23" s="5"/>
    </row>
    <row r="24" spans="1:9" ht="42.75" customHeight="1" thickBot="1" x14ac:dyDescent="0.35">
      <c r="A24" s="118"/>
      <c r="B24" s="135"/>
      <c r="C24" s="12" t="s">
        <v>47</v>
      </c>
      <c r="D24" s="11">
        <v>3</v>
      </c>
      <c r="E24" s="48"/>
      <c r="F24" s="11">
        <f t="shared" si="1"/>
        <v>0</v>
      </c>
      <c r="G24" s="11">
        <f t="shared" si="2"/>
        <v>0</v>
      </c>
      <c r="H24" s="5"/>
      <c r="I24" s="5"/>
    </row>
    <row r="25" spans="1:9" ht="42.75" customHeight="1" thickBot="1" x14ac:dyDescent="0.35">
      <c r="A25" s="118"/>
      <c r="B25" s="135"/>
      <c r="C25" s="19" t="s">
        <v>48</v>
      </c>
      <c r="D25" s="20">
        <v>1</v>
      </c>
      <c r="E25" s="48"/>
      <c r="F25" s="11">
        <f t="shared" si="1"/>
        <v>0</v>
      </c>
      <c r="G25" s="11">
        <f t="shared" si="2"/>
        <v>0</v>
      </c>
      <c r="H25" s="5"/>
      <c r="I25" s="5"/>
    </row>
    <row r="26" spans="1:9" ht="42.75" customHeight="1" thickBot="1" x14ac:dyDescent="0.35">
      <c r="A26" s="119"/>
      <c r="B26" s="136"/>
      <c r="C26" s="19" t="s">
        <v>49</v>
      </c>
      <c r="D26" s="20">
        <v>1</v>
      </c>
      <c r="E26" s="48"/>
      <c r="F26" s="11">
        <f t="shared" si="1"/>
        <v>0</v>
      </c>
      <c r="G26" s="11">
        <f t="shared" si="2"/>
        <v>0</v>
      </c>
      <c r="H26" s="5"/>
      <c r="I26" s="5"/>
    </row>
    <row r="27" spans="1:9" ht="60" customHeight="1" thickBot="1" x14ac:dyDescent="0.35">
      <c r="A27" s="11">
        <v>5</v>
      </c>
      <c r="B27" s="15" t="s">
        <v>35</v>
      </c>
      <c r="C27" s="12" t="s">
        <v>50</v>
      </c>
      <c r="D27" s="11">
        <v>1</v>
      </c>
      <c r="E27" s="48"/>
      <c r="F27" s="11">
        <f t="shared" si="1"/>
        <v>0</v>
      </c>
      <c r="G27" s="11">
        <f t="shared" si="2"/>
        <v>0</v>
      </c>
      <c r="H27" s="5"/>
      <c r="I27" s="5"/>
    </row>
    <row r="28" spans="1:9" ht="42.75" customHeight="1" thickBot="1" x14ac:dyDescent="0.35">
      <c r="A28" s="117">
        <v>6</v>
      </c>
      <c r="B28" s="117" t="s">
        <v>36</v>
      </c>
      <c r="C28" s="12" t="s">
        <v>51</v>
      </c>
      <c r="D28" s="11">
        <v>10</v>
      </c>
      <c r="E28" s="48"/>
      <c r="F28" s="11">
        <f t="shared" si="1"/>
        <v>0</v>
      </c>
      <c r="G28" s="11">
        <f t="shared" si="2"/>
        <v>0</v>
      </c>
      <c r="H28" s="5"/>
      <c r="I28" s="5"/>
    </row>
    <row r="29" spans="1:9" ht="81" customHeight="1" thickBot="1" x14ac:dyDescent="0.35">
      <c r="A29" s="118"/>
      <c r="B29" s="118"/>
      <c r="C29" s="12" t="s">
        <v>52</v>
      </c>
      <c r="D29" s="11">
        <v>5</v>
      </c>
      <c r="E29" s="48"/>
      <c r="F29" s="11">
        <f t="shared" si="1"/>
        <v>0</v>
      </c>
      <c r="G29" s="11">
        <f t="shared" si="2"/>
        <v>0</v>
      </c>
      <c r="H29" s="5"/>
      <c r="I29" s="5"/>
    </row>
    <row r="30" spans="1:9" ht="57.75" customHeight="1" thickBot="1" x14ac:dyDescent="0.35">
      <c r="A30" s="119"/>
      <c r="B30" s="119"/>
      <c r="C30" s="12" t="s">
        <v>53</v>
      </c>
      <c r="D30" s="11">
        <v>1</v>
      </c>
      <c r="E30" s="48"/>
      <c r="F30" s="11">
        <f t="shared" si="1"/>
        <v>0</v>
      </c>
      <c r="G30" s="11">
        <f t="shared" si="2"/>
        <v>0</v>
      </c>
      <c r="H30" s="5"/>
      <c r="I30" s="5"/>
    </row>
    <row r="31" spans="1:9" ht="42.75" customHeight="1" thickBot="1" x14ac:dyDescent="0.3">
      <c r="A31" s="11"/>
      <c r="B31" s="24" t="s">
        <v>173</v>
      </c>
      <c r="C31" s="12"/>
      <c r="D31" s="11"/>
      <c r="E31" s="44">
        <f>SUM(E15:E30)</f>
        <v>0</v>
      </c>
      <c r="F31" s="11">
        <f>SUM(F15:F30)</f>
        <v>0</v>
      </c>
      <c r="G31" s="11">
        <f>IF((SUM(G15:G30))&gt;100,100,SUM(G15:G30))</f>
        <v>0</v>
      </c>
      <c r="H31" s="5"/>
      <c r="I31" s="5"/>
    </row>
    <row r="32" spans="1:9" ht="42.75" customHeight="1" thickBot="1" x14ac:dyDescent="0.3">
      <c r="A32" s="18"/>
      <c r="B32" s="14" t="s">
        <v>28</v>
      </c>
      <c r="C32" s="10"/>
      <c r="D32" s="18"/>
      <c r="E32" s="18"/>
      <c r="F32" s="11"/>
      <c r="G32" s="10"/>
      <c r="H32" s="5"/>
      <c r="I32" s="5"/>
    </row>
    <row r="33" spans="1:9" ht="42.75" customHeight="1" x14ac:dyDescent="0.25">
      <c r="A33" s="6"/>
      <c r="B33" s="13"/>
      <c r="C33" s="5"/>
      <c r="D33" s="6"/>
      <c r="E33" s="6"/>
      <c r="F33" s="21"/>
      <c r="G33" s="5"/>
      <c r="H33" s="5"/>
      <c r="I33" s="5"/>
    </row>
    <row r="34" spans="1:9" ht="42.75" customHeight="1" x14ac:dyDescent="0.25">
      <c r="A34" s="93"/>
      <c r="B34" s="120" t="s">
        <v>3</v>
      </c>
      <c r="C34" s="121"/>
      <c r="D34" s="121"/>
      <c r="E34" s="121"/>
      <c r="F34" s="121"/>
      <c r="G34" s="121"/>
      <c r="H34" s="5"/>
      <c r="I34" s="5"/>
    </row>
    <row r="35" spans="1:9" ht="42.75" customHeight="1" thickBot="1" x14ac:dyDescent="0.3">
      <c r="A35" s="6"/>
      <c r="D35" s="41"/>
      <c r="E35" s="41"/>
      <c r="F35" s="41"/>
      <c r="G35" s="41"/>
      <c r="H35" s="5"/>
      <c r="I35" s="5"/>
    </row>
    <row r="36" spans="1:9" ht="42.75" customHeight="1" thickBot="1" x14ac:dyDescent="0.3">
      <c r="A36" s="6"/>
      <c r="B36" s="24" t="s">
        <v>1</v>
      </c>
      <c r="C36" s="25"/>
      <c r="D36" s="23" t="s">
        <v>8</v>
      </c>
      <c r="E36" s="23" t="s">
        <v>9</v>
      </c>
      <c r="F36" s="23" t="s">
        <v>10</v>
      </c>
      <c r="G36" s="23" t="s">
        <v>169</v>
      </c>
      <c r="H36" s="5"/>
      <c r="I36" s="5"/>
    </row>
    <row r="37" spans="1:9" ht="42.75" customHeight="1" thickBot="1" x14ac:dyDescent="0.3">
      <c r="A37" s="6"/>
      <c r="B37" s="143" t="s">
        <v>203</v>
      </c>
      <c r="C37" s="9" t="s">
        <v>14</v>
      </c>
      <c r="D37" s="37">
        <v>8</v>
      </c>
      <c r="E37" s="37">
        <v>10</v>
      </c>
      <c r="F37" s="37">
        <v>12</v>
      </c>
      <c r="G37" s="68"/>
      <c r="H37" s="5"/>
      <c r="I37" s="5"/>
    </row>
    <row r="38" spans="1:9" ht="42.75" customHeight="1" thickBot="1" x14ac:dyDescent="0.3">
      <c r="A38" s="6"/>
      <c r="B38" s="144"/>
      <c r="C38" s="39" t="s">
        <v>160</v>
      </c>
      <c r="D38" s="142">
        <v>4</v>
      </c>
      <c r="E38" s="142">
        <v>5</v>
      </c>
      <c r="F38" s="142">
        <v>6</v>
      </c>
      <c r="G38" s="68"/>
      <c r="H38" s="5"/>
      <c r="I38" s="5"/>
    </row>
    <row r="39" spans="1:9" ht="42.75" customHeight="1" thickBot="1" x14ac:dyDescent="0.3">
      <c r="A39" s="6"/>
      <c r="B39" s="145"/>
      <c r="C39" s="15" t="s">
        <v>161</v>
      </c>
      <c r="D39" s="142">
        <v>4</v>
      </c>
      <c r="E39" s="142">
        <v>5</v>
      </c>
      <c r="F39" s="142">
        <v>6</v>
      </c>
      <c r="G39" s="68"/>
      <c r="H39" s="5"/>
      <c r="I39" s="5"/>
    </row>
    <row r="40" spans="1:9" ht="42.75" customHeight="1" thickBot="1" x14ac:dyDescent="0.3">
      <c r="A40" s="6"/>
      <c r="B40" s="15" t="s">
        <v>202</v>
      </c>
      <c r="C40" s="12" t="s">
        <v>0</v>
      </c>
      <c r="D40" s="142">
        <v>3</v>
      </c>
      <c r="E40" s="142">
        <v>4</v>
      </c>
      <c r="F40" s="142">
        <v>5</v>
      </c>
      <c r="G40" s="68"/>
      <c r="H40" s="5"/>
      <c r="I40" s="5"/>
    </row>
    <row r="41" spans="1:9" ht="42.75" customHeight="1" thickBot="1" x14ac:dyDescent="0.3">
      <c r="A41" s="6"/>
      <c r="B41" s="15" t="s">
        <v>12</v>
      </c>
      <c r="C41" s="12" t="s">
        <v>13</v>
      </c>
      <c r="D41" s="37">
        <v>3</v>
      </c>
      <c r="E41" s="37">
        <v>4</v>
      </c>
      <c r="F41" s="37">
        <v>5</v>
      </c>
      <c r="G41" s="68"/>
      <c r="H41" s="5"/>
      <c r="I41" s="5"/>
    </row>
    <row r="42" spans="1:9" ht="42.75" customHeight="1" x14ac:dyDescent="0.25">
      <c r="A42" s="6"/>
      <c r="B42" s="42"/>
      <c r="C42" s="45"/>
      <c r="D42" s="46"/>
      <c r="E42" s="46"/>
      <c r="F42" s="46"/>
      <c r="G42" s="47"/>
      <c r="H42" s="5"/>
      <c r="I42" s="5"/>
    </row>
    <row r="44" spans="1:9" ht="42.75" customHeight="1" thickBot="1" x14ac:dyDescent="0.3">
      <c r="A44" s="93"/>
      <c r="B44" s="110" t="s">
        <v>194</v>
      </c>
      <c r="C44" s="110"/>
      <c r="D44" s="110"/>
      <c r="E44" s="110"/>
      <c r="F44" s="110"/>
      <c r="G44" s="110"/>
      <c r="H44" s="40"/>
      <c r="I44" s="5"/>
    </row>
    <row r="45" spans="1:9" ht="42.75" customHeight="1" thickBot="1" x14ac:dyDescent="0.3">
      <c r="A45" s="6"/>
      <c r="B45" s="23" t="s">
        <v>1</v>
      </c>
      <c r="C45" s="23" t="s">
        <v>25</v>
      </c>
      <c r="D45" s="23" t="s">
        <v>26</v>
      </c>
      <c r="E45" s="23" t="s">
        <v>162</v>
      </c>
      <c r="F45" s="23" t="s">
        <v>170</v>
      </c>
      <c r="G45" s="23"/>
      <c r="H45" s="5"/>
      <c r="I45" s="5"/>
    </row>
    <row r="46" spans="1:9" ht="42.75" customHeight="1" thickBot="1" x14ac:dyDescent="0.35">
      <c r="A46" s="6"/>
      <c r="B46" s="15" t="s">
        <v>27</v>
      </c>
      <c r="C46" s="11">
        <v>6</v>
      </c>
      <c r="D46" s="59">
        <v>100</v>
      </c>
      <c r="E46" s="11">
        <f>D46*C46</f>
        <v>600</v>
      </c>
      <c r="F46" s="11">
        <f>IF(AND(C2="SRS",E46&gt;48),48,IF(AND(C2="PRS",E46&gt;60),60,IF(AND(C2="CRS",E46&gt;72),72,E46)))</f>
        <v>72</v>
      </c>
      <c r="G46" s="11"/>
      <c r="H46" s="5"/>
      <c r="I46" s="5"/>
    </row>
    <row r="47" spans="1:9" ht="42.75" customHeight="1" thickBot="1" x14ac:dyDescent="0.35">
      <c r="A47" s="6"/>
      <c r="B47" s="15" t="s">
        <v>15</v>
      </c>
      <c r="C47" s="11">
        <v>15</v>
      </c>
      <c r="D47" s="59">
        <v>100</v>
      </c>
      <c r="E47" s="11">
        <f>D47*C47</f>
        <v>1500</v>
      </c>
      <c r="F47" s="11">
        <f>IF(AND($C$2="SRS",E47&gt;60),60,IF(AND($C$2="PRS",E47&gt;75),75,IF(AND($C$2="CRS",E47&gt;80),80,E47)))</f>
        <v>80</v>
      </c>
      <c r="G47" s="11"/>
      <c r="H47" s="5"/>
      <c r="I47" s="5"/>
    </row>
    <row r="48" spans="1:9" ht="42.75" customHeight="1" thickBot="1" x14ac:dyDescent="0.35">
      <c r="A48" s="6"/>
      <c r="B48" s="15" t="s">
        <v>16</v>
      </c>
      <c r="C48" s="11">
        <v>6</v>
      </c>
      <c r="D48" s="59"/>
      <c r="E48" s="11">
        <f t="shared" ref="E48:E56" si="3">D48*C48</f>
        <v>0</v>
      </c>
      <c r="F48" s="11">
        <f t="shared" ref="F48:F56" si="4">IF(AND($C$2="SRS",E48&gt;36),36,IF(AND($C$2="PRS",E48&gt;42),42,IF(AND($C$2="CRS",E48&gt;48),48,E48)))</f>
        <v>0</v>
      </c>
      <c r="G48" s="11"/>
      <c r="H48" s="5"/>
      <c r="I48" s="5"/>
    </row>
    <row r="49" spans="1:9" ht="42.75" customHeight="1" thickBot="1" x14ac:dyDescent="0.35">
      <c r="A49" s="6"/>
      <c r="B49" s="15" t="s">
        <v>17</v>
      </c>
      <c r="C49" s="11">
        <v>5</v>
      </c>
      <c r="D49" s="59"/>
      <c r="E49" s="11">
        <f t="shared" si="3"/>
        <v>0</v>
      </c>
      <c r="F49" s="11">
        <f t="shared" si="4"/>
        <v>0</v>
      </c>
      <c r="G49" s="11"/>
      <c r="H49" s="5"/>
      <c r="I49" s="5"/>
    </row>
    <row r="50" spans="1:9" ht="42.75" customHeight="1" thickBot="1" x14ac:dyDescent="0.35">
      <c r="A50" s="6"/>
      <c r="B50" s="15" t="s">
        <v>18</v>
      </c>
      <c r="C50" s="11">
        <v>5</v>
      </c>
      <c r="D50" s="59"/>
      <c r="E50" s="11">
        <f t="shared" si="3"/>
        <v>0</v>
      </c>
      <c r="F50" s="11">
        <f t="shared" si="4"/>
        <v>0</v>
      </c>
      <c r="G50" s="11"/>
      <c r="H50" s="5"/>
      <c r="I50" s="5"/>
    </row>
    <row r="51" spans="1:9" ht="42.75" customHeight="1" thickBot="1" x14ac:dyDescent="0.35">
      <c r="A51" s="6"/>
      <c r="B51" s="15" t="s">
        <v>19</v>
      </c>
      <c r="C51" s="11">
        <v>4</v>
      </c>
      <c r="D51" s="59"/>
      <c r="E51" s="11">
        <f t="shared" si="3"/>
        <v>0</v>
      </c>
      <c r="F51" s="11">
        <f t="shared" si="4"/>
        <v>0</v>
      </c>
      <c r="G51" s="11"/>
      <c r="H51" s="5"/>
      <c r="I51" s="5"/>
    </row>
    <row r="52" spans="1:9" ht="42.75" customHeight="1" thickBot="1" x14ac:dyDescent="0.35">
      <c r="A52" s="6"/>
      <c r="B52" s="15" t="s">
        <v>20</v>
      </c>
      <c r="C52" s="11">
        <v>4</v>
      </c>
      <c r="D52" s="59"/>
      <c r="E52" s="11">
        <f t="shared" si="3"/>
        <v>0</v>
      </c>
      <c r="F52" s="11">
        <f t="shared" si="4"/>
        <v>0</v>
      </c>
      <c r="G52" s="11"/>
      <c r="H52" s="5"/>
      <c r="I52" s="5"/>
    </row>
    <row r="53" spans="1:9" ht="42.75" customHeight="1" thickBot="1" x14ac:dyDescent="0.35">
      <c r="A53" s="6"/>
      <c r="B53" s="15" t="s">
        <v>21</v>
      </c>
      <c r="C53" s="11">
        <v>3</v>
      </c>
      <c r="D53" s="59"/>
      <c r="E53" s="11">
        <f t="shared" si="3"/>
        <v>0</v>
      </c>
      <c r="F53" s="11">
        <f t="shared" si="4"/>
        <v>0</v>
      </c>
      <c r="G53" s="11"/>
      <c r="H53" s="5"/>
      <c r="I53" s="5"/>
    </row>
    <row r="54" spans="1:9" ht="42.75" customHeight="1" thickBot="1" x14ac:dyDescent="0.35">
      <c r="A54" s="6"/>
      <c r="B54" s="15" t="s">
        <v>22</v>
      </c>
      <c r="C54" s="11">
        <v>3</v>
      </c>
      <c r="D54" s="59"/>
      <c r="E54" s="11">
        <f t="shared" si="3"/>
        <v>0</v>
      </c>
      <c r="F54" s="11">
        <f t="shared" si="4"/>
        <v>0</v>
      </c>
      <c r="G54" s="11"/>
      <c r="H54" s="5"/>
      <c r="I54" s="5"/>
    </row>
    <row r="55" spans="1:9" ht="42.75" customHeight="1" thickBot="1" x14ac:dyDescent="0.35">
      <c r="A55" s="6"/>
      <c r="B55" s="15" t="s">
        <v>23</v>
      </c>
      <c r="C55" s="11">
        <v>2</v>
      </c>
      <c r="D55" s="59"/>
      <c r="E55" s="11">
        <f t="shared" si="3"/>
        <v>0</v>
      </c>
      <c r="F55" s="11">
        <f t="shared" si="4"/>
        <v>0</v>
      </c>
      <c r="G55" s="11"/>
      <c r="H55" s="5"/>
      <c r="I55" s="5"/>
    </row>
    <row r="56" spans="1:9" ht="42.75" customHeight="1" thickBot="1" x14ac:dyDescent="0.35">
      <c r="A56" s="6"/>
      <c r="B56" s="15" t="s">
        <v>24</v>
      </c>
      <c r="C56" s="11">
        <v>2</v>
      </c>
      <c r="D56" s="59"/>
      <c r="E56" s="11">
        <f t="shared" si="3"/>
        <v>0</v>
      </c>
      <c r="F56" s="11">
        <f t="shared" si="4"/>
        <v>0</v>
      </c>
      <c r="G56" s="11"/>
      <c r="H56" s="5"/>
      <c r="I56" s="5"/>
    </row>
    <row r="57" spans="1:9" ht="42.75" customHeight="1" thickBot="1" x14ac:dyDescent="0.35">
      <c r="A57" s="6"/>
      <c r="B57" s="24" t="s">
        <v>173</v>
      </c>
      <c r="C57" s="64">
        <f>SUM(C46:C56)</f>
        <v>55</v>
      </c>
      <c r="D57" s="64">
        <f>SUM(D46:D56)</f>
        <v>200</v>
      </c>
      <c r="E57" s="11">
        <f>SUM(E44:E56)</f>
        <v>2100</v>
      </c>
      <c r="F57" s="11">
        <f>IF(F46&lt;1,"No article",IF(SUM(F46:F56)&gt;100,100,(SUM(F46:F56))))</f>
        <v>100</v>
      </c>
      <c r="G57" s="11"/>
      <c r="H57" s="5"/>
      <c r="I57" s="5"/>
    </row>
    <row r="58" spans="1:9" ht="42.75" customHeight="1" thickBot="1" x14ac:dyDescent="0.3">
      <c r="A58" s="6"/>
      <c r="B58" s="15" t="s">
        <v>28</v>
      </c>
      <c r="C58" s="10"/>
      <c r="D58" s="18"/>
      <c r="E58" s="18"/>
      <c r="F58" s="11"/>
      <c r="G58" s="11"/>
      <c r="H58" s="5"/>
      <c r="I58" s="5"/>
    </row>
    <row r="59" spans="1:9" ht="42.75" customHeight="1" x14ac:dyDescent="0.25">
      <c r="A59" s="6"/>
      <c r="B59" s="13"/>
      <c r="C59" s="5"/>
      <c r="D59" s="6"/>
      <c r="E59" s="6"/>
      <c r="F59" s="21"/>
      <c r="G59" s="5"/>
      <c r="H59" s="5"/>
      <c r="I59" s="5"/>
    </row>
    <row r="60" spans="1:9" ht="42.75" customHeight="1" thickBot="1" x14ac:dyDescent="0.3">
      <c r="A60" s="93"/>
      <c r="B60" s="137" t="s">
        <v>4</v>
      </c>
      <c r="C60" s="137"/>
      <c r="D60" s="137"/>
      <c r="E60" s="137"/>
      <c r="F60" s="137"/>
      <c r="G60" s="137"/>
      <c r="H60" s="5"/>
      <c r="I60" s="5"/>
    </row>
    <row r="61" spans="1:9" ht="42.75" customHeight="1" thickBot="1" x14ac:dyDescent="0.35">
      <c r="A61" s="33" t="s">
        <v>29</v>
      </c>
      <c r="B61" s="24" t="s">
        <v>30</v>
      </c>
      <c r="C61" s="34"/>
      <c r="D61" s="33" t="s">
        <v>31</v>
      </c>
      <c r="E61" s="23" t="s">
        <v>26</v>
      </c>
      <c r="F61" s="23" t="s">
        <v>54</v>
      </c>
      <c r="G61" s="33" t="s">
        <v>165</v>
      </c>
      <c r="H61" s="4"/>
      <c r="I61" s="4"/>
    </row>
    <row r="62" spans="1:9" ht="42.75" customHeight="1" thickBot="1" x14ac:dyDescent="0.3">
      <c r="A62" s="111" t="s">
        <v>55</v>
      </c>
      <c r="B62" s="112"/>
      <c r="C62" s="112"/>
      <c r="D62" s="112"/>
      <c r="E62" s="112"/>
      <c r="F62" s="112"/>
      <c r="G62" s="113"/>
      <c r="H62" s="5"/>
      <c r="I62" s="5"/>
    </row>
    <row r="63" spans="1:9" ht="42.75" customHeight="1" thickBot="1" x14ac:dyDescent="0.35">
      <c r="A63" s="124">
        <v>1</v>
      </c>
      <c r="B63" s="125" t="s">
        <v>56</v>
      </c>
      <c r="C63" s="12" t="s">
        <v>127</v>
      </c>
      <c r="D63" s="27">
        <v>30</v>
      </c>
      <c r="E63" s="57"/>
      <c r="F63" s="11">
        <f t="shared" ref="F63:F69" si="5">E63*D63</f>
        <v>0</v>
      </c>
      <c r="G63" s="11">
        <f>IF(F63&gt;20,20,F63)</f>
        <v>0</v>
      </c>
      <c r="H63" s="5"/>
      <c r="I63" s="5"/>
    </row>
    <row r="64" spans="1:9" ht="42.75" customHeight="1" thickBot="1" x14ac:dyDescent="0.35">
      <c r="A64" s="124"/>
      <c r="B64" s="125"/>
      <c r="C64" s="12" t="s">
        <v>126</v>
      </c>
      <c r="D64" s="27">
        <v>25</v>
      </c>
      <c r="E64" s="57"/>
      <c r="F64" s="11">
        <f t="shared" si="5"/>
        <v>0</v>
      </c>
      <c r="G64" s="11">
        <f t="shared" ref="G64:G121" si="6">IF(F64&gt;20,20,F64)</f>
        <v>0</v>
      </c>
      <c r="H64" s="5"/>
      <c r="I64" s="5"/>
    </row>
    <row r="65" spans="1:9" ht="42.75" customHeight="1" thickBot="1" x14ac:dyDescent="0.35">
      <c r="A65" s="124"/>
      <c r="B65" s="125"/>
      <c r="C65" s="12" t="s">
        <v>128</v>
      </c>
      <c r="D65" s="27">
        <v>20</v>
      </c>
      <c r="E65" s="57"/>
      <c r="F65" s="11">
        <f t="shared" si="5"/>
        <v>0</v>
      </c>
      <c r="G65" s="11">
        <f t="shared" si="6"/>
        <v>0</v>
      </c>
      <c r="H65" s="5"/>
      <c r="I65" s="5"/>
    </row>
    <row r="66" spans="1:9" ht="42.75" customHeight="1" thickBot="1" x14ac:dyDescent="0.35">
      <c r="A66" s="124"/>
      <c r="B66" s="125"/>
      <c r="C66" s="12" t="s">
        <v>87</v>
      </c>
      <c r="D66" s="27">
        <v>15</v>
      </c>
      <c r="E66" s="57"/>
      <c r="F66" s="11">
        <f t="shared" si="5"/>
        <v>0</v>
      </c>
      <c r="G66" s="11">
        <f t="shared" si="6"/>
        <v>0</v>
      </c>
      <c r="H66" s="5"/>
      <c r="I66" s="5"/>
    </row>
    <row r="67" spans="1:9" ht="42.75" customHeight="1" thickBot="1" x14ac:dyDescent="0.35">
      <c r="A67" s="124"/>
      <c r="B67" s="125"/>
      <c r="C67" s="12" t="s">
        <v>88</v>
      </c>
      <c r="D67" s="27">
        <v>10</v>
      </c>
      <c r="E67" s="57"/>
      <c r="F67" s="11">
        <f t="shared" si="5"/>
        <v>0</v>
      </c>
      <c r="G67" s="11">
        <f t="shared" si="6"/>
        <v>0</v>
      </c>
      <c r="H67" s="5"/>
      <c r="I67" s="5"/>
    </row>
    <row r="68" spans="1:9" ht="42.75" customHeight="1" thickBot="1" x14ac:dyDescent="0.35">
      <c r="A68" s="124"/>
      <c r="B68" s="125"/>
      <c r="C68" s="12" t="s">
        <v>89</v>
      </c>
      <c r="D68" s="27">
        <v>10</v>
      </c>
      <c r="E68" s="57"/>
      <c r="F68" s="11">
        <f t="shared" si="5"/>
        <v>0</v>
      </c>
      <c r="G68" s="11">
        <f t="shared" si="6"/>
        <v>0</v>
      </c>
      <c r="H68" s="5"/>
      <c r="I68" s="5"/>
    </row>
    <row r="69" spans="1:9" ht="42.75" customHeight="1" thickBot="1" x14ac:dyDescent="0.35">
      <c r="A69" s="124"/>
      <c r="B69" s="125"/>
      <c r="C69" s="12" t="s">
        <v>90</v>
      </c>
      <c r="D69" s="27">
        <v>10</v>
      </c>
      <c r="E69" s="57"/>
      <c r="F69" s="11">
        <f t="shared" si="5"/>
        <v>0</v>
      </c>
      <c r="G69" s="11">
        <f t="shared" si="6"/>
        <v>0</v>
      </c>
      <c r="H69" s="5"/>
      <c r="I69" s="5"/>
    </row>
    <row r="70" spans="1:9" ht="42.75" customHeight="1" thickBot="1" x14ac:dyDescent="0.35">
      <c r="A70" s="124"/>
      <c r="B70" s="125"/>
      <c r="C70" s="12" t="s">
        <v>57</v>
      </c>
      <c r="D70" s="58"/>
      <c r="E70" s="57"/>
      <c r="F70" s="11">
        <f>E70*D70*30%</f>
        <v>0</v>
      </c>
      <c r="G70" s="11">
        <f t="shared" si="6"/>
        <v>0</v>
      </c>
      <c r="H70" s="5"/>
      <c r="I70" s="5"/>
    </row>
    <row r="71" spans="1:9" ht="42.75" customHeight="1" thickBot="1" x14ac:dyDescent="0.35">
      <c r="A71" s="124"/>
      <c r="B71" s="125"/>
      <c r="C71" s="12" t="s">
        <v>102</v>
      </c>
      <c r="D71" s="58"/>
      <c r="E71" s="57"/>
      <c r="F71" s="11">
        <f>E71*D71*30%</f>
        <v>0</v>
      </c>
      <c r="G71" s="11">
        <f t="shared" si="6"/>
        <v>0</v>
      </c>
      <c r="H71" s="5"/>
      <c r="I71" s="5"/>
    </row>
    <row r="72" spans="1:9" ht="42.75" customHeight="1" thickBot="1" x14ac:dyDescent="0.35">
      <c r="A72" s="124">
        <v>2</v>
      </c>
      <c r="B72" s="125" t="s">
        <v>91</v>
      </c>
      <c r="C72" s="29" t="s">
        <v>83</v>
      </c>
      <c r="D72" s="27">
        <v>10</v>
      </c>
      <c r="E72" s="57"/>
      <c r="F72" s="11">
        <f t="shared" ref="F72:F91" si="7">E72*D72</f>
        <v>0</v>
      </c>
      <c r="G72" s="11">
        <f t="shared" si="6"/>
        <v>0</v>
      </c>
      <c r="H72" s="5"/>
      <c r="I72" s="5"/>
    </row>
    <row r="73" spans="1:9" ht="42.75" customHeight="1" thickBot="1" x14ac:dyDescent="0.35">
      <c r="A73" s="124"/>
      <c r="B73" s="125"/>
      <c r="C73" s="29" t="s">
        <v>84</v>
      </c>
      <c r="D73" s="27">
        <v>9</v>
      </c>
      <c r="E73" s="57"/>
      <c r="F73" s="11">
        <f t="shared" si="7"/>
        <v>0</v>
      </c>
      <c r="G73" s="11">
        <f t="shared" si="6"/>
        <v>0</v>
      </c>
      <c r="H73" s="5"/>
      <c r="I73" s="5"/>
    </row>
    <row r="74" spans="1:9" ht="42.75" customHeight="1" thickBot="1" x14ac:dyDescent="0.35">
      <c r="A74" s="124"/>
      <c r="B74" s="125"/>
      <c r="C74" s="29" t="s">
        <v>85</v>
      </c>
      <c r="D74" s="27">
        <v>8</v>
      </c>
      <c r="E74" s="57"/>
      <c r="F74" s="11">
        <f t="shared" si="7"/>
        <v>0</v>
      </c>
      <c r="G74" s="11">
        <f t="shared" si="6"/>
        <v>0</v>
      </c>
      <c r="H74" s="5"/>
      <c r="I74" s="5"/>
    </row>
    <row r="75" spans="1:9" ht="42.75" customHeight="1" thickBot="1" x14ac:dyDescent="0.35">
      <c r="A75" s="124"/>
      <c r="B75" s="125"/>
      <c r="C75" s="29" t="s">
        <v>86</v>
      </c>
      <c r="D75" s="27">
        <v>4</v>
      </c>
      <c r="E75" s="57"/>
      <c r="F75" s="11">
        <f t="shared" si="7"/>
        <v>0</v>
      </c>
      <c r="G75" s="11">
        <f t="shared" si="6"/>
        <v>0</v>
      </c>
      <c r="H75" s="5"/>
      <c r="I75" s="5"/>
    </row>
    <row r="76" spans="1:9" ht="42.75" customHeight="1" thickBot="1" x14ac:dyDescent="0.35">
      <c r="A76" s="27">
        <v>3</v>
      </c>
      <c r="B76" s="15" t="s">
        <v>92</v>
      </c>
      <c r="C76" s="12" t="s">
        <v>93</v>
      </c>
      <c r="D76" s="27">
        <v>5</v>
      </c>
      <c r="E76" s="57"/>
      <c r="F76" s="11">
        <f t="shared" si="7"/>
        <v>0</v>
      </c>
      <c r="G76" s="11">
        <f t="shared" si="6"/>
        <v>0</v>
      </c>
      <c r="H76" s="5"/>
      <c r="I76" s="5"/>
    </row>
    <row r="77" spans="1:9" ht="84.75" customHeight="1" thickBot="1" x14ac:dyDescent="0.35">
      <c r="A77" s="27">
        <v>4</v>
      </c>
      <c r="B77" s="15" t="s">
        <v>58</v>
      </c>
      <c r="C77" s="29" t="s">
        <v>94</v>
      </c>
      <c r="D77" s="27">
        <v>3</v>
      </c>
      <c r="E77" s="57"/>
      <c r="F77" s="11">
        <f t="shared" si="7"/>
        <v>0</v>
      </c>
      <c r="G77" s="11">
        <f t="shared" si="6"/>
        <v>0</v>
      </c>
      <c r="H77" s="5"/>
      <c r="I77" s="5"/>
    </row>
    <row r="78" spans="1:9" ht="87" customHeight="1" thickBot="1" x14ac:dyDescent="0.35">
      <c r="A78" s="27">
        <v>5</v>
      </c>
      <c r="B78" s="15" t="s">
        <v>95</v>
      </c>
      <c r="C78" s="29" t="s">
        <v>94</v>
      </c>
      <c r="D78" s="27">
        <v>5</v>
      </c>
      <c r="E78" s="57"/>
      <c r="F78" s="11">
        <f t="shared" si="7"/>
        <v>0</v>
      </c>
      <c r="G78" s="11">
        <f t="shared" si="6"/>
        <v>0</v>
      </c>
      <c r="H78" s="5"/>
      <c r="I78" s="5"/>
    </row>
    <row r="79" spans="1:9" ht="42.75" customHeight="1" thickBot="1" x14ac:dyDescent="0.35">
      <c r="A79" s="124">
        <v>6</v>
      </c>
      <c r="B79" s="125" t="s">
        <v>59</v>
      </c>
      <c r="C79" s="29" t="s">
        <v>96</v>
      </c>
      <c r="D79" s="27">
        <v>10</v>
      </c>
      <c r="E79" s="57"/>
      <c r="F79" s="11">
        <f t="shared" si="7"/>
        <v>0</v>
      </c>
      <c r="G79" s="11">
        <f t="shared" si="6"/>
        <v>0</v>
      </c>
      <c r="H79" s="5"/>
      <c r="I79" s="5"/>
    </row>
    <row r="80" spans="1:9" ht="42.75" customHeight="1" thickBot="1" x14ac:dyDescent="0.35">
      <c r="A80" s="124"/>
      <c r="B80" s="125"/>
      <c r="C80" s="29" t="s">
        <v>86</v>
      </c>
      <c r="D80" s="27">
        <v>8</v>
      </c>
      <c r="E80" s="57"/>
      <c r="F80" s="11">
        <f t="shared" si="7"/>
        <v>0</v>
      </c>
      <c r="G80" s="11">
        <f t="shared" si="6"/>
        <v>0</v>
      </c>
      <c r="H80" s="5"/>
      <c r="I80" s="5"/>
    </row>
    <row r="81" spans="1:9" ht="42.75" customHeight="1" thickBot="1" x14ac:dyDescent="0.35">
      <c r="A81" s="124"/>
      <c r="B81" s="125"/>
      <c r="C81" s="29" t="s">
        <v>97</v>
      </c>
      <c r="D81" s="27">
        <v>8</v>
      </c>
      <c r="E81" s="57"/>
      <c r="F81" s="11">
        <f t="shared" si="7"/>
        <v>0</v>
      </c>
      <c r="G81" s="11">
        <f t="shared" si="6"/>
        <v>0</v>
      </c>
      <c r="H81" s="5"/>
      <c r="I81" s="5"/>
    </row>
    <row r="82" spans="1:9" ht="42.75" customHeight="1" thickBot="1" x14ac:dyDescent="0.35">
      <c r="A82" s="124">
        <v>7</v>
      </c>
      <c r="B82" s="125" t="s">
        <v>60</v>
      </c>
      <c r="C82" s="29" t="s">
        <v>96</v>
      </c>
      <c r="D82" s="27">
        <v>8</v>
      </c>
      <c r="E82" s="57"/>
      <c r="F82" s="11">
        <f t="shared" si="7"/>
        <v>0</v>
      </c>
      <c r="G82" s="11">
        <f t="shared" si="6"/>
        <v>0</v>
      </c>
      <c r="H82" s="5"/>
      <c r="I82" s="5"/>
    </row>
    <row r="83" spans="1:9" ht="42.75" customHeight="1" thickBot="1" x14ac:dyDescent="0.35">
      <c r="A83" s="124"/>
      <c r="B83" s="125"/>
      <c r="C83" s="29" t="s">
        <v>86</v>
      </c>
      <c r="D83" s="27">
        <v>6</v>
      </c>
      <c r="E83" s="57"/>
      <c r="F83" s="11">
        <f t="shared" si="7"/>
        <v>0</v>
      </c>
      <c r="G83" s="11">
        <f t="shared" si="6"/>
        <v>0</v>
      </c>
      <c r="H83" s="5"/>
      <c r="I83" s="5"/>
    </row>
    <row r="84" spans="1:9" ht="42.75" customHeight="1" thickBot="1" x14ac:dyDescent="0.35">
      <c r="A84" s="124"/>
      <c r="B84" s="125"/>
      <c r="C84" s="12" t="s">
        <v>103</v>
      </c>
      <c r="D84" s="27">
        <v>6</v>
      </c>
      <c r="E84" s="57"/>
      <c r="F84" s="11">
        <f t="shared" si="7"/>
        <v>0</v>
      </c>
      <c r="G84" s="11">
        <f t="shared" si="6"/>
        <v>0</v>
      </c>
      <c r="H84" s="5"/>
      <c r="I84" s="5"/>
    </row>
    <row r="85" spans="1:9" ht="42.75" customHeight="1" thickBot="1" x14ac:dyDescent="0.35">
      <c r="A85" s="124">
        <v>8</v>
      </c>
      <c r="B85" s="125" t="s">
        <v>61</v>
      </c>
      <c r="C85" s="29" t="s">
        <v>98</v>
      </c>
      <c r="D85" s="27">
        <v>2</v>
      </c>
      <c r="E85" s="57"/>
      <c r="F85" s="11">
        <f t="shared" si="7"/>
        <v>0</v>
      </c>
      <c r="G85" s="11">
        <f t="shared" si="6"/>
        <v>0</v>
      </c>
      <c r="H85" s="5"/>
      <c r="I85" s="5"/>
    </row>
    <row r="86" spans="1:9" ht="42.75" customHeight="1" thickBot="1" x14ac:dyDescent="0.35">
      <c r="A86" s="124"/>
      <c r="B86" s="125"/>
      <c r="C86" s="29" t="s">
        <v>62</v>
      </c>
      <c r="D86" s="27">
        <v>9</v>
      </c>
      <c r="E86" s="57"/>
      <c r="F86" s="11">
        <f t="shared" si="7"/>
        <v>0</v>
      </c>
      <c r="G86" s="11">
        <f t="shared" si="6"/>
        <v>0</v>
      </c>
      <c r="H86" s="5"/>
      <c r="I86" s="5"/>
    </row>
    <row r="87" spans="1:9" ht="42.75" customHeight="1" thickBot="1" x14ac:dyDescent="0.35">
      <c r="A87" s="124"/>
      <c r="B87" s="125"/>
      <c r="C87" s="29" t="s">
        <v>104</v>
      </c>
      <c r="D87" s="27">
        <v>5</v>
      </c>
      <c r="E87" s="57"/>
      <c r="F87" s="11">
        <f t="shared" si="7"/>
        <v>0</v>
      </c>
      <c r="G87" s="11">
        <f t="shared" si="6"/>
        <v>0</v>
      </c>
      <c r="H87" s="5"/>
      <c r="I87" s="5"/>
    </row>
    <row r="88" spans="1:9" ht="42.75" customHeight="1" thickBot="1" x14ac:dyDescent="0.35">
      <c r="A88" s="27">
        <v>9</v>
      </c>
      <c r="B88" s="15" t="s">
        <v>63</v>
      </c>
      <c r="C88" s="30" t="s">
        <v>105</v>
      </c>
      <c r="D88" s="27">
        <v>5</v>
      </c>
      <c r="E88" s="57"/>
      <c r="F88" s="11">
        <f t="shared" si="7"/>
        <v>0</v>
      </c>
      <c r="G88" s="11">
        <f t="shared" si="6"/>
        <v>0</v>
      </c>
      <c r="H88" s="5"/>
      <c r="I88" s="5"/>
    </row>
    <row r="89" spans="1:9" ht="77.25" customHeight="1" thickBot="1" x14ac:dyDescent="0.35">
      <c r="A89" s="124">
        <v>10</v>
      </c>
      <c r="B89" s="125" t="s">
        <v>64</v>
      </c>
      <c r="C89" s="15" t="s">
        <v>99</v>
      </c>
      <c r="D89" s="11">
        <v>10</v>
      </c>
      <c r="E89" s="57"/>
      <c r="F89" s="11">
        <f t="shared" si="7"/>
        <v>0</v>
      </c>
      <c r="G89" s="11">
        <f t="shared" si="6"/>
        <v>0</v>
      </c>
      <c r="H89" s="5"/>
      <c r="I89" s="5"/>
    </row>
    <row r="90" spans="1:9" ht="68.25" customHeight="1" thickBot="1" x14ac:dyDescent="0.35">
      <c r="A90" s="124"/>
      <c r="B90" s="125"/>
      <c r="C90" s="15" t="s">
        <v>100</v>
      </c>
      <c r="D90" s="11">
        <v>5</v>
      </c>
      <c r="E90" s="57"/>
      <c r="F90" s="11">
        <f t="shared" si="7"/>
        <v>0</v>
      </c>
      <c r="G90" s="11">
        <f t="shared" si="6"/>
        <v>0</v>
      </c>
      <c r="H90" s="5"/>
      <c r="I90" s="5"/>
    </row>
    <row r="91" spans="1:9" ht="57.75" customHeight="1" thickBot="1" x14ac:dyDescent="0.35">
      <c r="A91" s="11">
        <v>11</v>
      </c>
      <c r="B91" s="15" t="s">
        <v>65</v>
      </c>
      <c r="C91" s="15" t="s">
        <v>101</v>
      </c>
      <c r="D91" s="11">
        <v>2</v>
      </c>
      <c r="E91" s="59"/>
      <c r="F91" s="11">
        <f t="shared" si="7"/>
        <v>0</v>
      </c>
      <c r="G91" s="11">
        <f t="shared" si="6"/>
        <v>0</v>
      </c>
      <c r="H91" s="5"/>
      <c r="I91" s="5"/>
    </row>
    <row r="92" spans="1:9" ht="42.75" customHeight="1" thickBot="1" x14ac:dyDescent="0.3">
      <c r="A92" s="111" t="s">
        <v>66</v>
      </c>
      <c r="B92" s="112"/>
      <c r="C92" s="112"/>
      <c r="D92" s="112"/>
      <c r="E92" s="112"/>
      <c r="F92" s="113"/>
      <c r="G92" s="26"/>
      <c r="H92" s="5"/>
      <c r="I92" s="5"/>
    </row>
    <row r="93" spans="1:9" ht="42.75" customHeight="1" thickBot="1" x14ac:dyDescent="0.35">
      <c r="A93" s="124">
        <v>12</v>
      </c>
      <c r="B93" s="125" t="s">
        <v>67</v>
      </c>
      <c r="C93" s="15" t="s">
        <v>111</v>
      </c>
      <c r="D93" s="27">
        <v>10</v>
      </c>
      <c r="E93" s="57"/>
      <c r="F93" s="11">
        <f t="shared" ref="F93:F121" si="8">E93*D93</f>
        <v>0</v>
      </c>
      <c r="G93" s="11">
        <f t="shared" si="6"/>
        <v>0</v>
      </c>
      <c r="H93" s="5"/>
      <c r="I93" s="5"/>
    </row>
    <row r="94" spans="1:9" ht="42.75" customHeight="1" thickBot="1" x14ac:dyDescent="0.35">
      <c r="A94" s="124"/>
      <c r="B94" s="125"/>
      <c r="C94" s="15" t="s">
        <v>86</v>
      </c>
      <c r="D94" s="27">
        <v>6</v>
      </c>
      <c r="E94" s="57"/>
      <c r="F94" s="11">
        <f t="shared" si="8"/>
        <v>0</v>
      </c>
      <c r="G94" s="11">
        <f t="shared" si="6"/>
        <v>0</v>
      </c>
      <c r="H94" s="5"/>
      <c r="I94" s="5"/>
    </row>
    <row r="95" spans="1:9" ht="42.75" customHeight="1" thickBot="1" x14ac:dyDescent="0.35">
      <c r="A95" s="124"/>
      <c r="B95" s="125"/>
      <c r="C95" s="15" t="s">
        <v>85</v>
      </c>
      <c r="D95" s="27">
        <v>8</v>
      </c>
      <c r="E95" s="57"/>
      <c r="F95" s="11">
        <f t="shared" si="8"/>
        <v>0</v>
      </c>
      <c r="G95" s="11">
        <f t="shared" si="6"/>
        <v>0</v>
      </c>
      <c r="H95" s="5"/>
      <c r="I95" s="5"/>
    </row>
    <row r="96" spans="1:9" ht="42.75" customHeight="1" thickBot="1" x14ac:dyDescent="0.35">
      <c r="A96" s="124"/>
      <c r="B96" s="125"/>
      <c r="C96" s="15" t="s">
        <v>106</v>
      </c>
      <c r="D96" s="27">
        <v>15</v>
      </c>
      <c r="E96" s="57"/>
      <c r="F96" s="11">
        <f t="shared" si="8"/>
        <v>0</v>
      </c>
      <c r="G96" s="11">
        <f t="shared" si="6"/>
        <v>0</v>
      </c>
      <c r="H96" s="5"/>
      <c r="I96" s="5"/>
    </row>
    <row r="97" spans="1:9" ht="42.75" customHeight="1" thickBot="1" x14ac:dyDescent="0.35">
      <c r="A97" s="124"/>
      <c r="B97" s="125"/>
      <c r="C97" s="15" t="s">
        <v>107</v>
      </c>
      <c r="D97" s="27">
        <v>10</v>
      </c>
      <c r="E97" s="57"/>
      <c r="F97" s="11">
        <f t="shared" si="8"/>
        <v>0</v>
      </c>
      <c r="G97" s="11">
        <f t="shared" si="6"/>
        <v>0</v>
      </c>
      <c r="H97" s="5"/>
      <c r="I97" s="5"/>
    </row>
    <row r="98" spans="1:9" ht="42.75" customHeight="1" thickBot="1" x14ac:dyDescent="0.35">
      <c r="A98" s="124"/>
      <c r="B98" s="125"/>
      <c r="C98" s="15" t="s">
        <v>108</v>
      </c>
      <c r="D98" s="27">
        <v>5</v>
      </c>
      <c r="E98" s="57"/>
      <c r="F98" s="11">
        <f t="shared" si="8"/>
        <v>0</v>
      </c>
      <c r="G98" s="11">
        <f t="shared" si="6"/>
        <v>0</v>
      </c>
      <c r="H98" s="5"/>
      <c r="I98" s="5"/>
    </row>
    <row r="99" spans="1:9" ht="42.75" customHeight="1" thickBot="1" x14ac:dyDescent="0.35">
      <c r="A99" s="124"/>
      <c r="B99" s="125"/>
      <c r="C99" s="15" t="s">
        <v>109</v>
      </c>
      <c r="D99" s="27">
        <v>5</v>
      </c>
      <c r="E99" s="57"/>
      <c r="F99" s="11">
        <f t="shared" si="8"/>
        <v>0</v>
      </c>
      <c r="G99" s="11">
        <f t="shared" si="6"/>
        <v>0</v>
      </c>
      <c r="H99" s="5"/>
      <c r="I99" s="5"/>
    </row>
    <row r="100" spans="1:9" ht="42.75" customHeight="1" thickBot="1" x14ac:dyDescent="0.35">
      <c r="A100" s="124"/>
      <c r="B100" s="125"/>
      <c r="C100" s="15" t="s">
        <v>110</v>
      </c>
      <c r="D100" s="27">
        <v>5</v>
      </c>
      <c r="E100" s="57"/>
      <c r="F100" s="11">
        <f t="shared" si="8"/>
        <v>0</v>
      </c>
      <c r="G100" s="11">
        <f t="shared" si="6"/>
        <v>0</v>
      </c>
      <c r="H100" s="5"/>
      <c r="I100" s="5"/>
    </row>
    <row r="101" spans="1:9" ht="42.75" customHeight="1" thickBot="1" x14ac:dyDescent="0.35">
      <c r="A101" s="124">
        <v>13</v>
      </c>
      <c r="B101" s="125" t="s">
        <v>68</v>
      </c>
      <c r="C101" s="30" t="s">
        <v>83</v>
      </c>
      <c r="D101" s="27">
        <v>10</v>
      </c>
      <c r="E101" s="57"/>
      <c r="F101" s="11">
        <f t="shared" si="8"/>
        <v>0</v>
      </c>
      <c r="G101" s="11">
        <f t="shared" si="6"/>
        <v>0</v>
      </c>
      <c r="H101" s="5"/>
      <c r="I101" s="5"/>
    </row>
    <row r="102" spans="1:9" ht="42.75" customHeight="1" thickBot="1" x14ac:dyDescent="0.35">
      <c r="A102" s="124"/>
      <c r="B102" s="125"/>
      <c r="C102" s="30" t="s">
        <v>112</v>
      </c>
      <c r="D102" s="27">
        <v>9</v>
      </c>
      <c r="E102" s="57"/>
      <c r="F102" s="11">
        <f t="shared" si="8"/>
        <v>0</v>
      </c>
      <c r="G102" s="11">
        <f t="shared" si="6"/>
        <v>0</v>
      </c>
      <c r="H102" s="5"/>
      <c r="I102" s="5"/>
    </row>
    <row r="103" spans="1:9" ht="42.75" customHeight="1" thickBot="1" x14ac:dyDescent="0.35">
      <c r="A103" s="124"/>
      <c r="B103" s="125"/>
      <c r="C103" s="30" t="s">
        <v>113</v>
      </c>
      <c r="D103" s="27">
        <v>9</v>
      </c>
      <c r="E103" s="57"/>
      <c r="F103" s="11">
        <f t="shared" si="8"/>
        <v>0</v>
      </c>
      <c r="G103" s="11">
        <f t="shared" si="6"/>
        <v>0</v>
      </c>
      <c r="H103" s="5"/>
      <c r="I103" s="5"/>
    </row>
    <row r="104" spans="1:9" ht="42.75" customHeight="1" thickBot="1" x14ac:dyDescent="0.35">
      <c r="A104" s="124"/>
      <c r="B104" s="125"/>
      <c r="C104" s="30" t="s">
        <v>86</v>
      </c>
      <c r="D104" s="27">
        <v>5</v>
      </c>
      <c r="E104" s="57"/>
      <c r="F104" s="11">
        <f t="shared" si="8"/>
        <v>0</v>
      </c>
      <c r="G104" s="11">
        <f t="shared" si="6"/>
        <v>0</v>
      </c>
      <c r="H104" s="5"/>
      <c r="I104" s="5"/>
    </row>
    <row r="105" spans="1:9" ht="42.75" customHeight="1" thickBot="1" x14ac:dyDescent="0.35">
      <c r="A105" s="124"/>
      <c r="B105" s="125"/>
      <c r="C105" s="30" t="s">
        <v>85</v>
      </c>
      <c r="D105" s="27">
        <v>8</v>
      </c>
      <c r="E105" s="57"/>
      <c r="F105" s="11">
        <f t="shared" si="8"/>
        <v>0</v>
      </c>
      <c r="G105" s="11">
        <f t="shared" si="6"/>
        <v>0</v>
      </c>
      <c r="H105" s="5"/>
      <c r="I105" s="5"/>
    </row>
    <row r="106" spans="1:9" ht="42.75" customHeight="1" thickBot="1" x14ac:dyDescent="0.35">
      <c r="A106" s="27">
        <v>14</v>
      </c>
      <c r="B106" s="15" t="s">
        <v>69</v>
      </c>
      <c r="C106" s="29" t="s">
        <v>114</v>
      </c>
      <c r="D106" s="31">
        <v>5</v>
      </c>
      <c r="E106" s="57"/>
      <c r="F106" s="11">
        <f t="shared" si="8"/>
        <v>0</v>
      </c>
      <c r="G106" s="11">
        <f t="shared" si="6"/>
        <v>0</v>
      </c>
      <c r="H106" s="5"/>
      <c r="I106" s="5"/>
    </row>
    <row r="107" spans="1:9" ht="42.75" customHeight="1" thickBot="1" x14ac:dyDescent="0.35">
      <c r="A107" s="27">
        <v>15</v>
      </c>
      <c r="B107" s="15" t="s">
        <v>70</v>
      </c>
      <c r="C107" s="29" t="s">
        <v>105</v>
      </c>
      <c r="D107" s="27">
        <v>5</v>
      </c>
      <c r="E107" s="57"/>
      <c r="F107" s="11">
        <f t="shared" si="8"/>
        <v>0</v>
      </c>
      <c r="G107" s="11">
        <f t="shared" si="6"/>
        <v>0</v>
      </c>
      <c r="H107" s="5"/>
      <c r="I107" s="5"/>
    </row>
    <row r="108" spans="1:9" ht="42.75" customHeight="1" thickBot="1" x14ac:dyDescent="0.35">
      <c r="A108" s="27">
        <v>16</v>
      </c>
      <c r="B108" s="15" t="s">
        <v>71</v>
      </c>
      <c r="C108" s="12" t="s">
        <v>125</v>
      </c>
      <c r="D108" s="27">
        <v>5</v>
      </c>
      <c r="E108" s="57"/>
      <c r="F108" s="11">
        <f t="shared" si="8"/>
        <v>0</v>
      </c>
      <c r="G108" s="11">
        <f t="shared" si="6"/>
        <v>0</v>
      </c>
      <c r="H108" s="5"/>
      <c r="I108" s="5"/>
    </row>
    <row r="109" spans="1:9" ht="42.75" customHeight="1" thickBot="1" x14ac:dyDescent="0.35">
      <c r="A109" s="27">
        <v>17</v>
      </c>
      <c r="B109" s="15" t="s">
        <v>72</v>
      </c>
      <c r="C109" s="29" t="s">
        <v>105</v>
      </c>
      <c r="D109" s="27">
        <v>5</v>
      </c>
      <c r="E109" s="57"/>
      <c r="F109" s="11">
        <f t="shared" si="8"/>
        <v>0</v>
      </c>
      <c r="G109" s="11">
        <f t="shared" si="6"/>
        <v>0</v>
      </c>
      <c r="H109" s="5"/>
      <c r="I109" s="5"/>
    </row>
    <row r="110" spans="1:9" ht="84" customHeight="1" thickBot="1" x14ac:dyDescent="0.35">
      <c r="A110" s="27">
        <v>18</v>
      </c>
      <c r="B110" s="15" t="s">
        <v>73</v>
      </c>
      <c r="C110" s="29" t="s">
        <v>94</v>
      </c>
      <c r="D110" s="27">
        <v>2</v>
      </c>
      <c r="E110" s="57"/>
      <c r="F110" s="11">
        <f t="shared" si="8"/>
        <v>0</v>
      </c>
      <c r="G110" s="11">
        <f t="shared" si="6"/>
        <v>0</v>
      </c>
      <c r="H110" s="5"/>
      <c r="I110" s="5"/>
    </row>
    <row r="111" spans="1:9" ht="42.75" customHeight="1" thickBot="1" x14ac:dyDescent="0.35">
      <c r="A111" s="124">
        <v>19</v>
      </c>
      <c r="B111" s="125" t="s">
        <v>74</v>
      </c>
      <c r="C111" s="29" t="s">
        <v>115</v>
      </c>
      <c r="D111" s="27">
        <v>10</v>
      </c>
      <c r="E111" s="57"/>
      <c r="F111" s="11">
        <f t="shared" si="8"/>
        <v>0</v>
      </c>
      <c r="G111" s="11">
        <f t="shared" si="6"/>
        <v>0</v>
      </c>
      <c r="H111" s="5"/>
      <c r="I111" s="5"/>
    </row>
    <row r="112" spans="1:9" ht="42.75" customHeight="1" thickBot="1" x14ac:dyDescent="0.35">
      <c r="A112" s="124"/>
      <c r="B112" s="125"/>
      <c r="C112" s="29" t="s">
        <v>85</v>
      </c>
      <c r="D112" s="27">
        <v>8</v>
      </c>
      <c r="E112" s="57"/>
      <c r="F112" s="11">
        <f t="shared" si="8"/>
        <v>0</v>
      </c>
      <c r="G112" s="11">
        <f t="shared" si="6"/>
        <v>0</v>
      </c>
      <c r="H112" s="5"/>
      <c r="I112" s="5"/>
    </row>
    <row r="113" spans="1:9" ht="42.75" customHeight="1" thickBot="1" x14ac:dyDescent="0.35">
      <c r="A113" s="124"/>
      <c r="B113" s="125"/>
      <c r="C113" s="29" t="s">
        <v>116</v>
      </c>
      <c r="D113" s="27">
        <v>6</v>
      </c>
      <c r="E113" s="57"/>
      <c r="F113" s="11">
        <f t="shared" si="8"/>
        <v>0</v>
      </c>
      <c r="G113" s="11">
        <f t="shared" si="6"/>
        <v>0</v>
      </c>
      <c r="H113" s="5"/>
      <c r="I113" s="5"/>
    </row>
    <row r="114" spans="1:9" ht="42.75" customHeight="1" thickBot="1" x14ac:dyDescent="0.35">
      <c r="A114" s="27">
        <v>20</v>
      </c>
      <c r="B114" s="15" t="s">
        <v>75</v>
      </c>
      <c r="C114" s="29" t="s">
        <v>117</v>
      </c>
      <c r="D114" s="27">
        <v>5</v>
      </c>
      <c r="E114" s="57"/>
      <c r="F114" s="11">
        <f t="shared" si="8"/>
        <v>0</v>
      </c>
      <c r="G114" s="11">
        <f t="shared" si="6"/>
        <v>0</v>
      </c>
      <c r="H114" s="5"/>
      <c r="I114" s="5"/>
    </row>
    <row r="115" spans="1:9" ht="42.75" customHeight="1" thickBot="1" x14ac:dyDescent="0.35">
      <c r="A115" s="27">
        <v>21</v>
      </c>
      <c r="B115" s="15" t="s">
        <v>76</v>
      </c>
      <c r="C115" s="29" t="s">
        <v>122</v>
      </c>
      <c r="D115" s="27">
        <v>3</v>
      </c>
      <c r="E115" s="57"/>
      <c r="F115" s="11">
        <f t="shared" si="8"/>
        <v>0</v>
      </c>
      <c r="G115" s="11">
        <f t="shared" si="6"/>
        <v>0</v>
      </c>
      <c r="H115" s="5"/>
      <c r="I115" s="5"/>
    </row>
    <row r="116" spans="1:9" ht="42.75" customHeight="1" thickBot="1" x14ac:dyDescent="0.35">
      <c r="A116" s="27">
        <v>22</v>
      </c>
      <c r="B116" s="15" t="s">
        <v>77</v>
      </c>
      <c r="C116" s="29" t="s">
        <v>118</v>
      </c>
      <c r="D116" s="27">
        <v>5</v>
      </c>
      <c r="E116" s="57"/>
      <c r="F116" s="11">
        <f t="shared" si="8"/>
        <v>0</v>
      </c>
      <c r="G116" s="11">
        <f t="shared" si="6"/>
        <v>0</v>
      </c>
      <c r="H116" s="5"/>
      <c r="I116" s="5"/>
    </row>
    <row r="117" spans="1:9" ht="42.75" customHeight="1" thickBot="1" x14ac:dyDescent="0.35">
      <c r="A117" s="27">
        <v>23</v>
      </c>
      <c r="B117" s="15" t="s">
        <v>78</v>
      </c>
      <c r="C117" s="29" t="s">
        <v>119</v>
      </c>
      <c r="D117" s="27">
        <v>5</v>
      </c>
      <c r="E117" s="57"/>
      <c r="F117" s="11">
        <f t="shared" si="8"/>
        <v>0</v>
      </c>
      <c r="G117" s="11">
        <f t="shared" si="6"/>
        <v>0</v>
      </c>
      <c r="H117" s="5"/>
      <c r="I117" s="5"/>
    </row>
    <row r="118" spans="1:9" ht="42.75" customHeight="1" thickBot="1" x14ac:dyDescent="0.35">
      <c r="A118" s="27">
        <v>24</v>
      </c>
      <c r="B118" s="15" t="s">
        <v>79</v>
      </c>
      <c r="C118" s="29" t="s">
        <v>120</v>
      </c>
      <c r="D118" s="27">
        <v>10</v>
      </c>
      <c r="E118" s="57"/>
      <c r="F118" s="11">
        <f t="shared" si="8"/>
        <v>0</v>
      </c>
      <c r="G118" s="11">
        <f t="shared" si="6"/>
        <v>0</v>
      </c>
      <c r="H118" s="5"/>
      <c r="I118" s="5"/>
    </row>
    <row r="119" spans="1:9" ht="82.5" customHeight="1" thickBot="1" x14ac:dyDescent="0.35">
      <c r="A119" s="27">
        <v>25</v>
      </c>
      <c r="B119" s="15" t="s">
        <v>80</v>
      </c>
      <c r="C119" s="29" t="s">
        <v>121</v>
      </c>
      <c r="D119" s="27">
        <v>5</v>
      </c>
      <c r="E119" s="57"/>
      <c r="F119" s="11">
        <f t="shared" si="8"/>
        <v>0</v>
      </c>
      <c r="G119" s="11">
        <f t="shared" si="6"/>
        <v>0</v>
      </c>
      <c r="H119" s="5"/>
      <c r="I119" s="5"/>
    </row>
    <row r="120" spans="1:9" ht="42.75" customHeight="1" thickBot="1" x14ac:dyDescent="0.35">
      <c r="A120" s="27">
        <v>26</v>
      </c>
      <c r="B120" s="15" t="s">
        <v>81</v>
      </c>
      <c r="C120" s="29" t="s">
        <v>123</v>
      </c>
      <c r="D120" s="27">
        <v>2</v>
      </c>
      <c r="E120" s="57"/>
      <c r="F120" s="11">
        <f t="shared" si="8"/>
        <v>0</v>
      </c>
      <c r="G120" s="11">
        <f t="shared" si="6"/>
        <v>0</v>
      </c>
      <c r="H120" s="5"/>
      <c r="I120" s="5"/>
    </row>
    <row r="121" spans="1:9" ht="81" customHeight="1" thickBot="1" x14ac:dyDescent="0.35">
      <c r="A121" s="27">
        <v>27</v>
      </c>
      <c r="B121" s="15" t="s">
        <v>82</v>
      </c>
      <c r="C121" s="29" t="s">
        <v>124</v>
      </c>
      <c r="D121" s="27">
        <v>2</v>
      </c>
      <c r="E121" s="57"/>
      <c r="F121" s="11">
        <f t="shared" si="8"/>
        <v>0</v>
      </c>
      <c r="G121" s="11">
        <f t="shared" si="6"/>
        <v>0</v>
      </c>
      <c r="H121" s="5"/>
      <c r="I121" s="5"/>
    </row>
    <row r="122" spans="1:9" ht="42.75" customHeight="1" thickBot="1" x14ac:dyDescent="0.35">
      <c r="A122" s="28"/>
      <c r="B122" s="24" t="s">
        <v>173</v>
      </c>
      <c r="C122" s="32"/>
      <c r="D122" s="28"/>
      <c r="E122" s="69">
        <f>SUM(E93:E121,E63:E91)</f>
        <v>0</v>
      </c>
      <c r="F122" s="11">
        <f>SUM(F62:F121)</f>
        <v>0</v>
      </c>
      <c r="G122" s="11">
        <f>IF(AND($C$2="SRS",SUM(G62:G121)&gt;1),SUM(G62:G121),IF(AND($C$2="PRS",SUM(G62:G121)&gt;1),(SUM(G62:G121)/160)*100,IF(AND($C$2="CRS",SUM(G62:G121)&gt;1),(SUM(G62:G121)/200)*100,SUM(G62:G121))))</f>
        <v>0</v>
      </c>
      <c r="H122" s="5"/>
      <c r="I122" s="5"/>
    </row>
    <row r="123" spans="1:9" ht="42.75" customHeight="1" thickBot="1" x14ac:dyDescent="0.3">
      <c r="A123" s="28"/>
      <c r="B123" s="24" t="s">
        <v>28</v>
      </c>
      <c r="C123" s="32"/>
      <c r="D123" s="28"/>
      <c r="E123" s="28"/>
      <c r="F123" s="27"/>
      <c r="G123" s="28"/>
      <c r="H123" s="5"/>
      <c r="I123" s="5"/>
    </row>
    <row r="124" spans="1:9" ht="42.75" customHeight="1" thickBot="1" x14ac:dyDescent="0.3">
      <c r="A124" s="8"/>
      <c r="B124" s="42"/>
      <c r="C124" s="7"/>
      <c r="D124" s="8"/>
      <c r="E124" s="8"/>
      <c r="F124" s="22"/>
      <c r="G124" s="8"/>
      <c r="H124" s="5"/>
      <c r="I124" s="5"/>
    </row>
    <row r="125" spans="1:9" ht="42.75" customHeight="1" thickBot="1" x14ac:dyDescent="0.3">
      <c r="A125" s="6"/>
      <c r="B125" s="13"/>
      <c r="C125" s="126" t="s">
        <v>175</v>
      </c>
      <c r="D125" s="126"/>
      <c r="E125" s="6"/>
      <c r="F125" s="21"/>
      <c r="G125" s="5"/>
      <c r="H125" s="5"/>
      <c r="I125" s="5"/>
    </row>
    <row r="126" spans="1:9" ht="42.75" customHeight="1" thickBot="1" x14ac:dyDescent="0.3">
      <c r="A126" s="6"/>
      <c r="B126" s="24" t="s">
        <v>129</v>
      </c>
      <c r="C126" s="25" t="s">
        <v>140</v>
      </c>
      <c r="D126" s="23" t="s">
        <v>130</v>
      </c>
      <c r="E126" s="23" t="s">
        <v>131</v>
      </c>
      <c r="F126" s="21"/>
      <c r="G126" s="5"/>
      <c r="H126" s="5"/>
      <c r="I126" s="5"/>
    </row>
    <row r="127" spans="1:9" ht="42.75" customHeight="1" thickBot="1" x14ac:dyDescent="0.3">
      <c r="A127" s="6"/>
      <c r="B127" s="12" t="s">
        <v>132</v>
      </c>
      <c r="C127" s="43">
        <v>3</v>
      </c>
      <c r="D127" s="43">
        <v>2</v>
      </c>
      <c r="E127" s="43">
        <v>100</v>
      </c>
      <c r="F127" s="21"/>
      <c r="G127" s="5"/>
      <c r="H127" s="5"/>
      <c r="I127" s="5"/>
    </row>
    <row r="128" spans="1:9" ht="42.75" customHeight="1" thickBot="1" x14ac:dyDescent="0.3">
      <c r="A128" s="6"/>
      <c r="B128" s="12" t="s">
        <v>133</v>
      </c>
      <c r="C128" s="53">
        <v>4</v>
      </c>
      <c r="D128" s="53">
        <v>4</v>
      </c>
      <c r="E128" s="53">
        <v>160</v>
      </c>
      <c r="F128" s="21"/>
      <c r="G128" s="5"/>
      <c r="H128" s="5"/>
      <c r="I128" s="5"/>
    </row>
    <row r="129" spans="1:9" ht="42.75" customHeight="1" thickBot="1" x14ac:dyDescent="0.3">
      <c r="A129" s="6"/>
      <c r="B129" s="12" t="s">
        <v>134</v>
      </c>
      <c r="C129" s="53">
        <v>4</v>
      </c>
      <c r="D129" s="53">
        <v>6</v>
      </c>
      <c r="E129" s="53">
        <v>200</v>
      </c>
      <c r="F129" s="21"/>
      <c r="G129" s="5"/>
      <c r="H129" s="5"/>
      <c r="I129" s="5"/>
    </row>
    <row r="130" spans="1:9" ht="21.75" customHeight="1" x14ac:dyDescent="0.25">
      <c r="A130" s="6"/>
      <c r="B130" s="16" t="s">
        <v>135</v>
      </c>
      <c r="C130" s="5"/>
      <c r="D130" s="6"/>
      <c r="E130" s="6"/>
      <c r="F130" s="21"/>
      <c r="G130" s="5"/>
      <c r="H130" s="5"/>
      <c r="I130" s="5"/>
    </row>
    <row r="131" spans="1:9" ht="21" customHeight="1" x14ac:dyDescent="0.25">
      <c r="A131" s="6"/>
      <c r="B131" s="16" t="s">
        <v>136</v>
      </c>
      <c r="C131" s="5"/>
      <c r="D131" s="6"/>
      <c r="E131" s="6"/>
      <c r="F131" s="21"/>
      <c r="G131" s="5"/>
      <c r="H131" s="5"/>
      <c r="I131" s="5"/>
    </row>
    <row r="132" spans="1:9" ht="21" customHeight="1" x14ac:dyDescent="0.25">
      <c r="A132" s="6"/>
      <c r="B132" s="16" t="s">
        <v>137</v>
      </c>
      <c r="C132" s="5"/>
      <c r="D132" s="6"/>
      <c r="E132" s="6"/>
      <c r="F132" s="21"/>
      <c r="G132" s="5"/>
      <c r="H132" s="5"/>
      <c r="I132" s="5"/>
    </row>
    <row r="133" spans="1:9" ht="21" customHeight="1" x14ac:dyDescent="0.25">
      <c r="A133" s="6"/>
      <c r="B133" s="16" t="s">
        <v>138</v>
      </c>
      <c r="C133" s="5"/>
      <c r="D133" s="6"/>
      <c r="E133" s="6"/>
      <c r="F133" s="21"/>
      <c r="G133" s="5"/>
      <c r="H133" s="5"/>
      <c r="I133" s="5"/>
    </row>
    <row r="134" spans="1:9" ht="21" customHeight="1" x14ac:dyDescent="0.25">
      <c r="A134" s="6"/>
      <c r="B134" s="16" t="s">
        <v>139</v>
      </c>
      <c r="C134" s="5"/>
      <c r="D134" s="6"/>
      <c r="E134" s="6"/>
      <c r="F134" s="21"/>
      <c r="G134" s="5"/>
      <c r="H134" s="5"/>
      <c r="I134" s="5"/>
    </row>
    <row r="135" spans="1:9" ht="42.75" customHeight="1" x14ac:dyDescent="0.25">
      <c r="A135" s="6"/>
      <c r="B135" s="13"/>
      <c r="C135" s="5"/>
      <c r="D135" s="6"/>
      <c r="E135" s="6"/>
      <c r="F135" s="21"/>
      <c r="G135" s="5"/>
      <c r="H135" s="5"/>
      <c r="I135" s="5"/>
    </row>
    <row r="136" spans="1:9" ht="42.75" customHeight="1" x14ac:dyDescent="0.25">
      <c r="A136" s="6"/>
      <c r="B136" s="13"/>
      <c r="C136" s="5"/>
      <c r="D136" s="6"/>
      <c r="E136" s="6"/>
      <c r="F136" s="21"/>
      <c r="G136" s="5"/>
      <c r="H136" s="5"/>
      <c r="I136" s="5"/>
    </row>
    <row r="137" spans="1:9" ht="42.75" customHeight="1" x14ac:dyDescent="0.35">
      <c r="A137" s="96"/>
      <c r="B137" s="114" t="s">
        <v>5</v>
      </c>
      <c r="C137" s="114"/>
      <c r="D137" s="114"/>
      <c r="E137" s="114"/>
      <c r="F137" s="114"/>
      <c r="G137" s="114"/>
      <c r="H137" s="35"/>
      <c r="I137" s="35"/>
    </row>
    <row r="138" spans="1:9" ht="42.75" customHeight="1" thickBot="1" x14ac:dyDescent="0.4">
      <c r="B138" s="51" t="s">
        <v>178</v>
      </c>
      <c r="C138" s="52"/>
      <c r="D138" s="52"/>
      <c r="E138" s="52"/>
      <c r="F138" s="52"/>
      <c r="G138" s="52"/>
      <c r="H138" s="35"/>
      <c r="I138" s="35"/>
    </row>
    <row r="139" spans="1:9" ht="42.75" customHeight="1" thickBot="1" x14ac:dyDescent="0.3">
      <c r="A139" s="23" t="s">
        <v>29</v>
      </c>
      <c r="B139" s="24" t="s">
        <v>30</v>
      </c>
      <c r="C139" s="25"/>
      <c r="D139" s="23" t="s">
        <v>141</v>
      </c>
      <c r="E139" s="23" t="s">
        <v>26</v>
      </c>
      <c r="F139" s="23" t="s">
        <v>54</v>
      </c>
      <c r="G139" s="33" t="s">
        <v>166</v>
      </c>
      <c r="H139" s="5"/>
      <c r="I139" s="5"/>
    </row>
    <row r="140" spans="1:9" ht="42.75" customHeight="1" thickBot="1" x14ac:dyDescent="0.35">
      <c r="A140" s="11">
        <v>1</v>
      </c>
      <c r="B140" s="39" t="s">
        <v>190</v>
      </c>
      <c r="C140" s="12" t="s">
        <v>154</v>
      </c>
      <c r="D140" s="11">
        <v>3</v>
      </c>
      <c r="E140" s="57"/>
      <c r="F140" s="11">
        <f>E140*D140</f>
        <v>0</v>
      </c>
      <c r="G140" s="11">
        <f t="shared" ref="G140:G153" si="9">IF(F140&gt;20,20,F140)</f>
        <v>0</v>
      </c>
      <c r="H140" s="5"/>
      <c r="I140" s="5"/>
    </row>
    <row r="141" spans="1:9" ht="42.75" customHeight="1" thickBot="1" x14ac:dyDescent="0.35">
      <c r="A141" s="11">
        <v>2</v>
      </c>
      <c r="B141" s="15" t="s">
        <v>142</v>
      </c>
      <c r="C141" s="12" t="s">
        <v>155</v>
      </c>
      <c r="D141" s="11">
        <v>2</v>
      </c>
      <c r="E141" s="57"/>
      <c r="F141" s="11">
        <f t="shared" ref="F141:F153" si="10">E141*D141</f>
        <v>0</v>
      </c>
      <c r="G141" s="11">
        <f t="shared" si="9"/>
        <v>0</v>
      </c>
      <c r="H141" s="5"/>
      <c r="I141" s="5"/>
    </row>
    <row r="142" spans="1:9" ht="42.75" customHeight="1" thickBot="1" x14ac:dyDescent="0.35">
      <c r="A142" s="11">
        <v>3</v>
      </c>
      <c r="B142" s="15" t="s">
        <v>143</v>
      </c>
      <c r="C142" s="12" t="s">
        <v>156</v>
      </c>
      <c r="D142" s="11">
        <v>20</v>
      </c>
      <c r="E142" s="57"/>
      <c r="F142" s="11">
        <f t="shared" si="10"/>
        <v>0</v>
      </c>
      <c r="G142" s="11">
        <f t="shared" si="9"/>
        <v>0</v>
      </c>
      <c r="H142" s="5"/>
      <c r="I142" s="5"/>
    </row>
    <row r="143" spans="1:9" ht="42.75" customHeight="1" thickBot="1" x14ac:dyDescent="0.35">
      <c r="A143" s="11">
        <v>4</v>
      </c>
      <c r="B143" s="15" t="s">
        <v>144</v>
      </c>
      <c r="C143" s="12" t="s">
        <v>157</v>
      </c>
      <c r="D143" s="11">
        <v>10</v>
      </c>
      <c r="E143" s="57"/>
      <c r="F143" s="11">
        <f t="shared" si="10"/>
        <v>0</v>
      </c>
      <c r="G143" s="11">
        <f t="shared" si="9"/>
        <v>0</v>
      </c>
      <c r="H143" s="5"/>
      <c r="I143" s="5"/>
    </row>
    <row r="144" spans="1:9" ht="42.75" customHeight="1" thickBot="1" x14ac:dyDescent="0.35">
      <c r="A144" s="11">
        <v>5</v>
      </c>
      <c r="B144" s="15" t="s">
        <v>145</v>
      </c>
      <c r="C144" s="12" t="s">
        <v>94</v>
      </c>
      <c r="D144" s="11">
        <v>2</v>
      </c>
      <c r="E144" s="57"/>
      <c r="F144" s="11">
        <f t="shared" si="10"/>
        <v>0</v>
      </c>
      <c r="G144" s="11">
        <f t="shared" si="9"/>
        <v>0</v>
      </c>
      <c r="H144" s="5"/>
      <c r="I144" s="5"/>
    </row>
    <row r="145" spans="1:9" ht="42.75" customHeight="1" thickBot="1" x14ac:dyDescent="0.35">
      <c r="A145" s="11">
        <v>6</v>
      </c>
      <c r="B145" s="15" t="s">
        <v>146</v>
      </c>
      <c r="C145" s="12" t="s">
        <v>158</v>
      </c>
      <c r="D145" s="11">
        <v>4</v>
      </c>
      <c r="E145" s="57"/>
      <c r="F145" s="11">
        <f t="shared" si="10"/>
        <v>0</v>
      </c>
      <c r="G145" s="11">
        <f t="shared" si="9"/>
        <v>0</v>
      </c>
      <c r="H145" s="5"/>
      <c r="I145" s="5"/>
    </row>
    <row r="146" spans="1:9" ht="42.75" customHeight="1" thickBot="1" x14ac:dyDescent="0.35">
      <c r="A146" s="115" t="s">
        <v>164</v>
      </c>
      <c r="B146" s="115"/>
      <c r="C146" s="115"/>
      <c r="D146" s="11"/>
      <c r="E146" s="57"/>
      <c r="F146" s="11">
        <f t="shared" si="10"/>
        <v>0</v>
      </c>
      <c r="G146" s="11">
        <f t="shared" si="9"/>
        <v>0</v>
      </c>
      <c r="H146" s="5"/>
      <c r="I146" s="5"/>
    </row>
    <row r="147" spans="1:9" ht="42.75" customHeight="1" thickBot="1" x14ac:dyDescent="0.35">
      <c r="A147" s="11">
        <v>7</v>
      </c>
      <c r="B147" s="15" t="s">
        <v>147</v>
      </c>
      <c r="C147" s="12"/>
      <c r="D147" s="11">
        <v>3</v>
      </c>
      <c r="E147" s="57"/>
      <c r="F147" s="11">
        <f t="shared" si="10"/>
        <v>0</v>
      </c>
      <c r="G147" s="11">
        <f t="shared" si="9"/>
        <v>0</v>
      </c>
      <c r="H147" s="5"/>
      <c r="I147" s="5"/>
    </row>
    <row r="148" spans="1:9" ht="42.75" customHeight="1" thickBot="1" x14ac:dyDescent="0.35">
      <c r="A148" s="11">
        <v>8</v>
      </c>
      <c r="B148" s="15" t="s">
        <v>148</v>
      </c>
      <c r="C148" s="12"/>
      <c r="D148" s="11">
        <v>5</v>
      </c>
      <c r="E148" s="57"/>
      <c r="F148" s="11">
        <f t="shared" si="10"/>
        <v>0</v>
      </c>
      <c r="G148" s="11">
        <f t="shared" si="9"/>
        <v>0</v>
      </c>
      <c r="H148" s="5"/>
      <c r="I148" s="5"/>
    </row>
    <row r="149" spans="1:9" ht="42.75" customHeight="1" thickBot="1" x14ac:dyDescent="0.35">
      <c r="A149" s="11">
        <v>9</v>
      </c>
      <c r="B149" s="15" t="s">
        <v>149</v>
      </c>
      <c r="C149" s="12"/>
      <c r="D149" s="11">
        <v>10</v>
      </c>
      <c r="E149" s="57"/>
      <c r="F149" s="11">
        <f t="shared" si="10"/>
        <v>0</v>
      </c>
      <c r="G149" s="11">
        <f t="shared" si="9"/>
        <v>0</v>
      </c>
      <c r="H149" s="5"/>
      <c r="I149" s="5"/>
    </row>
    <row r="150" spans="1:9" ht="42.75" customHeight="1" thickBot="1" x14ac:dyDescent="0.35">
      <c r="A150" s="11">
        <v>10</v>
      </c>
      <c r="B150" s="15" t="s">
        <v>150</v>
      </c>
      <c r="C150" s="12"/>
      <c r="D150" s="11">
        <v>15</v>
      </c>
      <c r="E150" s="57"/>
      <c r="F150" s="11">
        <f t="shared" si="10"/>
        <v>0</v>
      </c>
      <c r="G150" s="11">
        <f t="shared" si="9"/>
        <v>0</v>
      </c>
      <c r="H150" s="5"/>
      <c r="I150" s="5"/>
    </row>
    <row r="151" spans="1:9" ht="42.75" customHeight="1" thickBot="1" x14ac:dyDescent="0.35">
      <c r="A151" s="11">
        <v>11</v>
      </c>
      <c r="B151" s="15" t="s">
        <v>151</v>
      </c>
      <c r="C151" s="12"/>
      <c r="D151" s="11">
        <v>20</v>
      </c>
      <c r="E151" s="57"/>
      <c r="F151" s="11">
        <f t="shared" si="10"/>
        <v>0</v>
      </c>
      <c r="G151" s="11">
        <f t="shared" si="9"/>
        <v>0</v>
      </c>
      <c r="H151" s="5"/>
      <c r="I151" s="5"/>
    </row>
    <row r="152" spans="1:9" ht="42.75" customHeight="1" thickBot="1" x14ac:dyDescent="0.35">
      <c r="A152" s="11">
        <v>12</v>
      </c>
      <c r="B152" s="15" t="s">
        <v>152</v>
      </c>
      <c r="C152" s="12"/>
      <c r="D152" s="11">
        <v>25</v>
      </c>
      <c r="E152" s="57"/>
      <c r="F152" s="11">
        <f t="shared" si="10"/>
        <v>0</v>
      </c>
      <c r="G152" s="11">
        <f t="shared" si="9"/>
        <v>0</v>
      </c>
      <c r="H152" s="5"/>
      <c r="I152" s="5"/>
    </row>
    <row r="153" spans="1:9" ht="42.75" customHeight="1" thickBot="1" x14ac:dyDescent="0.35">
      <c r="A153" s="11">
        <v>13</v>
      </c>
      <c r="B153" s="15" t="s">
        <v>153</v>
      </c>
      <c r="C153" s="12"/>
      <c r="D153" s="11">
        <v>30</v>
      </c>
      <c r="E153" s="57"/>
      <c r="F153" s="11">
        <f t="shared" si="10"/>
        <v>0</v>
      </c>
      <c r="G153" s="11">
        <f t="shared" si="9"/>
        <v>0</v>
      </c>
      <c r="H153" s="5"/>
      <c r="I153" s="5"/>
    </row>
    <row r="154" spans="1:9" ht="42.75" customHeight="1" thickBot="1" x14ac:dyDescent="0.35">
      <c r="A154" s="28"/>
      <c r="B154" s="36" t="s">
        <v>173</v>
      </c>
      <c r="C154" s="32"/>
      <c r="D154" s="28"/>
      <c r="E154" s="69">
        <f>SUM(E140:E153)</f>
        <v>0</v>
      </c>
      <c r="F154" s="11">
        <f>SUM(F97:F153)</f>
        <v>0</v>
      </c>
      <c r="G154" s="49">
        <f>IF(SUM(G140:G152)&gt;100,100,SUM(G140:G152))</f>
        <v>0</v>
      </c>
      <c r="H154" s="5"/>
      <c r="I154" s="5"/>
    </row>
    <row r="155" spans="1:9" ht="42.75" customHeight="1" thickBot="1" x14ac:dyDescent="0.3">
      <c r="A155" s="28"/>
      <c r="B155" s="15" t="s">
        <v>28</v>
      </c>
      <c r="C155" s="32"/>
      <c r="D155" s="28"/>
      <c r="E155" s="28"/>
      <c r="F155" s="27"/>
      <c r="G155" s="32"/>
      <c r="H155" s="5"/>
      <c r="I155" s="5"/>
    </row>
    <row r="156" spans="1:9" ht="42.75" customHeight="1" thickBot="1" x14ac:dyDescent="0.3">
      <c r="A156" s="8"/>
      <c r="B156" s="17"/>
      <c r="C156" s="7"/>
      <c r="D156" s="8"/>
      <c r="E156" s="8"/>
      <c r="F156" s="22"/>
      <c r="G156" s="7"/>
      <c r="H156" s="5"/>
      <c r="I156" s="5"/>
    </row>
    <row r="157" spans="1:9" ht="42.75" customHeight="1" thickBot="1" x14ac:dyDescent="0.3">
      <c r="A157" s="127" t="s">
        <v>188</v>
      </c>
      <c r="B157" s="128"/>
      <c r="C157" s="128"/>
      <c r="D157" s="128"/>
      <c r="E157" s="128"/>
      <c r="F157" s="128"/>
      <c r="G157" s="129"/>
      <c r="H157" s="5"/>
      <c r="I157" s="5"/>
    </row>
    <row r="158" spans="1:9" ht="42.75" customHeight="1" x14ac:dyDescent="0.25">
      <c r="A158" s="8"/>
      <c r="B158" s="17"/>
      <c r="C158" s="7"/>
      <c r="D158" s="8"/>
      <c r="E158" s="8"/>
      <c r="F158" s="22"/>
      <c r="G158" s="7"/>
      <c r="H158" s="5"/>
      <c r="I158" s="5"/>
    </row>
  </sheetData>
  <mergeCells count="39">
    <mergeCell ref="B37:B39"/>
    <mergeCell ref="A157:G157"/>
    <mergeCell ref="B1:G1"/>
    <mergeCell ref="B3:G3"/>
    <mergeCell ref="A28:A30"/>
    <mergeCell ref="B28:B30"/>
    <mergeCell ref="B34:G34"/>
    <mergeCell ref="B12:G12"/>
    <mergeCell ref="A16:A17"/>
    <mergeCell ref="B16:B17"/>
    <mergeCell ref="A18:A21"/>
    <mergeCell ref="B18:B21"/>
    <mergeCell ref="A22:A26"/>
    <mergeCell ref="B22:B26"/>
    <mergeCell ref="B85:B87"/>
    <mergeCell ref="A89:A90"/>
    <mergeCell ref="B89:B90"/>
    <mergeCell ref="A63:A71"/>
    <mergeCell ref="B63:B71"/>
    <mergeCell ref="A72:A75"/>
    <mergeCell ref="B72:B75"/>
    <mergeCell ref="A79:A81"/>
    <mergeCell ref="B79:B81"/>
    <mergeCell ref="B44:G44"/>
    <mergeCell ref="A92:F92"/>
    <mergeCell ref="C125:D125"/>
    <mergeCell ref="B137:G137"/>
    <mergeCell ref="A146:C146"/>
    <mergeCell ref="A62:G62"/>
    <mergeCell ref="B60:G60"/>
    <mergeCell ref="A93:A100"/>
    <mergeCell ref="B93:B100"/>
    <mergeCell ref="A101:A105"/>
    <mergeCell ref="B101:B105"/>
    <mergeCell ref="A111:A113"/>
    <mergeCell ref="B111:B113"/>
    <mergeCell ref="A82:A84"/>
    <mergeCell ref="B82:B84"/>
    <mergeCell ref="A85:A87"/>
  </mergeCells>
  <conditionalFormatting sqref="E2">
    <cfRule type="containsText" dxfId="22" priority="1" operator="containsText" text="PASS">
      <formula>NOT(ISERROR(SEARCH("PASS",E2)))</formula>
    </cfRule>
    <cfRule type="containsText" dxfId="21" priority="2" operator="containsText" text="FAIL">
      <formula>NOT(ISERROR(SEARCH("FAIL",E2)))</formula>
    </cfRule>
  </conditionalFormatting>
  <conditionalFormatting sqref="G9:G10">
    <cfRule type="expression" dxfId="20" priority="3">
      <formula>AND($C$2="CRS",$G$9&lt;75,$G$9&gt;0)</formula>
    </cfRule>
    <cfRule type="expression" dxfId="19" priority="4">
      <formula>AND($C$2="PRS",$G$9&lt;60,$G$9&gt;0)</formula>
    </cfRule>
    <cfRule type="expression" dxfId="18" priority="5">
      <formula>AND($C$2="SRS",$G$9&lt;50,$G$9&gt;0)</formula>
    </cfRule>
  </conditionalFormatting>
  <conditionalFormatting sqref="G37">
    <cfRule type="expression" dxfId="17" priority="21">
      <formula>AND($C$2="CRS",$G$37&lt;12,$G$37&gt;0)</formula>
    </cfRule>
    <cfRule type="expression" dxfId="16" priority="22">
      <formula>AND($C$2="PRS",$G$37&lt;10,$G$37&gt;0)</formula>
    </cfRule>
    <cfRule type="expression" dxfId="15" priority="23">
      <formula>AND($C$2="SRS",$G$37&lt;8,$G$37&gt;0)</formula>
    </cfRule>
  </conditionalFormatting>
  <conditionalFormatting sqref="G38">
    <cfRule type="expression" dxfId="11" priority="15">
      <formula>AND($C$2="CRS",$G$38&lt;4,$G$38&gt;0)</formula>
    </cfRule>
    <cfRule type="expression" dxfId="10" priority="16">
      <formula>AND($C$2="PRS",$G$38&lt;3,$G$38&gt;0)</formula>
    </cfRule>
    <cfRule type="expression" dxfId="9" priority="17">
      <formula>AND($C$2="SRS",$G$38&lt;3,$G$38&gt;0)</formula>
    </cfRule>
  </conditionalFormatting>
  <conditionalFormatting sqref="G39">
    <cfRule type="expression" dxfId="8" priority="12">
      <formula>AND($C$2="CRS",$G$39&lt;3,$G$39&gt;0)</formula>
    </cfRule>
    <cfRule type="expression" dxfId="7" priority="13">
      <formula>AND($C$2="PRS",$G$39&lt;3,$G$39&gt;0)</formula>
    </cfRule>
    <cfRule type="expression" dxfId="6" priority="14">
      <formula>AND($C$2="SRS",$G$39&lt;2,$G$39&gt;0)</formula>
    </cfRule>
  </conditionalFormatting>
  <conditionalFormatting sqref="G40">
    <cfRule type="expression" dxfId="5" priority="9">
      <formula>AND($C$2="CRS",$G$40&lt;5,$G$40&gt;0)</formula>
    </cfRule>
    <cfRule type="expression" dxfId="4" priority="10">
      <formula>AND($C$2="PRS",$G$40&lt;4,$G$40&gt;0)</formula>
    </cfRule>
    <cfRule type="expression" dxfId="3" priority="11">
      <formula>AND($C$2="SRS",$G$40&lt;3,$G$40&gt;0)</formula>
    </cfRule>
  </conditionalFormatting>
  <conditionalFormatting sqref="G41">
    <cfRule type="expression" dxfId="2" priority="6">
      <formula>AND($C$2="PRS",$G$41&lt;4,$G$41&gt;0)</formula>
    </cfRule>
    <cfRule type="expression" dxfId="1" priority="7">
      <formula>AND($C$2="CRS",$G$41&lt;5,$G$41&gt;0)</formula>
    </cfRule>
    <cfRule type="expression" dxfId="0" priority="8">
      <formula>AND($C$2="SRS",$G$41&lt;3,$G$41&gt;0)</formula>
    </cfRule>
  </conditionalFormatting>
  <dataValidations count="3">
    <dataValidation type="list" allowBlank="1" showInputMessage="1" showErrorMessage="1" prompt="Select The Rank Applied For From Here" sqref="C2" xr:uid="{783F0B9D-47B7-4BE2-A495-52BE8D590FB5}">
      <formula1>"SRS,PRS,CRS"</formula1>
    </dataValidation>
    <dataValidation allowBlank="1" showInputMessage="1" showErrorMessage="1" prompt="TYPE CALCULATED PERCENTAGE HERE" sqref="D70:D71" xr:uid="{A138418F-C0DC-45BC-8B47-BE7CE299DCCA}"/>
    <dataValidation allowBlank="1" showInputMessage="1" showErrorMessage="1" prompt="Type Quantity of Each Indicator Submitted Below" sqref="E14 G36 D45 E61 E139" xr:uid="{B6DA9FF5-E490-4901-A55C-1B393D41A294}"/>
  </dataValidation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DC732D-57C7-46D0-ADC8-335CE0FDC2E9}">
  <dimension ref="A1:G1"/>
  <sheetViews>
    <sheetView workbookViewId="0">
      <selection activeCell="E9" sqref="E9"/>
    </sheetView>
  </sheetViews>
  <sheetFormatPr defaultRowHeight="15" x14ac:dyDescent="0.25"/>
  <cols>
    <col min="1" max="1" width="16.7109375" style="2" customWidth="1"/>
    <col min="2" max="2" width="9.140625" style="3"/>
    <col min="4" max="4" width="9.140625" style="1"/>
    <col min="7" max="7" width="9.140625" style="1"/>
  </cols>
  <sheetData>
    <row r="1" spans="1:1" ht="21.75" customHeight="1" x14ac:dyDescent="0.25">
      <c r="A1" s="67" t="s">
        <v>187</v>
      </c>
    </row>
  </sheetData>
  <phoneticPr fontId="1" type="noConversion"/>
  <hyperlinks>
    <hyperlink ref="A1" r:id="rId1" xr:uid="{08934EE5-E3C0-452D-AA6B-257CB0DF596C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Research</vt:lpstr>
      <vt:lpstr>Service</vt:lpstr>
      <vt:lpstr>Sheet3</vt:lpstr>
      <vt:lpstr>Research!_Hlk104536850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Reviewer</dc:creator>
  <cp:lastModifiedBy>Reviewer</cp:lastModifiedBy>
  <dcterms:created xsi:type="dcterms:W3CDTF">2023-02-24T10:09:40Z</dcterms:created>
  <dcterms:modified xsi:type="dcterms:W3CDTF">2023-07-13T17:08:20Z</dcterms:modified>
</cp:coreProperties>
</file>