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/>
  <mc:AlternateContent xmlns:mc="http://schemas.openxmlformats.org/markup-compatibility/2006">
    <mc:Choice Requires="x15">
      <x15ac:absPath xmlns:x15ac="http://schemas.microsoft.com/office/spreadsheetml/2010/11/ac" url="https://netorg14731904.sharepoint.com/sites/Projetos-Tracker/Documentos Compartilhados/UFVs/TECSCI - COMISSIONAMENTO E MÉTRICAS/Acompanhamento de operações/"/>
    </mc:Choice>
  </mc:AlternateContent>
  <xr:revisionPtr revIDLastSave="0" documentId="8_{A01C1C97-5C46-45FB-AB9C-DB82B7A65CB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nálises" sheetId="2" r:id="rId1"/>
    <sheet name="Histórico de alarmes" sheetId="1" r:id="rId2"/>
    <sheet name="Planilha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9" i="1" l="1"/>
  <c r="A258" i="1"/>
  <c r="A116" i="1" l="1"/>
  <c r="A235" i="1" l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28" i="1"/>
  <c r="A229" i="1"/>
  <c r="A230" i="1"/>
  <c r="A231" i="1"/>
  <c r="A232" i="1"/>
  <c r="A233" i="1"/>
  <c r="A234" i="1"/>
  <c r="A225" i="1"/>
  <c r="A226" i="1"/>
  <c r="A227" i="1"/>
  <c r="A224" i="1"/>
  <c r="A223" i="1"/>
  <c r="A208" i="1"/>
  <c r="A209" i="1"/>
  <c r="A210" i="1"/>
  <c r="A211" i="1"/>
  <c r="A212" i="1"/>
  <c r="A213" i="1"/>
  <c r="A215" i="1"/>
  <c r="A216" i="1"/>
  <c r="A220" i="1"/>
  <c r="A221" i="1"/>
  <c r="A222" i="1"/>
  <c r="A205" i="1"/>
  <c r="A206" i="1"/>
  <c r="A207" i="1"/>
  <c r="A145" i="1"/>
  <c r="A146" i="1"/>
  <c r="A147" i="1"/>
  <c r="A148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15" i="1"/>
  <c r="O6" i="2"/>
  <c r="O7" i="2"/>
  <c r="O8" i="2"/>
  <c r="O9" i="2"/>
  <c r="O5" i="2"/>
  <c r="K50" i="2"/>
  <c r="K49" i="2"/>
  <c r="C47" i="2"/>
  <c r="C46" i="2"/>
  <c r="G18" i="2"/>
  <c r="G19" i="2"/>
  <c r="G20" i="2"/>
  <c r="G21" i="2"/>
  <c r="K18" i="2"/>
  <c r="K19" i="2"/>
  <c r="K20" i="2"/>
  <c r="K21" i="2"/>
  <c r="O18" i="2"/>
  <c r="O19" i="2"/>
  <c r="O20" i="2"/>
  <c r="O21" i="2"/>
  <c r="O17" i="2"/>
  <c r="K17" i="2"/>
  <c r="G17" i="2"/>
  <c r="C17" i="2"/>
  <c r="C18" i="2"/>
  <c r="C19" i="2"/>
  <c r="C20" i="2"/>
  <c r="C21" i="2"/>
  <c r="I10" i="2"/>
  <c r="G10" i="2"/>
  <c r="I9" i="2"/>
  <c r="G9" i="2"/>
  <c r="I8" i="2"/>
  <c r="G8" i="2"/>
  <c r="I7" i="2"/>
  <c r="G7" i="2"/>
  <c r="I6" i="2"/>
  <c r="G6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R2" i="2" l="1"/>
  <c r="P5" i="2" s="1"/>
  <c r="P8" i="2" l="1"/>
  <c r="P6" i="2"/>
  <c r="P7" i="2"/>
  <c r="P9" i="2"/>
</calcChain>
</file>

<file path=xl/sharedStrings.xml><?xml version="1.0" encoding="utf-8"?>
<sst xmlns="http://schemas.openxmlformats.org/spreadsheetml/2006/main" count="2233" uniqueCount="412">
  <si>
    <t>ANÁLISE DE OPERAÇÃO - USINAS COMISSIONADAS C/ AUTOMAÇÃO TECSCI</t>
  </si>
  <si>
    <t>TOTAL</t>
  </si>
  <si>
    <t>ALARMES ACUMULADOS</t>
  </si>
  <si>
    <t>Inicio</t>
  </si>
  <si>
    <t>Alarme</t>
  </si>
  <si>
    <t>Quantidade</t>
  </si>
  <si>
    <t>Porcentagem</t>
  </si>
  <si>
    <t>Até</t>
  </si>
  <si>
    <t>ID</t>
  </si>
  <si>
    <t>Usina</t>
  </si>
  <si>
    <t>Data de Comissionamento</t>
  </si>
  <si>
    <t>Versão do Produto</t>
  </si>
  <si>
    <t>Inicio da análise</t>
  </si>
  <si>
    <t>Quantidade de alarmes totais</t>
  </si>
  <si>
    <t>Quantidade de alarmes atuais</t>
  </si>
  <si>
    <t>Disponibilidade</t>
  </si>
  <si>
    <t>Quantidade de trocas</t>
  </si>
  <si>
    <t>Plano de ação</t>
  </si>
  <si>
    <t>Perda de configuração</t>
  </si>
  <si>
    <t>Bebedouro</t>
  </si>
  <si>
    <t>V1</t>
  </si>
  <si>
    <t>Trocar o CC100 pelo Edge para auxiliar na comunicação; Trocar as TCUs que estão NC</t>
  </si>
  <si>
    <t>Perda de comunicação</t>
  </si>
  <si>
    <t>MT I</t>
  </si>
  <si>
    <t>Realizar o procedimento de Recall dos equipamentos (Viagem Andrey + Jose)</t>
  </si>
  <si>
    <t>Velocidade baixa do motor (posição baixa)</t>
  </si>
  <si>
    <t>Loanda II</t>
  </si>
  <si>
    <t>Relizar o procedimento de Recall e inserior o Edge para teste de comunicação</t>
  </si>
  <si>
    <t>Fora dos limites</t>
  </si>
  <si>
    <t>Ilha das Palmas</t>
  </si>
  <si>
    <t>Atuar e observar se os erros irão se repetir</t>
  </si>
  <si>
    <t>Velocidade baixa do motor (posição elevada)</t>
  </si>
  <si>
    <t>Balsamo</t>
  </si>
  <si>
    <t>V2</t>
  </si>
  <si>
    <t>OK</t>
  </si>
  <si>
    <t>UFV BEBEDOURO BRS</t>
  </si>
  <si>
    <t>UFV AXIS MT I</t>
  </si>
  <si>
    <t>UFV Loanda II</t>
  </si>
  <si>
    <t>UFV Ilha das Palmas 2021</t>
  </si>
  <si>
    <t>Alarmes</t>
  </si>
  <si>
    <t>Incidência</t>
  </si>
  <si>
    <t>Baixa</t>
  </si>
  <si>
    <t>Média</t>
  </si>
  <si>
    <t>Alta</t>
  </si>
  <si>
    <t>-</t>
  </si>
  <si>
    <t>Cidade</t>
  </si>
  <si>
    <t>Cliente</t>
  </si>
  <si>
    <t>Numero TCU</t>
  </si>
  <si>
    <t>Dia</t>
  </si>
  <si>
    <t>Horário</t>
  </si>
  <si>
    <t>Ultima comunicação</t>
  </si>
  <si>
    <t>Alarme exposto</t>
  </si>
  <si>
    <t>Problema</t>
  </si>
  <si>
    <t>Tipo de problema</t>
  </si>
  <si>
    <t>Position</t>
  </si>
  <si>
    <t>Target</t>
  </si>
  <si>
    <t>Serial TCU</t>
  </si>
  <si>
    <t>Numero de série</t>
  </si>
  <si>
    <t>Loanda</t>
  </si>
  <si>
    <t>Helexia</t>
  </si>
  <si>
    <t>31/03 -&gt;18:03:00</t>
  </si>
  <si>
    <t>Nenhum</t>
  </si>
  <si>
    <t>Target fora de posição</t>
  </si>
  <si>
    <t>AC1F09FFFE119868</t>
  </si>
  <si>
    <t>31/03 -&gt; 06:08:00</t>
  </si>
  <si>
    <t>AC1F09FFFE1198BF</t>
  </si>
  <si>
    <t>31/03 -&gt; 04:33:00</t>
  </si>
  <si>
    <t>AC1F09FFFE119831</t>
  </si>
  <si>
    <t>31/03 -&gt; 18:12:00</t>
  </si>
  <si>
    <t>Velocidade baixa do motor</t>
  </si>
  <si>
    <t>TCU travada em uma posição baixa. Limite de hardware ou cabo de medição de corrente</t>
  </si>
  <si>
    <t>AC1F09FFFE11979A</t>
  </si>
  <si>
    <t>Tangará da Serra</t>
  </si>
  <si>
    <t>AXIS</t>
  </si>
  <si>
    <t>31/03 -&gt;18:04:00</t>
  </si>
  <si>
    <t>AC1F09FFFE1198BB</t>
  </si>
  <si>
    <t>31/03 -&gt;05:32:00</t>
  </si>
  <si>
    <t>6.25</t>
  </si>
  <si>
    <t>AC1F09FFFE1198E6</t>
  </si>
  <si>
    <t>31/03 -&gt;09:40:00</t>
  </si>
  <si>
    <t>BRS</t>
  </si>
  <si>
    <t>31/03 -&gt;01:45</t>
  </si>
  <si>
    <t>AC1F09FFFE11985E</t>
  </si>
  <si>
    <t>31/03 -&gt;15:24</t>
  </si>
  <si>
    <t>AC1F09FFFE1196AC</t>
  </si>
  <si>
    <t>AC1F09FFFE1196CD</t>
  </si>
  <si>
    <t>AC1F09FFFE11977B</t>
  </si>
  <si>
    <t xml:space="preserve"> 30/03 -&gt;10:26 </t>
  </si>
  <si>
    <t>AC1F09FFFE1198A4</t>
  </si>
  <si>
    <t>AC1F09FFFE11999A</t>
  </si>
  <si>
    <t>Sistema alcançou posição fora do intervalo</t>
  </si>
  <si>
    <t>AC1F09FFFE1199B3</t>
  </si>
  <si>
    <t>Ipuã</t>
  </si>
  <si>
    <t>Faro Energy</t>
  </si>
  <si>
    <t>20_1</t>
  </si>
  <si>
    <t>31/03 -&gt; 17:50</t>
  </si>
  <si>
    <t>20_3</t>
  </si>
  <si>
    <t>20_4</t>
  </si>
  <si>
    <t>30/03 -&gt; 22:51</t>
  </si>
  <si>
    <t>20_7</t>
  </si>
  <si>
    <t>20_15</t>
  </si>
  <si>
    <t>01/04-&gt; 13:39</t>
  </si>
  <si>
    <t xml:space="preserve">TCU travada em posição elevada. </t>
  </si>
  <si>
    <t>20_16</t>
  </si>
  <si>
    <t>30/03 -&gt; 22:17</t>
  </si>
  <si>
    <t>31/03 -&gt; 17:58</t>
  </si>
  <si>
    <t>01/04-&gt;13:10</t>
  </si>
  <si>
    <t>28/03 -&gt;18:55</t>
  </si>
  <si>
    <t>12/03 -&gt;04:32</t>
  </si>
  <si>
    <t xml:space="preserve">Balsamo </t>
  </si>
  <si>
    <t>Órigo</t>
  </si>
  <si>
    <t>01/04 -&gt;15:46</t>
  </si>
  <si>
    <t>AC1F09FFFE13A270</t>
  </si>
  <si>
    <t>AC1F09FFFE11971E</t>
  </si>
  <si>
    <t>AC1F09FFFE11973D</t>
  </si>
  <si>
    <t>02/04 -&gt; 08:56</t>
  </si>
  <si>
    <t>AC1F09FFFE1197C1</t>
  </si>
  <si>
    <t>20_01</t>
  </si>
  <si>
    <t>01/01/2000 -&gt; 01:10:24</t>
  </si>
  <si>
    <t>Nernhum</t>
  </si>
  <si>
    <t>AC1F09FFFE1199F9</t>
  </si>
  <si>
    <t>20_04</t>
  </si>
  <si>
    <t>02/04/2025 -&gt; 11:26</t>
  </si>
  <si>
    <t>AC1F09FFFE119928</t>
  </si>
  <si>
    <t>20_08</t>
  </si>
  <si>
    <t>03/04 -&gt; 03:17</t>
  </si>
  <si>
    <t>AC1F09FFFE11971F</t>
  </si>
  <si>
    <t>20_10</t>
  </si>
  <si>
    <t>03/04 -&gt; 02:12</t>
  </si>
  <si>
    <t>AC1F09FFFE119726</t>
  </si>
  <si>
    <t>03/04 -&gt; 10:28</t>
  </si>
  <si>
    <t>21_08</t>
  </si>
  <si>
    <t>03/04 -&gt; 01:40</t>
  </si>
  <si>
    <t>AC1F09FFFE13A18D</t>
  </si>
  <si>
    <t>03/04 -&gt; 07:59</t>
  </si>
  <si>
    <t>29/03 -&gt; 04:22</t>
  </si>
  <si>
    <t>12/03 -&gt; 04:33</t>
  </si>
  <si>
    <t>03/04 -&gt; 07:54</t>
  </si>
  <si>
    <t>01/04-&gt;19:29</t>
  </si>
  <si>
    <t>AC1F09FFFE13A208</t>
  </si>
  <si>
    <t>02/04 -&gt; 10:29</t>
  </si>
  <si>
    <t>01/12-&gt;14:15</t>
  </si>
  <si>
    <t>02/04-&gt;10:24</t>
  </si>
  <si>
    <t>01/12/2025-&gt;14:15</t>
  </si>
  <si>
    <t>04/04/2025-&gt;08:47</t>
  </si>
  <si>
    <t>01/01/2000 -&gt; 02:20:09</t>
  </si>
  <si>
    <t>Perda de configurações (timestamp)</t>
  </si>
  <si>
    <t xml:space="preserve">
AC1F09FFFE1199F9</t>
  </si>
  <si>
    <t>04/04/2025 -&gt; 10:42</t>
  </si>
  <si>
    <t xml:space="preserve">
AC1F09FFFE119928</t>
  </si>
  <si>
    <t>07/04/2025 -&gt; 11:31</t>
  </si>
  <si>
    <t xml:space="preserve">
AC1F09FFFE11971E</t>
  </si>
  <si>
    <t>30/03/2025 -&gt; 22:17</t>
  </si>
  <si>
    <t xml:space="preserve">
AC1F09FFFE11973D</t>
  </si>
  <si>
    <t>20_19</t>
  </si>
  <si>
    <t>07/04/2025 -&gt; 11:24</t>
  </si>
  <si>
    <t>Perda de configurações (lim inf e sup)</t>
  </si>
  <si>
    <t xml:space="preserve">
AC1F09FFFE13A22B</t>
  </si>
  <si>
    <t>06/04/2025 -&gt; 21:16</t>
  </si>
  <si>
    <t>05/04/2025 -&gt; 20:36</t>
  </si>
  <si>
    <t>06/04/2025 -&gt; 19:49</t>
  </si>
  <si>
    <t>05/04/2025 -&gt; 20:44</t>
  </si>
  <si>
    <t>05/04/2025 -&gt; 20:26</t>
  </si>
  <si>
    <t>06/04/2025 -&gt; 00:44</t>
  </si>
  <si>
    <t>31/03/2025 -&gt; 14:10</t>
  </si>
  <si>
    <t>05/04/2025 -&gt; 21:25</t>
  </si>
  <si>
    <t>06/04/2025 -&gt; 20:10</t>
  </si>
  <si>
    <t>07/04/2025 -&gt; 12:08</t>
  </si>
  <si>
    <t>Perda de configuração (Timestamp)</t>
  </si>
  <si>
    <t>05/04/2025 -&gt; 21:08</t>
  </si>
  <si>
    <t>06/04/2025 -&gt; 22:57</t>
  </si>
  <si>
    <t>05/04/2025 -&gt; 20:29</t>
  </si>
  <si>
    <t>05/04/2025 -&gt; 18:20</t>
  </si>
  <si>
    <t>07/04/2025 -&gt; 08:44</t>
  </si>
  <si>
    <t>04/04/2025 -&gt; 17:51</t>
  </si>
  <si>
    <t>05/04/2025 -&gt; 00:00</t>
  </si>
  <si>
    <t>06/04/2025 -&gt;21:16</t>
  </si>
  <si>
    <t>AC1F09FFEE119864</t>
  </si>
  <si>
    <t>05/04/2025 -&gt;20:36</t>
  </si>
  <si>
    <t>AC1F09FFEE11985B</t>
  </si>
  <si>
    <t>AC1F09FFFE1199E4</t>
  </si>
  <si>
    <t>05/04/2025 -&gt;20:44</t>
  </si>
  <si>
    <t>AC1F09FFEE119914</t>
  </si>
  <si>
    <t>08/04/2025 -&gt;08:43</t>
  </si>
  <si>
    <t>TCU travada em posição</t>
  </si>
  <si>
    <t>AC1F09FFEE13A19A</t>
  </si>
  <si>
    <t>05/04/2025 -&gt;20:26</t>
  </si>
  <si>
    <t>AC1F09FFEE11992B</t>
  </si>
  <si>
    <t>31/03/2025 -&gt;14:10</t>
  </si>
  <si>
    <t>AC1F09FFEE11990A</t>
  </si>
  <si>
    <t>06/04/2025 -&gt;20:10</t>
  </si>
  <si>
    <t>AC1F09FFEE1199EF</t>
  </si>
  <si>
    <t>07/04/2025 -&gt;21:31</t>
  </si>
  <si>
    <t>AC1F09FFEE1197A3</t>
  </si>
  <si>
    <t>07/04/2025 -&gt;23:46</t>
  </si>
  <si>
    <t>AC1F09FFEE1198AC</t>
  </si>
  <si>
    <t>08/04/2025 -&gt;09:15</t>
  </si>
  <si>
    <t>AC1F09FFEE13A208</t>
  </si>
  <si>
    <t>02/04/2025 -&gt;10:24</t>
  </si>
  <si>
    <t>Target fora de posição, perda de comunicação</t>
  </si>
  <si>
    <t>AC1F09FFEE1199B3</t>
  </si>
  <si>
    <t>05/04/2025 -&gt;08:29</t>
  </si>
  <si>
    <t>Posição abaixo do target, perda de comunicação</t>
  </si>
  <si>
    <t>AC1F09FFEE1197DA</t>
  </si>
  <si>
    <t>01/01/1970 -&gt;00:50</t>
  </si>
  <si>
    <t>Data errada</t>
  </si>
  <si>
    <t>AC1F09FFEE1198D1</t>
  </si>
  <si>
    <t>01/12/2025 -&gt;14:15</t>
  </si>
  <si>
    <t>Data errada e posição abaixo do target</t>
  </si>
  <si>
    <t>AC1F09FFEE11977B</t>
  </si>
  <si>
    <t>MTI</t>
  </si>
  <si>
    <t>08/04/2025 -&gt;10:37</t>
  </si>
  <si>
    <t>Target diferente das demais</t>
  </si>
  <si>
    <t>AC1F09FFEE1198E8</t>
  </si>
  <si>
    <t>01/01/2000 -&gt;02:51</t>
  </si>
  <si>
    <t>Data errada e target diferente das demais</t>
  </si>
  <si>
    <t>AC1F09FFEE1199F9</t>
  </si>
  <si>
    <t>04/04/2025 -&gt;23:00</t>
  </si>
  <si>
    <t>AC1F09FFEE119928</t>
  </si>
  <si>
    <t>08/04/2025 -&gt;08:48</t>
  </si>
  <si>
    <t>AC1F09FFEE11971F</t>
  </si>
  <si>
    <t>30/03/2025 -&gt;19:17</t>
  </si>
  <si>
    <t>Perda de comunicação e posição abaixo do target</t>
  </si>
  <si>
    <t>AC1F09FFEE11973D</t>
  </si>
  <si>
    <t>21_01</t>
  </si>
  <si>
    <t>08/04/2025 -&gt;01:39</t>
  </si>
  <si>
    <t>Perda de comunicação e target diferente das demais</t>
  </si>
  <si>
    <t>AC1F09FFEE119913</t>
  </si>
  <si>
    <t>07/04/2025 -&gt; 23:41</t>
  </si>
  <si>
    <t>06/04/2025 -&gt;21:13</t>
  </si>
  <si>
    <t xml:space="preserve">Perda de comunicação </t>
  </si>
  <si>
    <t>AC1F09FFFE119864</t>
  </si>
  <si>
    <t>AC1F09FFFE11985B</t>
  </si>
  <si>
    <t>08/04/2025 -&gt;17:30</t>
  </si>
  <si>
    <t>AC1F09FFFE119914</t>
  </si>
  <si>
    <t>08/04/2025 -&gt;02:46</t>
  </si>
  <si>
    <t>AC1F09FFFE1196E7</t>
  </si>
  <si>
    <t>09/04/2025 -&gt;08:42</t>
  </si>
  <si>
    <t>Posição abaixo do target</t>
  </si>
  <si>
    <t>AC1F09FFFE13A19A</t>
  </si>
  <si>
    <t>AC1F09FFFE11992B</t>
  </si>
  <si>
    <t>08/04/2025 -&gt;01:03</t>
  </si>
  <si>
    <t xml:space="preserve"> Perda de configuração</t>
  </si>
  <si>
    <t>Perda de comunicação e TCU fora de posição</t>
  </si>
  <si>
    <t>AC1F09FFFE11990A</t>
  </si>
  <si>
    <t>08/04/2025 -&gt;21:03</t>
  </si>
  <si>
    <t>AC1F09FFFE119968</t>
  </si>
  <si>
    <t>AC1F09FFFE1199EF</t>
  </si>
  <si>
    <t>AC1F09FFFE1197A3</t>
  </si>
  <si>
    <t>AC1F09FFFE1198AC</t>
  </si>
  <si>
    <t>08/04/2025 -&gt;23:39</t>
  </si>
  <si>
    <t xml:space="preserve">Nenhum </t>
  </si>
  <si>
    <t>AC1F09FFFE119827</t>
  </si>
  <si>
    <t>08/04/2025 -&gt;19:55</t>
  </si>
  <si>
    <t>AC1F09FFFE1199C4</t>
  </si>
  <si>
    <t>09/04/2025 -&gt;09:20</t>
  </si>
  <si>
    <t>08/04/2025 -&gt;23:00</t>
  </si>
  <si>
    <t>05/04/2025 -&gt;20:29</t>
  </si>
  <si>
    <t>AC1F09FFFE1197DA</t>
  </si>
  <si>
    <t>08/04/2025 -&gt;18:08</t>
  </si>
  <si>
    <t>Perda de comunicação, TCU fora de posição e target diferente das demais</t>
  </si>
  <si>
    <t>AC1F09FFFE1196CF</t>
  </si>
  <si>
    <t>01/01/1970 -&gt;12:50</t>
  </si>
  <si>
    <t>AC1F09FFFE1198D1</t>
  </si>
  <si>
    <t>Data errada e TCU fora de posição</t>
  </si>
  <si>
    <t>09/04/2025 -&gt;17:21</t>
  </si>
  <si>
    <t xml:space="preserve">Falta prolongada de comunicaçao </t>
  </si>
  <si>
    <t>perda de comunicaçao</t>
  </si>
  <si>
    <t xml:space="preserve">Perda de configuração </t>
  </si>
  <si>
    <t>AC1F09FFFE11992D</t>
  </si>
  <si>
    <t>10/04/2025-&gt; 9:35</t>
  </si>
  <si>
    <t>AC1F09FFFE1199A5</t>
  </si>
  <si>
    <t>10/04/2025-&gt;08:14</t>
  </si>
  <si>
    <t>AC1F09FFFE1199E9</t>
  </si>
  <si>
    <t>10/04/2025-&gt;09:40</t>
  </si>
  <si>
    <t>Perda momentania de comunicaçao</t>
  </si>
  <si>
    <t>09/04/2025-&gt;21:35</t>
  </si>
  <si>
    <t>09/04/2025-&gt;20:01</t>
  </si>
  <si>
    <t>AC1F09FFFE119865</t>
  </si>
  <si>
    <t>09/04/2025-&gt;19:07</t>
  </si>
  <si>
    <t>AC1F09FFFE119866</t>
  </si>
  <si>
    <t>09/04/2025-&gt;19:42</t>
  </si>
  <si>
    <t>AC1F09FFFE119867</t>
  </si>
  <si>
    <t>10/04/2025-&gt;-10:38</t>
  </si>
  <si>
    <t>09/04/2025-&gt;20:38</t>
  </si>
  <si>
    <t>AC1F09FFFE119869</t>
  </si>
  <si>
    <t>09/04/2025-&gt;23:35</t>
  </si>
  <si>
    <t>AC1F09FFFE119870</t>
  </si>
  <si>
    <t>31/03/2025-&gt;14:10</t>
  </si>
  <si>
    <t>AC1F09FFFE119871</t>
  </si>
  <si>
    <t>09/04/2025-&gt;21:17</t>
  </si>
  <si>
    <t>AC1F09FFFE119872</t>
  </si>
  <si>
    <t>09/04/2025-&gt;20:21</t>
  </si>
  <si>
    <t>AC1F09FFFE119873</t>
  </si>
  <si>
    <t>09/04/2025-&gt;21:00</t>
  </si>
  <si>
    <t>AC1F09FFFE119874</t>
  </si>
  <si>
    <t>09/04/2025-&gt;23:36</t>
  </si>
  <si>
    <t>AC1F09FFFE119875</t>
  </si>
  <si>
    <t>09/04/25025-&gt;22:56</t>
  </si>
  <si>
    <t>AC1F09FFFE119876</t>
  </si>
  <si>
    <t>09/04/2025-&gt;08:23</t>
  </si>
  <si>
    <t>AC1F09FFFE119877</t>
  </si>
  <si>
    <t>10/04/2025-&gt;11:15</t>
  </si>
  <si>
    <t>AC1F09FFFE119878</t>
  </si>
  <si>
    <t>02/04/2025-&gt;10:24</t>
  </si>
  <si>
    <t>AC1F09FFFE119879</t>
  </si>
  <si>
    <t>09/04/2025-&gt;22:35</t>
  </si>
  <si>
    <t>09/04/2025-&gt;21:38</t>
  </si>
  <si>
    <t>08/04/2025-&gt;18:08</t>
  </si>
  <si>
    <t>01/01/1970-&gt;00:50</t>
  </si>
  <si>
    <t>Desajuste de data e hora na tcu</t>
  </si>
  <si>
    <t>09/04/2025 -&gt;21:35</t>
  </si>
  <si>
    <t>09/04/2025 -&gt;20:01</t>
  </si>
  <si>
    <t>09/04/2025 -&gt;19:07</t>
  </si>
  <si>
    <t>09/04/2025 -&gt;19:42</t>
  </si>
  <si>
    <t>11/04/2025 -&gt;03:53</t>
  </si>
  <si>
    <t>11/04/2025 -&gt;10:02</t>
  </si>
  <si>
    <t xml:space="preserve">Posição elevada </t>
  </si>
  <si>
    <t>09/04/2025 -&gt;20:38</t>
  </si>
  <si>
    <t>09/04/2025 -&gt;23:35</t>
  </si>
  <si>
    <t>09/04/2025 -&gt;21:17</t>
  </si>
  <si>
    <t>09/04/2025 -&gt;20:21</t>
  </si>
  <si>
    <t>Perda de comunicação e posição diferente do target</t>
  </si>
  <si>
    <t>perda de configuração</t>
  </si>
  <si>
    <t>09/04/2025 -&gt;21:00</t>
  </si>
  <si>
    <t>Perda de comunicação e posição elevada do target</t>
  </si>
  <si>
    <t>09/04/2025 -&gt;23:36</t>
  </si>
  <si>
    <t>09/04/2025 -&gt;22:56</t>
  </si>
  <si>
    <t>09/04/2025 -&gt;08:23</t>
  </si>
  <si>
    <t>11/04/2025 -&gt;10:50</t>
  </si>
  <si>
    <t xml:space="preserve"> Posição elevada do target</t>
  </si>
  <si>
    <t xml:space="preserve">Perda de comunicação e posição elevada  </t>
  </si>
  <si>
    <t>Perda de comunicação e posição elevada</t>
  </si>
  <si>
    <t xml:space="preserve"> Fora dos limites </t>
  </si>
  <si>
    <t>09/04/2025 -&gt;22:53</t>
  </si>
  <si>
    <t>11/04/2025 -&gt;10:30</t>
  </si>
  <si>
    <t>Posição diferente do target</t>
  </si>
  <si>
    <t>Data e hora erradas</t>
  </si>
  <si>
    <t>01/01/1970 -&gt; 14:57</t>
  </si>
  <si>
    <t>Falta prolongada de comunicação</t>
  </si>
  <si>
    <t>TCU não comunica e está com configurações erradas</t>
  </si>
  <si>
    <t xml:space="preserve">MT </t>
  </si>
  <si>
    <t>11/04/2025-&gt;17:21</t>
  </si>
  <si>
    <t xml:space="preserve">TCU não comunica desde dia 11/04 e esta fora da posiçao </t>
  </si>
  <si>
    <t>AC1F09FFFE1197B0</t>
  </si>
  <si>
    <t>MT</t>
  </si>
  <si>
    <t>12/04/2025-&gt;10:39</t>
  </si>
  <si>
    <t>TCU não comunica desde dia 12/04 e esta fora da posiçao</t>
  </si>
  <si>
    <t>AC1F09FFFE11989E</t>
  </si>
  <si>
    <t>14/04/2025-&gt;07:23</t>
  </si>
  <si>
    <t>TCU esta com a configuraçao diferente das demais na posiçao e no alvo</t>
  </si>
  <si>
    <t>AC1F09FFFE119925</t>
  </si>
  <si>
    <t>TCU esta com a configuraçao diferente das demais e sem comuniçao desde dia 09/04/2025</t>
  </si>
  <si>
    <t>Perda  de configuraçao</t>
  </si>
  <si>
    <t>Perda de comunicaçao desde dia 09/04</t>
  </si>
  <si>
    <t>11/04/2025-&gt;03:53</t>
  </si>
  <si>
    <t>Perda de comunicaçao desde dia 11/04</t>
  </si>
  <si>
    <t>14/04/2025-&gt;11:22</t>
  </si>
  <si>
    <t xml:space="preserve">Fora da posiçao do alvo </t>
  </si>
  <si>
    <t>12/04/2025-&gt;22:52</t>
  </si>
  <si>
    <t>Perda de configuraçao</t>
  </si>
  <si>
    <t xml:space="preserve">Perda de comunicaçao </t>
  </si>
  <si>
    <t>Perda de comunicação desde o dia 09/04 e posição diferente do target (-54,25º)</t>
  </si>
  <si>
    <t>Perda de comunicação desde o dia 09/04 e posição diferente do target ( 49,25º )</t>
  </si>
  <si>
    <t xml:space="preserve"> Fora dos limites</t>
  </si>
  <si>
    <t>Perda de comunicação desde o dia 09/04</t>
  </si>
  <si>
    <t xml:space="preserve">Perda de comunicação desde o dia 09/04 </t>
  </si>
  <si>
    <t>14/04/2025 -&gt;13:25</t>
  </si>
  <si>
    <t>TCU travada em posição abaixo do target</t>
  </si>
  <si>
    <t>Perda de comunicação desde o dia 02/04 e posição elevada do target (62,25º)</t>
  </si>
  <si>
    <t>09/04/2025 -&gt;22:35</t>
  </si>
  <si>
    <t>11/04/2025 -&gt;21:32</t>
  </si>
  <si>
    <t>Perda de comunicação desde o dia 11/04 e TCU travada em 0º</t>
  </si>
  <si>
    <t>11/04/2025 -&gt;18:19</t>
  </si>
  <si>
    <t xml:space="preserve">Falta prolongada de comunicação </t>
  </si>
  <si>
    <t xml:space="preserve">Perda de comunicação desde o dia 11/04 </t>
  </si>
  <si>
    <t>Data errada (01/01/1970)</t>
  </si>
  <si>
    <t>Desajuste de Data/Hora na TCU</t>
  </si>
  <si>
    <t>Data errada (01/12/2025) e posição abaixo do target</t>
  </si>
  <si>
    <t>15/04/2025-&gt;09:26</t>
  </si>
  <si>
    <t>Velocidade baixa do motor Perda de configuração</t>
  </si>
  <si>
    <t>Perda de comunicaçao desde dia 12/04</t>
  </si>
  <si>
    <t>Perda de comunicaçao desde dia 31/03</t>
  </si>
  <si>
    <t>09/04/2025-23:36</t>
  </si>
  <si>
    <t>09/04/2025-&gt;22:56</t>
  </si>
  <si>
    <t>15/04/2025-&gt;09:03</t>
  </si>
  <si>
    <t>AC1F09FFFE13A12E</t>
  </si>
  <si>
    <t>15/04/2025-&gt;09:44</t>
  </si>
  <si>
    <t>Perda de comunicação desde dia 02/04</t>
  </si>
  <si>
    <t>Perda de comunicação desde dia 09/04</t>
  </si>
  <si>
    <t>11/04/2025-&gt;21:32</t>
  </si>
  <si>
    <t>Perca de comunivcaçao desde dia 11/04</t>
  </si>
  <si>
    <t>11/04/2025-&gt;18:19</t>
  </si>
  <si>
    <t>Perca de comunicaçao desde dia 11/04</t>
  </si>
  <si>
    <t>Data errada da ultima comunicaçao</t>
  </si>
  <si>
    <t>Desajuste de Data/Hora</t>
  </si>
  <si>
    <t>Perda de comunicaçao</t>
  </si>
  <si>
    <t>Perca de comunicação desde dia 12/04</t>
  </si>
  <si>
    <t>15/04/2025-&gt;07:24</t>
  </si>
  <si>
    <t>Perda de comunicação e TCU diferente das demais</t>
  </si>
  <si>
    <t>Perca de comunicação desde dia 09/04</t>
  </si>
  <si>
    <t>Perca de comunicação desde dia 11/04</t>
  </si>
  <si>
    <t>16/04/2025-&gt;11:11</t>
  </si>
  <si>
    <t>Perca de comunicação desde dia 31/03</t>
  </si>
  <si>
    <t>16/04/2025-&gt;11:38</t>
  </si>
  <si>
    <t>Perda momentânea de comunicação</t>
  </si>
  <si>
    <t>Perca de comunicaçao</t>
  </si>
  <si>
    <t>16/04/2025-&gt;12:29</t>
  </si>
  <si>
    <t>Perca de comunicação desde dia 02/04</t>
  </si>
  <si>
    <t>Perca de comunicação desde dia 01/01/1970</t>
  </si>
  <si>
    <t>16/04/2025-&gt;13:20</t>
  </si>
  <si>
    <t>Percs de comunicaçao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</si>
</sst>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Display"/>
      <family val="2"/>
      <scheme val="major"/>
    </font>
    <font>
      <sz val="11"/>
      <color rgb="FF000000"/>
      <name val="Aptos Narrow"/>
      <family val="2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2" borderId="0" xfId="0" applyFill="1"/>
    <xf numFmtId="1" fontId="0" fillId="2" borderId="0" xfId="0" applyNumberFormat="1" applyFill="1"/>
    <xf numFmtId="1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20" fontId="0" fillId="3" borderId="0" xfId="0" applyNumberFormat="1" applyFill="1" applyAlignment="1">
      <alignment horizontal="right"/>
    </xf>
    <xf numFmtId="1" fontId="0" fillId="3" borderId="0" xfId="0" applyNumberFormat="1" applyFill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0" fontId="3" fillId="0" borderId="0" xfId="0" applyFont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10" fontId="0" fillId="0" borderId="6" xfId="0" applyNumberFormat="1" applyBorder="1"/>
    <xf numFmtId="0" fontId="0" fillId="0" borderId="7" xfId="0" applyBorder="1"/>
    <xf numFmtId="0" fontId="0" fillId="5" borderId="1" xfId="0" applyFill="1" applyBorder="1"/>
    <xf numFmtId="0" fontId="0" fillId="0" borderId="1" xfId="0" applyBorder="1"/>
    <xf numFmtId="10" fontId="0" fillId="0" borderId="1" xfId="0" applyNumberFormat="1" applyBorder="1"/>
    <xf numFmtId="0" fontId="5" fillId="0" borderId="8" xfId="0" applyFont="1" applyBorder="1" applyAlignment="1">
      <alignment horizontal="center" vertical="center"/>
    </xf>
    <xf numFmtId="14" fontId="0" fillId="0" borderId="1" xfId="0" applyNumberFormat="1" applyBorder="1"/>
    <xf numFmtId="0" fontId="5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9" fillId="0" borderId="0" xfId="0" applyNumberFormat="1" applyFont="1"/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9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35">
    <dxf>
      <numFmt numFmtId="1" formatCode="0"/>
    </dxf>
    <dxf>
      <numFmt numFmtId="25" formatCode="hh:mm"/>
      <alignment horizontal="right"/>
    </dxf>
    <dxf>
      <numFmt numFmtId="25" formatCode="hh:mm"/>
    </dxf>
    <dxf>
      <numFmt numFmtId="19" formatCode="dd/mm/yyyy"/>
    </dxf>
    <dxf>
      <numFmt numFmtId="1" formatCode="0"/>
    </dxf>
    <dxf>
      <alignment horizontal="center" vertical="center" textRotation="0" wrapText="0" indent="0" justifyLastLine="0" shrinkToFit="0" readingOrder="0"/>
    </dxf>
    <dxf>
      <alignment horizontal="right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alignment horizontal="right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alignment horizontal="right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alignment horizontal="right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alignment horizontal="right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alignment horizontal="right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alignment horizontal="right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alignment horizontal="right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14" formatCode="0.00%"/>
    </dxf>
    <dxf>
      <numFmt numFmtId="14" formatCode="0.00%"/>
    </dxf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Análises!$C$16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31-4374-8E32-FF1DB7DE77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31-4374-8E32-FF1DB7DE77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31-4374-8E32-FF1DB7DE77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31-4374-8E32-FF1DB7DE77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31-4374-8E32-FF1DB7DE777F}"/>
              </c:ext>
            </c:extLst>
          </c:dPt>
          <c:cat>
            <c:strRef>
              <c:f>Análises!$B$17:$B$21</c:f>
              <c:strCache>
                <c:ptCount val="5"/>
                <c:pt idx="0">
                  <c:v>Perda de configuração</c:v>
                </c:pt>
                <c:pt idx="1">
                  <c:v>Perda de comunicação</c:v>
                </c:pt>
                <c:pt idx="2">
                  <c:v>Velocidade baixa do motor (posição baixa)</c:v>
                </c:pt>
                <c:pt idx="3">
                  <c:v>Fora dos limites</c:v>
                </c:pt>
                <c:pt idx="4">
                  <c:v>Velocidade baixa do motor (posição elevada)</c:v>
                </c:pt>
              </c:strCache>
            </c:strRef>
          </c:cat>
          <c:val>
            <c:numRef>
              <c:f>Análises!$C$17:$C$21</c:f>
              <c:numCache>
                <c:formatCode>General</c:formatCode>
                <c:ptCount val="5"/>
                <c:pt idx="0">
                  <c:v>28</c:v>
                </c:pt>
                <c:pt idx="1">
                  <c:v>96</c:v>
                </c:pt>
                <c:pt idx="2">
                  <c:v>20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8-4325-A320-3361AB29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Análises!$G$16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75-4E23-A737-BF6AEFFDCB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75-4E23-A737-BF6AEFFDCB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75-4E23-A737-BF6AEFFDCB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75-4E23-A737-BF6AEFFDCB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75-4E23-A737-BF6AEFFDCBFC}"/>
              </c:ext>
            </c:extLst>
          </c:dPt>
          <c:cat>
            <c:strRef>
              <c:f>Análises!$F$17:$F$21</c:f>
              <c:strCache>
                <c:ptCount val="5"/>
                <c:pt idx="0">
                  <c:v>Perda de configuração</c:v>
                </c:pt>
                <c:pt idx="1">
                  <c:v>Perda de comunicação</c:v>
                </c:pt>
                <c:pt idx="2">
                  <c:v>Velocidade baixa do motor (posição baixa)</c:v>
                </c:pt>
                <c:pt idx="3">
                  <c:v>Fora dos limites</c:v>
                </c:pt>
                <c:pt idx="4">
                  <c:v>Velocidade baixa do motor (posição elevada)</c:v>
                </c:pt>
              </c:strCache>
            </c:strRef>
          </c:cat>
          <c:val>
            <c:numRef>
              <c:f>Análises!$G$17:$G$21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8-4C22-9A84-C6B73EEC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Análises!$K$16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8A-46E3-B85C-E4E497D99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8A-46E3-B85C-E4E497D99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8A-46E3-B85C-E4E497D99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8A-46E3-B85C-E4E497D995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8A-46E3-B85C-E4E497D99505}"/>
              </c:ext>
            </c:extLst>
          </c:dPt>
          <c:cat>
            <c:strRef>
              <c:f>Análises!$J$17:$J$21</c:f>
              <c:strCache>
                <c:ptCount val="5"/>
                <c:pt idx="0">
                  <c:v>Perda de configuração</c:v>
                </c:pt>
                <c:pt idx="1">
                  <c:v>Perda de comunicação</c:v>
                </c:pt>
                <c:pt idx="2">
                  <c:v>Velocidade baixa do motor (posição baixa)</c:v>
                </c:pt>
                <c:pt idx="3">
                  <c:v>Fora dos limites</c:v>
                </c:pt>
                <c:pt idx="4">
                  <c:v>Velocidade baixa do motor (posição elevada)</c:v>
                </c:pt>
              </c:strCache>
            </c:strRef>
          </c:cat>
          <c:val>
            <c:numRef>
              <c:f>Análises!$K$17:$K$21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C-40E2-851A-E4B2DD66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Análises!$O$16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6-4453-A73F-14395E7C9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26-4453-A73F-14395E7C9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26-4453-A73F-14395E7C9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26-4453-A73F-14395E7C9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26-4453-A73F-14395E7C93E1}"/>
              </c:ext>
            </c:extLst>
          </c:dPt>
          <c:cat>
            <c:strRef>
              <c:f>Análises!$N$17:$N$21</c:f>
              <c:strCache>
                <c:ptCount val="5"/>
                <c:pt idx="0">
                  <c:v>Perda de configuração</c:v>
                </c:pt>
                <c:pt idx="1">
                  <c:v>Perda de comunicação</c:v>
                </c:pt>
                <c:pt idx="2">
                  <c:v>Velocidade baixa do motor (posição baixa)</c:v>
                </c:pt>
                <c:pt idx="3">
                  <c:v>Fora dos limites</c:v>
                </c:pt>
                <c:pt idx="4">
                  <c:v>Velocidade baixa do motor (posição elevada)</c:v>
                </c:pt>
              </c:strCache>
            </c:strRef>
          </c:cat>
          <c:val>
            <c:numRef>
              <c:f>Análises!$O$17:$O$21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F0-495F-945D-15ADDF1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Atual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Análises!$C$45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58-4089-AE55-5888DED0DD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58-4089-AE55-5888DED0DDF4}"/>
              </c:ext>
            </c:extLst>
          </c:dPt>
          <c:cat>
            <c:strRef>
              <c:f>Análises!$B$46:$B$47</c:f>
              <c:strCache>
                <c:ptCount val="2"/>
                <c:pt idx="0">
                  <c:v>Perda de configuração</c:v>
                </c:pt>
                <c:pt idx="1">
                  <c:v>Perda de comunicação</c:v>
                </c:pt>
              </c:strCache>
            </c:strRef>
          </c:cat>
          <c:val>
            <c:numRef>
              <c:f>Análises!$C$46:$C$47</c:f>
              <c:numCache>
                <c:formatCode>General</c:formatCode>
                <c:ptCount val="2"/>
                <c:pt idx="0">
                  <c:v>28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43-4EF0-82DE-C6D18E9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Atual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Análises!$K$45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AD-4ED5-A363-4E7BFDC62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AD-4ED5-A363-4E7BFDC621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AD-4ED5-A363-4E7BFDC621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AD-4ED5-A363-4E7BFDC621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AD-4ED5-A363-4E7BFDC621F3}"/>
              </c:ext>
            </c:extLst>
          </c:dPt>
          <c:cat>
            <c:strRef>
              <c:f>Análises!$J$46:$J$50</c:f>
              <c:strCache>
                <c:ptCount val="5"/>
                <c:pt idx="0">
                  <c:v>Perda de configuração</c:v>
                </c:pt>
                <c:pt idx="1">
                  <c:v>Perda de comunicação</c:v>
                </c:pt>
                <c:pt idx="2">
                  <c:v>Velocidade baixa do motor (posição baixa)</c:v>
                </c:pt>
                <c:pt idx="3">
                  <c:v>Fora dos limites</c:v>
                </c:pt>
                <c:pt idx="4">
                  <c:v>Velocidade baixa do motor (posição elevada)</c:v>
                </c:pt>
              </c:strCache>
            </c:strRef>
          </c:cat>
          <c:val>
            <c:numRef>
              <c:f>Análises!$K$46:$K$50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3-418D-A455-506FCAB7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Atual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Análises!$O$45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C-4D65-AFB6-7791DD072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C-4D65-AFB6-7791DD072B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C-4D65-AFB6-7791DD072B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C-4D65-AFB6-7791DD072B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C-4D65-AFB6-7791DD072BBE}"/>
              </c:ext>
            </c:extLst>
          </c:dPt>
          <c:cat>
            <c:strRef>
              <c:f>Análises!$N$46:$N$50</c:f>
              <c:strCache>
                <c:ptCount val="5"/>
                <c:pt idx="0">
                  <c:v>Perda de configuração</c:v>
                </c:pt>
                <c:pt idx="1">
                  <c:v>Perda de comunicação</c:v>
                </c:pt>
                <c:pt idx="2">
                  <c:v>Velocidade baixa do motor (posição baixa)</c:v>
                </c:pt>
                <c:pt idx="3">
                  <c:v>Fora dos limites</c:v>
                </c:pt>
                <c:pt idx="4">
                  <c:v>Velocidade baixa do motor (posição elevada)</c:v>
                </c:pt>
              </c:strCache>
            </c:strRef>
          </c:cat>
          <c:val>
            <c:numRef>
              <c:f>Análises!$O$46:$O$50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C-4A99-8B9E-B1819179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21</xdr:row>
      <xdr:rowOff>85725</xdr:rowOff>
    </xdr:from>
    <xdr:to>
      <xdr:col>3</xdr:col>
      <xdr:colOff>1790700</xdr:colOff>
      <xdr:row>41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E24D03-507D-63C3-AFFD-832000C66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21</xdr:row>
      <xdr:rowOff>85725</xdr:rowOff>
    </xdr:from>
    <xdr:to>
      <xdr:col>7</xdr:col>
      <xdr:colOff>2171700</xdr:colOff>
      <xdr:row>40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B9AB6A-1A8E-F5F0-7CB1-358FE99E2801}"/>
            </a:ext>
            <a:ext uri="{147F2762-F138-4A5C-976F-8EAC2B608ADB}">
              <a16:predDERef xmlns:a16="http://schemas.microsoft.com/office/drawing/2014/main" pred="{5CE24D03-507D-63C3-AFFD-832000C66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95250</xdr:rowOff>
    </xdr:from>
    <xdr:to>
      <xdr:col>11</xdr:col>
      <xdr:colOff>1304925</xdr:colOff>
      <xdr:row>40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ED311C-FEEB-0758-F520-59E3A4DC2EB2}"/>
            </a:ext>
            <a:ext uri="{147F2762-F138-4A5C-976F-8EAC2B608ADB}">
              <a16:predDERef xmlns:a16="http://schemas.microsoft.com/office/drawing/2014/main" pred="{ABB9AB6A-1A8E-F5F0-7CB1-358FE99E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21</xdr:row>
      <xdr:rowOff>85725</xdr:rowOff>
    </xdr:from>
    <xdr:to>
      <xdr:col>15</xdr:col>
      <xdr:colOff>1609725</xdr:colOff>
      <xdr:row>40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869578-389D-1AEE-1011-C939608679E7}"/>
            </a:ext>
            <a:ext uri="{147F2762-F138-4A5C-976F-8EAC2B608ADB}">
              <a16:predDERef xmlns:a16="http://schemas.microsoft.com/office/drawing/2014/main" pred="{B5ED311C-FEEB-0758-F520-59E3A4DC2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50</xdr:row>
      <xdr:rowOff>57150</xdr:rowOff>
    </xdr:from>
    <xdr:to>
      <xdr:col>3</xdr:col>
      <xdr:colOff>1781175</xdr:colOff>
      <xdr:row>66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5A371F6-00E0-A4F6-D412-8C48377CCCFF}"/>
            </a:ext>
            <a:ext uri="{147F2762-F138-4A5C-976F-8EAC2B608ADB}">
              <a16:predDERef xmlns:a16="http://schemas.microsoft.com/office/drawing/2014/main" pred="{5A869578-389D-1AEE-1011-C9396086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50</xdr:row>
      <xdr:rowOff>76200</xdr:rowOff>
    </xdr:from>
    <xdr:to>
      <xdr:col>11</xdr:col>
      <xdr:colOff>1285875</xdr:colOff>
      <xdr:row>67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846E81-3346-225C-A5E4-A09381BC3D27}"/>
            </a:ext>
            <a:ext uri="{147F2762-F138-4A5C-976F-8EAC2B608ADB}">
              <a16:predDERef xmlns:a16="http://schemas.microsoft.com/office/drawing/2014/main" pred="{B5A371F6-00E0-A4F6-D412-8C48377CC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19050</xdr:colOff>
      <xdr:row>50</xdr:row>
      <xdr:rowOff>76200</xdr:rowOff>
    </xdr:from>
    <xdr:to>
      <xdr:col>15</xdr:col>
      <xdr:colOff>1609725</xdr:colOff>
      <xdr:row>66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8249D5-F6FB-3340-D8A3-49106A90250C}"/>
            </a:ext>
            <a:ext uri="{147F2762-F138-4A5C-976F-8EAC2B608ADB}">
              <a16:predDERef xmlns:a16="http://schemas.microsoft.com/office/drawing/2014/main" pred="{56846E81-3346-225C-A5E4-A09381BC3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52D07F-9E80-41A6-ADCD-C46609100344}" name="Tabela3" displayName="Tabela3" ref="B5:K7" totalsRowShown="0" headerRowDxfId="34">
  <autoFilter ref="B5:K7" xr:uid="{9552D07F-9E80-41A6-ADCD-C46609100344}"/>
  <tableColumns count="10">
    <tableColumn id="1" xr3:uid="{306C3A99-EF84-4CC8-AB38-F61A7E27BE8C}" name="ID"/>
    <tableColumn id="2" xr3:uid="{DF874E03-BFC8-4BAF-9376-DD0B3CCD777B}" name="Usina"/>
    <tableColumn id="3" xr3:uid="{D4B648FB-3EF5-4F84-B871-F8599AD8BF56}" name="Data de Comissionamento" dataDxfId="33"/>
    <tableColumn id="4" xr3:uid="{CA75FCD6-ECF9-4714-B659-8C0C3F297B85}" name="Versão do Produto"/>
    <tableColumn id="5" xr3:uid="{DE91F66A-D329-4C78-950B-D1469E2D1757}" name="Inicio da análise" dataDxfId="32"/>
    <tableColumn id="6" xr3:uid="{B038EBD7-9F01-4077-B848-D9F9AA8E6B92}" name="Quantidade de alarmes totais">
      <calculatedColumnFormula>COUNTIF('Histórico de alarmes'!B:B,Análises!C6)</calculatedColumnFormula>
    </tableColumn>
    <tableColumn id="7" xr3:uid="{B52633C3-A23B-4AC5-964A-3E3AD78FB646}" name="Quantidade de alarmes atuais"/>
    <tableColumn id="8" xr3:uid="{A2B57C7C-447D-4BC6-996A-6BD2DB613F48}" name="Disponibilidade" dataDxfId="31">
      <calculatedColumnFormula>25/26</calculatedColumnFormula>
    </tableColumn>
    <tableColumn id="10" xr3:uid="{A7F67013-F90F-43D0-9446-168C5AF1F381}" name="Quantidade de trocas" dataDxfId="30"/>
    <tableColumn id="9" xr3:uid="{7C433EAF-C0DE-41BA-BCE6-D2DAB80DE5B5}" name="Plano de ação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DE274-953C-4718-984A-6E666A8E21DD}" name="Tabela1" displayName="Tabela1" ref="A1:O259" totalsRowShown="0" headerRowDxfId="5">
  <autoFilter ref="A1:O259" xr:uid="{0E1DE274-953C-4718-984A-6E666A8E21DD}"/>
  <tableColumns count="15">
    <tableColumn id="1" xr3:uid="{D65CA50B-6BFE-48F6-B55F-0BD162097B35}" name="ID">
      <calculatedColumnFormula>ROW() - ROW(Tabela1[[#Headers],[ID]])</calculatedColumnFormula>
    </tableColumn>
    <tableColumn id="2" xr3:uid="{A1B0B93D-637B-46D8-88CF-75B711460520}" name="Usina"/>
    <tableColumn id="3" xr3:uid="{1B5930E8-AC9E-406D-85E1-60524A4ADE48}" name="Cidade"/>
    <tableColumn id="4" xr3:uid="{19E83115-D303-47C1-8F0F-DD53C98C202C}" name="Cliente"/>
    <tableColumn id="13" xr3:uid="{11B37A10-39AE-4C96-8EC6-BC53D53A3400}" name="Numero TCU" dataDxfId="4"/>
    <tableColumn id="5" xr3:uid="{8AD4B553-80AE-4F41-98D8-2969E7401731}" name="Dia" dataDxfId="3"/>
    <tableColumn id="6" xr3:uid="{A9B609A8-0210-45A6-AC2F-BE7985340622}" name="Horário" dataDxfId="2"/>
    <tableColumn id="7" xr3:uid="{90244BF8-C6B8-45A2-AE32-BA77081A5DA0}" name="Ultima comunicação" dataDxfId="1"/>
    <tableColumn id="8" xr3:uid="{145C5C09-6562-4911-91D9-1929A1C79BA2}" name="Alarme exposto"/>
    <tableColumn id="9" xr3:uid="{A990BC9D-1BFC-4232-A06A-A1D39253C773}" name="Problema"/>
    <tableColumn id="15" xr3:uid="{C4F33244-564A-4685-A275-C3DFD6D1E456}" name="Tipo de problema"/>
    <tableColumn id="11" xr3:uid="{4342E347-DA63-42C8-A33E-8D46157EB53C}" name="Position"/>
    <tableColumn id="10" xr3:uid="{E133E1D8-C1BE-4643-89F7-CF87595E090C}" name="Target"/>
    <tableColumn id="12" xr3:uid="{67E8AB2F-2746-45CC-8E07-88402E76EAB6}" name="Serial TCU"/>
    <tableColumn id="14" xr3:uid="{F22B9066-AAC1-4DC0-B917-54300CE40166}" name="Numero de série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7CC5EB-B039-4588-8C05-8DE6273A4C0F}" name="Tabela4" displayName="Tabela4" ref="B16:D21" totalsRowShown="0">
  <autoFilter ref="B16:D21" xr:uid="{0E7CC5EB-B039-4588-8C05-8DE6273A4C0F}"/>
  <tableColumns count="3">
    <tableColumn id="1" xr3:uid="{261C2BDB-567D-41FC-A4ED-4C9CB57639FF}" name="Alarmes" dataDxfId="29"/>
    <tableColumn id="2" xr3:uid="{C81D8328-B7C7-4446-B2AC-0857C1E42CDF}" name="Quantidade" dataDxfId="28">
      <calculatedColumnFormula>COUNTIFS('Histórico de alarmes'!$B:$B,Análises!$C$6,'Histórico de alarmes'!$K:$K,Tabela4[[#This Row],[Alarmes]])</calculatedColumnFormula>
    </tableColumn>
    <tableColumn id="3" xr3:uid="{89E7E12F-180A-44E0-9743-6833CC4967EB}" name="Incidência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402AF2-C81B-4707-A8C1-49946D966DA3}" name="Tabela47" displayName="Tabela47" ref="F16:H21" totalsRowShown="0">
  <autoFilter ref="F16:H21" xr:uid="{66402AF2-C81B-4707-A8C1-49946D966DA3}"/>
  <tableColumns count="3">
    <tableColumn id="1" xr3:uid="{CADC70DB-712A-4175-A4E0-075A94F27799}" name="Alarmes" dataDxfId="26"/>
    <tableColumn id="2" xr3:uid="{21C216D8-03F3-4217-9630-6683F0683143}" name="Quantidade" dataDxfId="25">
      <calculatedColumnFormula>COUNTIFS('Histórico de alarmes'!$B:$B,Análises!$C$7,'Histórico de alarmes'!$K:$K,Tabela47[[#This Row],[Alarmes]])</calculatedColumnFormula>
    </tableColumn>
    <tableColumn id="3" xr3:uid="{42BDBB48-9BF8-4153-B278-462EA1F78E2E}" name="Incidência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02B0C1-78DB-4A01-9B75-8E5A8B13CFD0}" name="Tabela478" displayName="Tabela478" ref="J16:L21" totalsRowShown="0">
  <autoFilter ref="J16:L21" xr:uid="{4902B0C1-78DB-4A01-9B75-8E5A8B13CFD0}"/>
  <tableColumns count="3">
    <tableColumn id="1" xr3:uid="{7D5C4512-98AA-4AB2-8E6F-506FB5301A6D}" name="Alarmes" dataDxfId="23"/>
    <tableColumn id="2" xr3:uid="{C2AB265B-DAD3-4F33-A3C3-94C7553893E0}" name="Quantidade" dataDxfId="22">
      <calculatedColumnFormula>COUNTIFS('Histórico de alarmes'!$B:$B,Análises!$C$8,'Histórico de alarmes'!$K:$K,Tabela478[[#This Row],[Alarmes]])</calculatedColumnFormula>
    </tableColumn>
    <tableColumn id="3" xr3:uid="{0378FA77-7B91-4156-A089-CCF4D432CC0D}" name="Incidência" dataDxfId="2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220CBE-5D1E-4827-8F85-1F0175389BA8}" name="Tabela4789" displayName="Tabela4789" ref="N16:P21" totalsRowShown="0">
  <autoFilter ref="N16:P21" xr:uid="{2A220CBE-5D1E-4827-8F85-1F0175389BA8}"/>
  <tableColumns count="3">
    <tableColumn id="1" xr3:uid="{94D67D61-4F16-4C64-A6FD-7D9564EEEEC1}" name="Alarmes" dataDxfId="20"/>
    <tableColumn id="2" xr3:uid="{666A55B5-FF9C-4EA6-85C6-570283CB747A}" name="Quantidade" dataDxfId="19">
      <calculatedColumnFormula>COUNTIFS('Histórico de alarmes'!$B:$B,Análises!$C$9,'Histórico de alarmes'!$K:$K,Tabela4789[[#This Row],[Alarmes]])</calculatedColumnFormula>
    </tableColumn>
    <tableColumn id="3" xr3:uid="{D173F7EC-C8C5-4D67-AABE-2ABE5816C444}" name="Incidência" dataDxfId="1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EA589-A4C8-4CBC-84A7-A49AE9614998}" name="Tabela43" displayName="Tabela43" ref="B45:D50" totalsRowShown="0">
  <autoFilter ref="B45:D50" xr:uid="{08DEA589-A4C8-4CBC-84A7-A49AE9614998}"/>
  <tableColumns count="3">
    <tableColumn id="1" xr3:uid="{36EEF7F8-4523-4CC9-A2AB-D1B17C3C7416}" name="Alarmes" dataDxfId="17"/>
    <tableColumn id="2" xr3:uid="{59E790D5-10A1-4ED8-8898-312039EA76AA}" name="Quantidade" dataDxfId="16">
      <calculatedColumnFormula>COUNTIFS('Histórico de alarmes'!$B:$B,Análises!$C$6,'Histórico de alarmes'!$K:$K,Tabela43[[#This Row],[Alarmes]])</calculatedColumnFormula>
    </tableColumn>
    <tableColumn id="3" xr3:uid="{82B21494-9CE1-478F-A2FC-BE950E95DF8A}" name="Incidência" dataDxfId="1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9A7613-BDD1-426E-AFEA-2CB70AFBA821}" name="Tabela476" displayName="Tabela476" ref="F45:H50" totalsRowShown="0">
  <autoFilter ref="F45:H50" xr:uid="{6C9A7613-BDD1-426E-AFEA-2CB70AFBA821}"/>
  <tableColumns count="3">
    <tableColumn id="1" xr3:uid="{09476116-262C-41D0-9783-718CA432B30C}" name="Alarmes" dataDxfId="14"/>
    <tableColumn id="2" xr3:uid="{0E13A043-72F6-4CE5-9F83-F87021B6BCE8}" name="Quantidade" dataDxfId="13">
      <calculatedColumnFormula>COUNTIFS('Histórico de alarmes'!$B:$B,Análises!$C$7,'Histórico de alarmes'!$K:$K,Tabela476[[#This Row],[Alarmes]])</calculatedColumnFormula>
    </tableColumn>
    <tableColumn id="3" xr3:uid="{75C39132-3B46-4451-96AF-10A61867EB38}" name="Incidência" dataDxfId="1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C34C47-6F21-4372-A23C-36C943180B9F}" name="Tabela47810" displayName="Tabela47810" ref="J45:L50" totalsRowShown="0">
  <autoFilter ref="J45:L50" xr:uid="{78C34C47-6F21-4372-A23C-36C943180B9F}"/>
  <tableColumns count="3">
    <tableColumn id="1" xr3:uid="{81A0C409-3EE1-4BA1-8BDA-A0369BC57E4A}" name="Alarmes" dataDxfId="11"/>
    <tableColumn id="2" xr3:uid="{8871562B-B0D5-4C6E-902D-4C2C30AB0837}" name="Quantidade" dataDxfId="10">
      <calculatedColumnFormula>COUNTIFS('Histórico de alarmes'!$B:$B,Análises!$C$8,'Histórico de alarmes'!$K:$K,Tabela47810[[#This Row],[Alarmes]])</calculatedColumnFormula>
    </tableColumn>
    <tableColumn id="3" xr3:uid="{C725DCD4-3121-48D6-962B-A20925268D5B}" name="Incidência" dataDxfId="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3DB53C-1CB7-4FE6-B556-18FC73866263}" name="Tabela478911" displayName="Tabela478911" ref="N45:P50" totalsRowShown="0">
  <autoFilter ref="N45:P50" xr:uid="{AC3DB53C-1CB7-4FE6-B556-18FC73866263}"/>
  <tableColumns count="3">
    <tableColumn id="1" xr3:uid="{A2529874-3394-48DC-90D8-21585B7F6012}" name="Alarmes" dataDxfId="8"/>
    <tableColumn id="2" xr3:uid="{D6E9B02A-5A99-4420-948A-9AE6C2F65410}" name="Quantidade" dataDxfId="7">
      <calculatedColumnFormula>COUNTIFS('Histórico de alarmes'!$B:$B,Análises!$C$9,'Histórico de alarmes'!$K:$K,Tabela478911[[#This Row],[Alarmes]])</calculatedColumnFormula>
    </tableColumn>
    <tableColumn id="3" xr3:uid="{DB4EB5A3-47C0-445D-9B8E-284E4D2CDCBD}" name="Incidência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0814-99F8-49E9-A82A-F35BC97BFB28}">
  <dimension ref="B1:R50"/>
  <sheetViews>
    <sheetView topLeftCell="K13" workbookViewId="0">
      <selection activeCell="C19" sqref="C19"/>
    </sheetView>
  </sheetViews>
  <sheetFormatPr defaultRowHeight="14.45"/>
  <cols>
    <col min="1" max="1" width="2.5703125" customWidth="1"/>
    <col min="2" max="2" width="40" customWidth="1"/>
    <col min="3" max="3" width="17.140625" customWidth="1"/>
    <col min="4" max="4" width="27.7109375" customWidth="1"/>
    <col min="5" max="5" width="22.28515625" customWidth="1"/>
    <col min="6" max="6" width="39" customWidth="1"/>
    <col min="7" max="7" width="31.5703125" customWidth="1"/>
    <col min="8" max="8" width="33.140625" customWidth="1"/>
    <col min="9" max="9" width="20.7109375" customWidth="1"/>
    <col min="10" max="10" width="44.42578125" customWidth="1"/>
    <col min="11" max="11" width="66.7109375" customWidth="1"/>
    <col min="12" max="12" width="20.140625" customWidth="1"/>
    <col min="14" max="14" width="43" customWidth="1"/>
    <col min="15" max="16" width="24.85546875" customWidth="1"/>
    <col min="18" max="18" width="10.85546875" bestFit="1" customWidth="1"/>
  </cols>
  <sheetData>
    <row r="1" spans="2:18" ht="15" customHeight="1">
      <c r="B1" s="62" t="s">
        <v>0</v>
      </c>
      <c r="C1" s="62"/>
      <c r="D1" s="62"/>
      <c r="E1" s="62"/>
      <c r="F1" s="62"/>
      <c r="G1" s="62"/>
      <c r="H1" s="62"/>
      <c r="I1" s="62"/>
      <c r="J1" s="62"/>
      <c r="K1" s="62"/>
    </row>
    <row r="2" spans="2:18" ht="15" customHeight="1">
      <c r="B2" s="62"/>
      <c r="C2" s="62"/>
      <c r="D2" s="62"/>
      <c r="E2" s="62"/>
      <c r="F2" s="62"/>
      <c r="G2" s="62"/>
      <c r="H2" s="62"/>
      <c r="I2" s="62"/>
      <c r="J2" s="62"/>
      <c r="K2" s="62"/>
      <c r="Q2" s="44" t="s">
        <v>1</v>
      </c>
      <c r="R2" s="44">
        <f>SUM(O5:O9)</f>
        <v>220</v>
      </c>
    </row>
    <row r="3" spans="2:18" ht="15" customHeight="1">
      <c r="B3" s="62"/>
      <c r="C3" s="62"/>
      <c r="D3" s="62"/>
      <c r="E3" s="62"/>
      <c r="F3" s="62"/>
      <c r="G3" s="62"/>
      <c r="H3" s="62"/>
      <c r="I3" s="62"/>
      <c r="J3" s="62"/>
      <c r="K3" s="62"/>
      <c r="N3" s="63" t="s">
        <v>2</v>
      </c>
      <c r="O3" s="63"/>
      <c r="P3" s="64"/>
      <c r="Q3" s="39" t="s">
        <v>3</v>
      </c>
      <c r="R3" s="42">
        <v>45747</v>
      </c>
    </row>
    <row r="4" spans="2:18">
      <c r="N4" s="41" t="s">
        <v>4</v>
      </c>
      <c r="O4" s="41" t="s">
        <v>5</v>
      </c>
      <c r="P4" s="43" t="s">
        <v>6</v>
      </c>
      <c r="Q4" s="39" t="s">
        <v>7</v>
      </c>
      <c r="R4" s="42">
        <v>45754</v>
      </c>
    </row>
    <row r="5" spans="2:18" ht="17.25" customHeight="1">
      <c r="B5" s="3" t="s">
        <v>8</v>
      </c>
      <c r="C5" s="3" t="s">
        <v>9</v>
      </c>
      <c r="D5" s="25" t="s">
        <v>10</v>
      </c>
      <c r="E5" s="25" t="s">
        <v>11</v>
      </c>
      <c r="F5" s="25" t="s">
        <v>12</v>
      </c>
      <c r="G5" s="3" t="s">
        <v>13</v>
      </c>
      <c r="H5" s="25" t="s">
        <v>14</v>
      </c>
      <c r="I5" s="3" t="s">
        <v>15</v>
      </c>
      <c r="J5" s="25" t="s">
        <v>16</v>
      </c>
      <c r="K5" s="3" t="s">
        <v>17</v>
      </c>
      <c r="N5" s="38" t="s">
        <v>18</v>
      </c>
      <c r="O5" s="39">
        <f>COUNTIF('Histórico de alarmes'!K:K,Análises!N5)</f>
        <v>37</v>
      </c>
      <c r="P5" s="40">
        <f>O5/$R$2</f>
        <v>0.16818181818181818</v>
      </c>
    </row>
    <row r="6" spans="2:18" ht="20.25" customHeight="1">
      <c r="B6">
        <v>1</v>
      </c>
      <c r="C6" s="26" t="s">
        <v>19</v>
      </c>
      <c r="D6" s="1">
        <v>45595</v>
      </c>
      <c r="E6" t="s">
        <v>20</v>
      </c>
      <c r="F6" s="1">
        <v>45747</v>
      </c>
      <c r="G6">
        <f>COUNTIF('Histórico de alarmes'!B:B,Análises!C6)</f>
        <v>192</v>
      </c>
      <c r="H6">
        <v>14</v>
      </c>
      <c r="I6" s="27">
        <f>14/25</f>
        <v>0.56000000000000005</v>
      </c>
      <c r="J6" s="27"/>
      <c r="K6" s="4" t="s">
        <v>21</v>
      </c>
      <c r="N6" s="39" t="s">
        <v>22</v>
      </c>
      <c r="O6" s="39">
        <f>COUNTIF('Histórico de alarmes'!K:K,Análises!N6)</f>
        <v>133</v>
      </c>
      <c r="P6" s="40">
        <f t="shared" ref="P6:P9" si="0">O6/$R$2</f>
        <v>0.6045454545454545</v>
      </c>
    </row>
    <row r="7" spans="2:18">
      <c r="B7">
        <v>2</v>
      </c>
      <c r="C7" t="s">
        <v>23</v>
      </c>
      <c r="D7" s="1">
        <v>45646</v>
      </c>
      <c r="E7" t="s">
        <v>20</v>
      </c>
      <c r="F7" s="1">
        <v>45747</v>
      </c>
      <c r="G7">
        <f>COUNTIF('Histórico de alarmes'!B:B,Análises!C7)</f>
        <v>3</v>
      </c>
      <c r="H7">
        <v>1</v>
      </c>
      <c r="I7" s="27">
        <f>25/26</f>
        <v>0.96153846153846156</v>
      </c>
      <c r="J7" s="27"/>
      <c r="K7" t="s">
        <v>24</v>
      </c>
      <c r="N7" s="38" t="s">
        <v>25</v>
      </c>
      <c r="O7" s="39">
        <f>COUNTIF('Histórico de alarmes'!K:K,Análises!N7)</f>
        <v>27</v>
      </c>
      <c r="P7" s="40">
        <f t="shared" si="0"/>
        <v>0.12272727272727273</v>
      </c>
    </row>
    <row r="8" spans="2:18">
      <c r="B8" s="33">
        <v>3</v>
      </c>
      <c r="C8" s="34" t="s">
        <v>26</v>
      </c>
      <c r="D8" s="35">
        <v>45710</v>
      </c>
      <c r="E8" s="34" t="s">
        <v>20</v>
      </c>
      <c r="F8" s="35">
        <v>45747</v>
      </c>
      <c r="G8" s="34">
        <f>COUNTIF('Histórico de alarmes'!B:B,Análises!C8)</f>
        <v>18</v>
      </c>
      <c r="H8" s="34">
        <v>3</v>
      </c>
      <c r="I8" s="36">
        <f>19/22</f>
        <v>0.86363636363636365</v>
      </c>
      <c r="J8" s="36"/>
      <c r="K8" s="37" t="s">
        <v>27</v>
      </c>
      <c r="N8" s="39" t="s">
        <v>28</v>
      </c>
      <c r="O8" s="39">
        <f>COUNTIF('Histórico de alarmes'!K:K,Análises!N8)</f>
        <v>12</v>
      </c>
      <c r="P8" s="40">
        <f t="shared" si="0"/>
        <v>5.4545454545454543E-2</v>
      </c>
    </row>
    <row r="9" spans="2:18">
      <c r="B9" s="33">
        <v>4</v>
      </c>
      <c r="C9" s="34" t="s">
        <v>29</v>
      </c>
      <c r="D9" s="35">
        <v>45716</v>
      </c>
      <c r="E9" s="34" t="s">
        <v>20</v>
      </c>
      <c r="F9" s="35">
        <v>45747</v>
      </c>
      <c r="G9" s="34">
        <f>COUNTIF('Histórico de alarmes'!B:B,Análises!C9)</f>
        <v>27</v>
      </c>
      <c r="H9" s="34">
        <v>5</v>
      </c>
      <c r="I9" s="36">
        <f>35/40</f>
        <v>0.875</v>
      </c>
      <c r="J9" s="36"/>
      <c r="K9" s="37" t="s">
        <v>30</v>
      </c>
      <c r="N9" s="38" t="s">
        <v>31</v>
      </c>
      <c r="O9" s="39">
        <f>COUNTIF('Histórico de alarmes'!K:K,Análises!N9)</f>
        <v>11</v>
      </c>
      <c r="P9" s="40">
        <f t="shared" si="0"/>
        <v>0.05</v>
      </c>
    </row>
    <row r="10" spans="2:18">
      <c r="B10" s="28">
        <v>5</v>
      </c>
      <c r="C10" s="29" t="s">
        <v>32</v>
      </c>
      <c r="D10" s="30">
        <v>45737</v>
      </c>
      <c r="E10" s="29" t="s">
        <v>33</v>
      </c>
      <c r="F10" s="30">
        <v>45747</v>
      </c>
      <c r="G10" s="29">
        <f>COUNTIF('Histórico de alarmes'!B:B,Análises!C10)</f>
        <v>0</v>
      </c>
      <c r="H10" s="29">
        <v>0</v>
      </c>
      <c r="I10" s="31">
        <f>1/1</f>
        <v>1</v>
      </c>
      <c r="J10" s="31"/>
      <c r="K10" s="32" t="s">
        <v>34</v>
      </c>
    </row>
    <row r="14" spans="2:18">
      <c r="B14" s="59" t="s">
        <v>35</v>
      </c>
      <c r="C14" s="60"/>
      <c r="D14" s="61"/>
      <c r="F14" s="59" t="s">
        <v>36</v>
      </c>
      <c r="G14" s="60"/>
      <c r="H14" s="61"/>
      <c r="J14" s="59" t="s">
        <v>37</v>
      </c>
      <c r="K14" s="60"/>
      <c r="L14" s="61"/>
      <c r="N14" s="59" t="s">
        <v>38</v>
      </c>
      <c r="O14" s="60"/>
      <c r="P14" s="61"/>
    </row>
    <row r="16" spans="2:18">
      <c r="B16" s="3" t="s">
        <v>39</v>
      </c>
      <c r="C16" s="3" t="s">
        <v>5</v>
      </c>
      <c r="D16" t="s">
        <v>40</v>
      </c>
      <c r="F16" s="3" t="s">
        <v>39</v>
      </c>
      <c r="G16" s="3" t="s">
        <v>5</v>
      </c>
      <c r="H16" t="s">
        <v>40</v>
      </c>
      <c r="J16" s="3" t="s">
        <v>39</v>
      </c>
      <c r="K16" s="3" t="s">
        <v>5</v>
      </c>
      <c r="L16" t="s">
        <v>40</v>
      </c>
      <c r="N16" s="3" t="s">
        <v>39</v>
      </c>
      <c r="O16" s="3" t="s">
        <v>5</v>
      </c>
      <c r="P16" t="s">
        <v>40</v>
      </c>
    </row>
    <row r="17" spans="2:16">
      <c r="B17" t="s">
        <v>18</v>
      </c>
      <c r="C17">
        <f>COUNTIFS('Histórico de alarmes'!$B:$B,Análises!$C$6,'Histórico de alarmes'!$K:$K,Tabela4[[#This Row],[Alarmes]])</f>
        <v>28</v>
      </c>
      <c r="D17" s="13" t="s">
        <v>41</v>
      </c>
      <c r="F17" t="s">
        <v>18</v>
      </c>
      <c r="G17">
        <f>COUNTIFS('Histórico de alarmes'!$B:$B,Análises!$C$7,'Histórico de alarmes'!$K:$K,Tabela47[[#This Row],[Alarmes]])</f>
        <v>0</v>
      </c>
      <c r="H17" s="13" t="s">
        <v>41</v>
      </c>
      <c r="J17" t="s">
        <v>18</v>
      </c>
      <c r="K17">
        <f>COUNTIFS('Histórico de alarmes'!$B:$B,Análises!$C$8,'Histórico de alarmes'!$K:$K,Tabela478[[#This Row],[Alarmes]])</f>
        <v>3</v>
      </c>
      <c r="L17" s="13" t="s">
        <v>42</v>
      </c>
      <c r="N17" t="s">
        <v>18</v>
      </c>
      <c r="O17">
        <f>COUNTIFS('Histórico de alarmes'!$B:$B,Análises!$C$9,'Histórico de alarmes'!$K:$K,Tabela4789[[#This Row],[Alarmes]])</f>
        <v>2</v>
      </c>
      <c r="P17" s="13" t="s">
        <v>42</v>
      </c>
    </row>
    <row r="18" spans="2:16">
      <c r="B18" t="s">
        <v>22</v>
      </c>
      <c r="C18">
        <f>COUNTIFS('Histórico de alarmes'!$B:$B,Análises!$C$6,'Histórico de alarmes'!$K:$K,Tabela4[[#This Row],[Alarmes]])</f>
        <v>96</v>
      </c>
      <c r="D18" s="6" t="s">
        <v>43</v>
      </c>
      <c r="F18" t="s">
        <v>22</v>
      </c>
      <c r="G18">
        <f>COUNTIFS('Histórico de alarmes'!$B:$B,Análises!$C$7,'Histórico de alarmes'!$K:$K,Tabela47[[#This Row],[Alarmes]])</f>
        <v>2</v>
      </c>
      <c r="H18" s="6" t="s">
        <v>42</v>
      </c>
      <c r="J18" t="s">
        <v>22</v>
      </c>
      <c r="K18">
        <f>COUNTIFS('Histórico de alarmes'!$B:$B,Análises!$C$8,'Histórico de alarmes'!$K:$K,Tabela478[[#This Row],[Alarmes]])</f>
        <v>9</v>
      </c>
      <c r="L18" s="6" t="s">
        <v>43</v>
      </c>
      <c r="N18" t="s">
        <v>22</v>
      </c>
      <c r="O18">
        <f>COUNTIFS('Histórico de alarmes'!$B:$B,Análises!$C$9,'Histórico de alarmes'!$K:$K,Tabela4789[[#This Row],[Alarmes]])</f>
        <v>20</v>
      </c>
      <c r="P18" s="6" t="s">
        <v>43</v>
      </c>
    </row>
    <row r="19" spans="2:16" ht="16.5" customHeight="1">
      <c r="B19" t="s">
        <v>25</v>
      </c>
      <c r="C19">
        <f>COUNTIFS('Histórico de alarmes'!$B:$B,Análises!$C$6,'Histórico de alarmes'!$K:$K,Tabela4[[#This Row],[Alarmes]])</f>
        <v>20</v>
      </c>
      <c r="D19" s="6" t="s">
        <v>42</v>
      </c>
      <c r="F19" t="s">
        <v>25</v>
      </c>
      <c r="G19">
        <f>COUNTIFS('Histórico de alarmes'!$B:$B,Análises!$C$7,'Histórico de alarmes'!$K:$K,Tabela47[[#This Row],[Alarmes]])</f>
        <v>1</v>
      </c>
      <c r="H19" s="6" t="s">
        <v>41</v>
      </c>
      <c r="J19" t="s">
        <v>25</v>
      </c>
      <c r="K19">
        <f>COUNTIFS('Histórico de alarmes'!$B:$B,Análises!$C$8,'Histórico de alarmes'!$K:$K,Tabela478[[#This Row],[Alarmes]])</f>
        <v>5</v>
      </c>
      <c r="L19" s="6" t="s">
        <v>42</v>
      </c>
      <c r="N19" t="s">
        <v>25</v>
      </c>
      <c r="O19">
        <f>COUNTIFS('Histórico de alarmes'!$B:$B,Análises!$C$9,'Histórico de alarmes'!$K:$K,Tabela4789[[#This Row],[Alarmes]])</f>
        <v>0</v>
      </c>
      <c r="P19" s="6" t="s">
        <v>42</v>
      </c>
    </row>
    <row r="20" spans="2:16">
      <c r="B20" t="s">
        <v>28</v>
      </c>
      <c r="C20">
        <f>COUNTIFS('Histórico de alarmes'!$B:$B,Análises!$C$6,'Histórico de alarmes'!$K:$K,Tabela4[[#This Row],[Alarmes]])</f>
        <v>12</v>
      </c>
      <c r="D20" s="6" t="s">
        <v>42</v>
      </c>
      <c r="F20" t="s">
        <v>28</v>
      </c>
      <c r="G20">
        <f>COUNTIFS('Histórico de alarmes'!$B:$B,Análises!$C$7,'Histórico de alarmes'!$K:$K,Tabela47[[#This Row],[Alarmes]])</f>
        <v>0</v>
      </c>
      <c r="H20" s="6" t="s">
        <v>41</v>
      </c>
      <c r="J20" t="s">
        <v>28</v>
      </c>
      <c r="K20">
        <f>COUNTIFS('Histórico de alarmes'!$B:$B,Análises!$C$8,'Histórico de alarmes'!$K:$K,Tabela478[[#This Row],[Alarmes]])</f>
        <v>0</v>
      </c>
      <c r="L20" s="6" t="s">
        <v>41</v>
      </c>
      <c r="N20" t="s">
        <v>28</v>
      </c>
      <c r="O20">
        <f>COUNTIFS('Histórico de alarmes'!$B:$B,Análises!$C$9,'Histórico de alarmes'!$K:$K,Tabela4789[[#This Row],[Alarmes]])</f>
        <v>0</v>
      </c>
      <c r="P20" s="6" t="s">
        <v>41</v>
      </c>
    </row>
    <row r="21" spans="2:16">
      <c r="B21" t="s">
        <v>31</v>
      </c>
      <c r="C21">
        <f>COUNTIFS('Histórico de alarmes'!$B:$B,Análises!$C$6,'Histórico de alarmes'!$K:$K,Tabela4[[#This Row],[Alarmes]])</f>
        <v>3</v>
      </c>
      <c r="D21" s="6" t="s">
        <v>41</v>
      </c>
      <c r="F21" t="s">
        <v>31</v>
      </c>
      <c r="G21">
        <f>COUNTIFS('Histórico de alarmes'!$B:$B,Análises!$C$7,'Histórico de alarmes'!$K:$K,Tabela47[[#This Row],[Alarmes]])</f>
        <v>0</v>
      </c>
      <c r="H21" s="6" t="s">
        <v>41</v>
      </c>
      <c r="J21" t="s">
        <v>31</v>
      </c>
      <c r="K21">
        <f>COUNTIFS('Histórico de alarmes'!$B:$B,Análises!$C$8,'Histórico de alarmes'!$K:$K,Tabela478[[#This Row],[Alarmes]])</f>
        <v>1</v>
      </c>
      <c r="L21" s="6" t="s">
        <v>41</v>
      </c>
      <c r="N21" t="s">
        <v>31</v>
      </c>
      <c r="O21">
        <f>COUNTIFS('Histórico de alarmes'!$B:$B,Análises!$C$9,'Histórico de alarmes'!$K:$K,Tabela4789[[#This Row],[Alarmes]])</f>
        <v>5</v>
      </c>
      <c r="P21" s="6" t="s">
        <v>41</v>
      </c>
    </row>
    <row r="43" spans="2:16">
      <c r="B43" s="59" t="s">
        <v>35</v>
      </c>
      <c r="C43" s="60"/>
      <c r="D43" s="61"/>
      <c r="F43" s="59" t="s">
        <v>36</v>
      </c>
      <c r="G43" s="60"/>
      <c r="H43" s="61"/>
      <c r="J43" s="59" t="s">
        <v>37</v>
      </c>
      <c r="K43" s="60"/>
      <c r="L43" s="61"/>
      <c r="N43" s="59" t="s">
        <v>38</v>
      </c>
      <c r="O43" s="60"/>
      <c r="P43" s="61"/>
    </row>
    <row r="45" spans="2:16">
      <c r="B45" s="3" t="s">
        <v>39</v>
      </c>
      <c r="C45" s="3" t="s">
        <v>5</v>
      </c>
      <c r="D45" t="s">
        <v>40</v>
      </c>
      <c r="F45" s="3" t="s">
        <v>39</v>
      </c>
      <c r="G45" s="3" t="s">
        <v>5</v>
      </c>
      <c r="H45" t="s">
        <v>40</v>
      </c>
      <c r="J45" s="3" t="s">
        <v>39</v>
      </c>
      <c r="K45" s="3" t="s">
        <v>5</v>
      </c>
      <c r="L45" t="s">
        <v>40</v>
      </c>
      <c r="N45" s="3" t="s">
        <v>39</v>
      </c>
      <c r="O45" s="3" t="s">
        <v>5</v>
      </c>
      <c r="P45" t="s">
        <v>40</v>
      </c>
    </row>
    <row r="46" spans="2:16">
      <c r="B46" t="s">
        <v>18</v>
      </c>
      <c r="C46">
        <f>COUNTIFS('Histórico de alarmes'!$B:$B,Análises!$C$6,'Histórico de alarmes'!$K:$K,Tabela43[[#This Row],[Alarmes]])</f>
        <v>28</v>
      </c>
      <c r="D46" s="13" t="s">
        <v>44</v>
      </c>
      <c r="F46" t="s">
        <v>18</v>
      </c>
      <c r="G46">
        <v>0</v>
      </c>
      <c r="H46" s="13" t="s">
        <v>44</v>
      </c>
      <c r="J46" t="s">
        <v>18</v>
      </c>
      <c r="K46">
        <v>0</v>
      </c>
      <c r="L46" s="13" t="s">
        <v>44</v>
      </c>
      <c r="N46" t="s">
        <v>18</v>
      </c>
      <c r="O46">
        <v>2</v>
      </c>
      <c r="P46" s="13" t="s">
        <v>44</v>
      </c>
    </row>
    <row r="47" spans="2:16">
      <c r="B47" t="s">
        <v>22</v>
      </c>
      <c r="C47">
        <f>COUNTIFS('Histórico de alarmes'!$B:$B,Análises!$C$6,'Histórico de alarmes'!$K:$K,Tabela43[[#This Row],[Alarmes]])</f>
        <v>96</v>
      </c>
      <c r="D47" s="6" t="s">
        <v>44</v>
      </c>
      <c r="F47" t="s">
        <v>22</v>
      </c>
      <c r="G47">
        <v>0</v>
      </c>
      <c r="H47" s="6" t="s">
        <v>44</v>
      </c>
      <c r="J47" t="s">
        <v>22</v>
      </c>
      <c r="K47">
        <v>2</v>
      </c>
      <c r="L47" s="6" t="s">
        <v>44</v>
      </c>
      <c r="N47" t="s">
        <v>22</v>
      </c>
      <c r="O47">
        <v>2</v>
      </c>
      <c r="P47" s="6" t="s">
        <v>44</v>
      </c>
    </row>
    <row r="48" spans="2:16">
      <c r="B48" t="s">
        <v>25</v>
      </c>
      <c r="C48">
        <v>0</v>
      </c>
      <c r="D48" s="6" t="s">
        <v>44</v>
      </c>
      <c r="F48" t="s">
        <v>25</v>
      </c>
      <c r="G48">
        <v>0</v>
      </c>
      <c r="H48" s="6" t="s">
        <v>44</v>
      </c>
      <c r="J48" t="s">
        <v>25</v>
      </c>
      <c r="K48">
        <v>0</v>
      </c>
      <c r="L48" s="6" t="s">
        <v>44</v>
      </c>
      <c r="N48" t="s">
        <v>25</v>
      </c>
      <c r="O48">
        <v>0</v>
      </c>
      <c r="P48" s="6" t="s">
        <v>44</v>
      </c>
    </row>
    <row r="49" spans="2:16">
      <c r="B49" t="s">
        <v>28</v>
      </c>
      <c r="C49">
        <v>0</v>
      </c>
      <c r="D49" s="6" t="s">
        <v>44</v>
      </c>
      <c r="F49" t="s">
        <v>28</v>
      </c>
      <c r="G49">
        <v>0</v>
      </c>
      <c r="H49" s="6" t="s">
        <v>44</v>
      </c>
      <c r="J49" t="s">
        <v>28</v>
      </c>
      <c r="K49">
        <f>COUNTIFS('Histórico de alarmes'!$B:$B,Análises!$C$8,'Histórico de alarmes'!$K:$K,Tabela47810[[#This Row],[Alarmes]])</f>
        <v>0</v>
      </c>
      <c r="L49" s="6" t="s">
        <v>44</v>
      </c>
      <c r="N49" t="s">
        <v>28</v>
      </c>
      <c r="O49">
        <v>0</v>
      </c>
      <c r="P49" s="6" t="s">
        <v>44</v>
      </c>
    </row>
    <row r="50" spans="2:16">
      <c r="B50" t="s">
        <v>31</v>
      </c>
      <c r="C50">
        <v>0</v>
      </c>
      <c r="D50" s="6" t="s">
        <v>44</v>
      </c>
      <c r="F50" t="s">
        <v>31</v>
      </c>
      <c r="G50">
        <v>0</v>
      </c>
      <c r="H50" s="6" t="s">
        <v>44</v>
      </c>
      <c r="J50" t="s">
        <v>31</v>
      </c>
      <c r="K50">
        <f>COUNTIFS('Histórico de alarmes'!$B:$B,Análises!$C$8,'Histórico de alarmes'!$K:$K,Tabela47810[[#This Row],[Alarmes]])</f>
        <v>1</v>
      </c>
      <c r="L50" s="6" t="s">
        <v>44</v>
      </c>
      <c r="N50" t="s">
        <v>31</v>
      </c>
      <c r="O50">
        <v>2</v>
      </c>
      <c r="P50" s="6" t="s">
        <v>44</v>
      </c>
    </row>
  </sheetData>
  <mergeCells count="10">
    <mergeCell ref="B43:D43"/>
    <mergeCell ref="F43:H43"/>
    <mergeCell ref="J43:L43"/>
    <mergeCell ref="N43:P43"/>
    <mergeCell ref="B1:K3"/>
    <mergeCell ref="B14:D14"/>
    <mergeCell ref="F14:H14"/>
    <mergeCell ref="J14:L14"/>
    <mergeCell ref="N14:P14"/>
    <mergeCell ref="N3:P3"/>
  </mergeCells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59"/>
  <sheetViews>
    <sheetView tabSelected="1" zoomScaleNormal="100" workbookViewId="0">
      <pane ySplit="1" topLeftCell="A244" activePane="bottomLeft" state="frozen"/>
      <selection pane="bottomLeft" activeCell="N258" sqref="N258"/>
    </sheetView>
  </sheetViews>
  <sheetFormatPr defaultRowHeight="15" customHeight="1"/>
  <cols>
    <col min="2" max="2" width="19" customWidth="1"/>
    <col min="3" max="3" width="14.85546875" bestFit="1" customWidth="1"/>
    <col min="4" max="4" width="15.5703125" customWidth="1"/>
    <col min="5" max="5" width="21" style="5" customWidth="1"/>
    <col min="6" max="6" width="13.5703125" customWidth="1"/>
    <col min="7" max="7" width="15" customWidth="1"/>
    <col min="8" max="8" width="26.28515625" style="6" customWidth="1"/>
    <col min="9" max="9" width="37.42578125" customWidth="1"/>
    <col min="10" max="11" width="77.42578125" customWidth="1"/>
    <col min="12" max="12" width="17.85546875" customWidth="1"/>
    <col min="13" max="13" width="10.5703125" bestFit="1" customWidth="1"/>
    <col min="14" max="14" width="21.28515625" customWidth="1"/>
    <col min="15" max="15" width="21" customWidth="1"/>
    <col min="17" max="17" width="19.85546875" customWidth="1"/>
  </cols>
  <sheetData>
    <row r="1" spans="1:15" ht="14.45">
      <c r="A1" s="3" t="s">
        <v>8</v>
      </c>
      <c r="B1" s="3" t="s">
        <v>9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22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7" t="s">
        <v>57</v>
      </c>
    </row>
    <row r="2" spans="1:15" ht="14.45">
      <c r="A2">
        <f>ROW() - ROW(Tabela1[[#Headers],[ID]])</f>
        <v>1</v>
      </c>
      <c r="B2" t="s">
        <v>26</v>
      </c>
      <c r="C2" t="s">
        <v>58</v>
      </c>
      <c r="D2" t="s">
        <v>59</v>
      </c>
      <c r="E2">
        <v>9</v>
      </c>
      <c r="F2" s="1">
        <v>45747</v>
      </c>
      <c r="G2" s="2">
        <v>0.76180555555555551</v>
      </c>
      <c r="H2" s="8" t="s">
        <v>60</v>
      </c>
      <c r="I2" t="s">
        <v>61</v>
      </c>
      <c r="J2" t="s">
        <v>62</v>
      </c>
      <c r="K2" t="s">
        <v>18</v>
      </c>
      <c r="L2">
        <v>0.81</v>
      </c>
      <c r="M2">
        <v>0</v>
      </c>
      <c r="N2" t="s">
        <v>63</v>
      </c>
      <c r="O2" s="5">
        <v>124100101037</v>
      </c>
    </row>
    <row r="3" spans="1:15" ht="14.45">
      <c r="A3">
        <f>ROW() - ROW(Tabela1[[#Headers],[ID]])</f>
        <v>2</v>
      </c>
      <c r="B3" t="s">
        <v>26</v>
      </c>
      <c r="C3" t="s">
        <v>58</v>
      </c>
      <c r="D3" t="s">
        <v>59</v>
      </c>
      <c r="E3">
        <v>11</v>
      </c>
      <c r="F3" s="1">
        <v>45747</v>
      </c>
      <c r="G3" s="2">
        <v>0.7631944444444444</v>
      </c>
      <c r="H3" s="8" t="s">
        <v>64</v>
      </c>
      <c r="I3" t="s">
        <v>61</v>
      </c>
      <c r="J3" t="s">
        <v>22</v>
      </c>
      <c r="K3" t="s">
        <v>22</v>
      </c>
      <c r="L3">
        <v>24.5</v>
      </c>
      <c r="M3">
        <v>25</v>
      </c>
      <c r="N3" t="s">
        <v>65</v>
      </c>
      <c r="O3" s="5">
        <v>124090102359</v>
      </c>
    </row>
    <row r="4" spans="1:15" ht="14.45">
      <c r="A4">
        <f>ROW() - ROW(Tabela1[[#Headers],[ID]])</f>
        <v>3</v>
      </c>
      <c r="B4" t="s">
        <v>26</v>
      </c>
      <c r="C4" t="s">
        <v>58</v>
      </c>
      <c r="D4" t="s">
        <v>59</v>
      </c>
      <c r="E4">
        <v>18</v>
      </c>
      <c r="F4" s="1">
        <v>45747</v>
      </c>
      <c r="G4" s="2">
        <v>0.76458333333333328</v>
      </c>
      <c r="H4" s="8" t="s">
        <v>66</v>
      </c>
      <c r="I4" t="s">
        <v>61</v>
      </c>
      <c r="J4" t="s">
        <v>22</v>
      </c>
      <c r="K4" t="s">
        <v>22</v>
      </c>
      <c r="L4">
        <v>24.25</v>
      </c>
      <c r="M4">
        <v>25</v>
      </c>
      <c r="N4" t="s">
        <v>67</v>
      </c>
      <c r="O4" s="5">
        <v>124090102526</v>
      </c>
    </row>
    <row r="5" spans="1:15" ht="15" customHeight="1">
      <c r="A5">
        <f>ROW() - ROW(Tabela1[[#Headers],[ID]])</f>
        <v>4</v>
      </c>
      <c r="B5" t="s">
        <v>26</v>
      </c>
      <c r="C5" t="s">
        <v>58</v>
      </c>
      <c r="D5" t="s">
        <v>59</v>
      </c>
      <c r="E5">
        <v>22</v>
      </c>
      <c r="F5" s="1">
        <v>45747</v>
      </c>
      <c r="G5" s="2">
        <v>0.76527777777777772</v>
      </c>
      <c r="H5" s="8" t="s">
        <v>68</v>
      </c>
      <c r="I5" t="s">
        <v>69</v>
      </c>
      <c r="J5" s="4" t="s">
        <v>70</v>
      </c>
      <c r="K5" t="s">
        <v>25</v>
      </c>
      <c r="L5">
        <v>6.94</v>
      </c>
      <c r="M5">
        <v>1.73</v>
      </c>
      <c r="N5" t="s">
        <v>71</v>
      </c>
      <c r="O5" s="5">
        <v>124100100467</v>
      </c>
    </row>
    <row r="6" spans="1:15" ht="15" customHeight="1">
      <c r="A6">
        <f>ROW() - ROW(Tabela1[[#Headers],[ID]])</f>
        <v>5</v>
      </c>
      <c r="B6" t="s">
        <v>23</v>
      </c>
      <c r="C6" t="s">
        <v>72</v>
      </c>
      <c r="D6" t="s">
        <v>73</v>
      </c>
      <c r="E6">
        <v>19</v>
      </c>
      <c r="F6" s="1">
        <v>45747</v>
      </c>
      <c r="G6" s="2">
        <v>0.77083333333333337</v>
      </c>
      <c r="H6" s="8" t="s">
        <v>74</v>
      </c>
      <c r="I6" t="s">
        <v>69</v>
      </c>
      <c r="J6" s="4" t="s">
        <v>70</v>
      </c>
      <c r="K6" t="s">
        <v>25</v>
      </c>
      <c r="L6">
        <v>-24</v>
      </c>
      <c r="M6">
        <v>-1.96</v>
      </c>
      <c r="N6" t="s">
        <v>75</v>
      </c>
      <c r="O6" s="5">
        <v>124090102854</v>
      </c>
    </row>
    <row r="7" spans="1:15" ht="15" customHeight="1">
      <c r="A7">
        <f>ROW() - ROW(Tabela1[[#Headers],[ID]])</f>
        <v>6</v>
      </c>
      <c r="B7" t="s">
        <v>23</v>
      </c>
      <c r="C7" t="s">
        <v>72</v>
      </c>
      <c r="D7" t="s">
        <v>73</v>
      </c>
      <c r="E7">
        <v>2</v>
      </c>
      <c r="F7" s="1">
        <v>45748</v>
      </c>
      <c r="G7" s="2">
        <v>0.40833333333333333</v>
      </c>
      <c r="H7" s="8" t="s">
        <v>76</v>
      </c>
      <c r="I7" t="s">
        <v>61</v>
      </c>
      <c r="J7" t="s">
        <v>62</v>
      </c>
      <c r="K7" t="s">
        <v>22</v>
      </c>
      <c r="L7">
        <v>7.22</v>
      </c>
      <c r="M7" s="6" t="s">
        <v>77</v>
      </c>
      <c r="N7" t="s">
        <v>78</v>
      </c>
      <c r="O7" s="5">
        <v>124090100430</v>
      </c>
    </row>
    <row r="8" spans="1:15" ht="15" customHeight="1">
      <c r="A8">
        <f>ROW() - ROW(Tabela1[[#Headers],[ID]])</f>
        <v>7</v>
      </c>
      <c r="B8" t="s">
        <v>26</v>
      </c>
      <c r="C8" t="s">
        <v>58</v>
      </c>
      <c r="D8" t="s">
        <v>59</v>
      </c>
      <c r="E8">
        <v>22</v>
      </c>
      <c r="F8" s="1">
        <v>45748</v>
      </c>
      <c r="G8" s="2">
        <v>0.41388888888888886</v>
      </c>
      <c r="H8" s="8" t="s">
        <v>79</v>
      </c>
      <c r="I8" t="s">
        <v>69</v>
      </c>
      <c r="J8" t="s">
        <v>62</v>
      </c>
      <c r="K8" t="s">
        <v>25</v>
      </c>
      <c r="L8">
        <v>1.7</v>
      </c>
      <c r="M8">
        <v>-47.5</v>
      </c>
      <c r="N8" t="s">
        <v>71</v>
      </c>
      <c r="O8" s="5">
        <v>124100100467</v>
      </c>
    </row>
    <row r="9" spans="1:15" ht="15" customHeight="1">
      <c r="A9">
        <f>ROW() - ROW(Tabela1[[#Headers],[ID]])</f>
        <v>8</v>
      </c>
      <c r="B9" t="s">
        <v>19</v>
      </c>
      <c r="C9" t="s">
        <v>19</v>
      </c>
      <c r="D9" t="s">
        <v>80</v>
      </c>
      <c r="E9">
        <v>6</v>
      </c>
      <c r="F9" s="1">
        <v>45748</v>
      </c>
      <c r="G9" s="2">
        <v>0.43888888888888888</v>
      </c>
      <c r="H9" s="8" t="s">
        <v>81</v>
      </c>
      <c r="I9" t="s">
        <v>69</v>
      </c>
      <c r="J9" t="s">
        <v>62</v>
      </c>
      <c r="K9" t="s">
        <v>25</v>
      </c>
      <c r="L9">
        <v>-60.5</v>
      </c>
      <c r="M9">
        <v>25</v>
      </c>
      <c r="N9" t="s">
        <v>82</v>
      </c>
      <c r="O9" s="5">
        <v>124080100051</v>
      </c>
    </row>
    <row r="10" spans="1:15" ht="15" customHeight="1">
      <c r="A10">
        <f>ROW() - ROW(Tabela1[[#Headers],[ID]])</f>
        <v>9</v>
      </c>
      <c r="B10" t="s">
        <v>19</v>
      </c>
      <c r="C10" t="s">
        <v>19</v>
      </c>
      <c r="D10" t="s">
        <v>80</v>
      </c>
      <c r="E10">
        <v>21</v>
      </c>
      <c r="F10" s="1">
        <v>45748</v>
      </c>
      <c r="G10" s="2">
        <v>0.44236111111111109</v>
      </c>
      <c r="H10" s="8" t="s">
        <v>83</v>
      </c>
      <c r="I10" t="s">
        <v>69</v>
      </c>
      <c r="J10" t="s">
        <v>62</v>
      </c>
      <c r="K10" t="s">
        <v>25</v>
      </c>
      <c r="L10">
        <v>15.62</v>
      </c>
      <c r="M10">
        <v>49.75</v>
      </c>
      <c r="N10" t="s">
        <v>84</v>
      </c>
      <c r="O10" s="5">
        <v>124100100450</v>
      </c>
    </row>
    <row r="11" spans="1:15" ht="15" customHeight="1">
      <c r="A11">
        <f>ROW() - ROW(Tabela1[[#Headers],[ID]])</f>
        <v>10</v>
      </c>
      <c r="B11" t="s">
        <v>19</v>
      </c>
      <c r="C11" t="s">
        <v>19</v>
      </c>
      <c r="D11" t="s">
        <v>80</v>
      </c>
      <c r="E11">
        <v>8</v>
      </c>
      <c r="F11" s="1">
        <v>45748</v>
      </c>
      <c r="G11" s="2">
        <v>0.44513888888888886</v>
      </c>
      <c r="H11" s="8">
        <v>0.54236111111111107</v>
      </c>
      <c r="I11" t="s">
        <v>69</v>
      </c>
      <c r="J11" t="s">
        <v>62</v>
      </c>
      <c r="K11" t="s">
        <v>25</v>
      </c>
      <c r="L11">
        <v>59.75</v>
      </c>
      <c r="M11">
        <v>12.12</v>
      </c>
      <c r="N11" t="s">
        <v>85</v>
      </c>
      <c r="O11" s="5">
        <v>124100100436</v>
      </c>
    </row>
    <row r="12" spans="1:15" ht="15" customHeight="1">
      <c r="A12">
        <f>ROW() - ROW(Tabela1[[#Headers],[ID]])</f>
        <v>11</v>
      </c>
      <c r="B12" t="s">
        <v>19</v>
      </c>
      <c r="C12" t="s">
        <v>19</v>
      </c>
      <c r="D12" t="s">
        <v>80</v>
      </c>
      <c r="E12">
        <v>25</v>
      </c>
      <c r="F12" s="1">
        <v>45748</v>
      </c>
      <c r="G12" s="2">
        <v>0.44722222222222224</v>
      </c>
      <c r="H12" s="8">
        <v>0.59375</v>
      </c>
      <c r="I12" t="s">
        <v>69</v>
      </c>
      <c r="J12" t="s">
        <v>62</v>
      </c>
      <c r="K12" t="s">
        <v>25</v>
      </c>
      <c r="L12">
        <v>22.75</v>
      </c>
      <c r="M12">
        <v>30.5</v>
      </c>
      <c r="N12" t="s">
        <v>86</v>
      </c>
      <c r="O12" s="5">
        <v>124080101300</v>
      </c>
    </row>
    <row r="13" spans="1:15" ht="15" customHeight="1">
      <c r="A13">
        <f>ROW() - ROW(Tabela1[[#Headers],[ID]])</f>
        <v>12</v>
      </c>
      <c r="B13" t="s">
        <v>19</v>
      </c>
      <c r="C13" t="s">
        <v>19</v>
      </c>
      <c r="D13" t="s">
        <v>80</v>
      </c>
      <c r="E13">
        <v>17</v>
      </c>
      <c r="F13" s="1">
        <v>45748</v>
      </c>
      <c r="G13" s="2">
        <v>0.45277777777777778</v>
      </c>
      <c r="H13" s="8" t="s">
        <v>87</v>
      </c>
      <c r="I13" t="s">
        <v>69</v>
      </c>
      <c r="J13" t="s">
        <v>62</v>
      </c>
      <c r="K13" t="s">
        <v>25</v>
      </c>
      <c r="L13">
        <v>-56.25</v>
      </c>
      <c r="M13">
        <v>-30.38</v>
      </c>
      <c r="N13" t="s">
        <v>88</v>
      </c>
      <c r="O13" s="5">
        <v>124080100150</v>
      </c>
    </row>
    <row r="14" spans="1:15" ht="15" customHeight="1">
      <c r="A14">
        <f>ROW() - ROW(Tabela1[[#Headers],[ID]])</f>
        <v>13</v>
      </c>
      <c r="B14" t="s">
        <v>19</v>
      </c>
      <c r="C14" t="s">
        <v>19</v>
      </c>
      <c r="D14" t="s">
        <v>80</v>
      </c>
      <c r="E14">
        <v>19</v>
      </c>
      <c r="F14" s="1">
        <v>45748</v>
      </c>
      <c r="G14" s="2">
        <v>0.45555555555555555</v>
      </c>
      <c r="H14" s="8">
        <v>0.48194444444444445</v>
      </c>
      <c r="I14" t="s">
        <v>69</v>
      </c>
      <c r="J14" t="s">
        <v>62</v>
      </c>
      <c r="K14" t="s">
        <v>25</v>
      </c>
      <c r="L14">
        <v>-63.25</v>
      </c>
      <c r="M14">
        <v>1.92</v>
      </c>
      <c r="N14" t="s">
        <v>89</v>
      </c>
      <c r="O14" s="5">
        <v>124080101249</v>
      </c>
    </row>
    <row r="15" spans="1:15" ht="14.45">
      <c r="A15">
        <f>ROW() - ROW(Tabela1[[#Headers],[ID]])</f>
        <v>14</v>
      </c>
      <c r="B15" t="s">
        <v>19</v>
      </c>
      <c r="C15" t="s">
        <v>19</v>
      </c>
      <c r="D15" t="s">
        <v>80</v>
      </c>
      <c r="E15">
        <v>20</v>
      </c>
      <c r="F15" s="1">
        <v>45748</v>
      </c>
      <c r="G15" s="2">
        <v>0.46180555555555558</v>
      </c>
      <c r="H15" s="8">
        <v>0.45555555555555555</v>
      </c>
      <c r="I15" t="s">
        <v>90</v>
      </c>
      <c r="J15" t="s">
        <v>62</v>
      </c>
      <c r="K15" t="s">
        <v>28</v>
      </c>
      <c r="L15">
        <v>62.25</v>
      </c>
      <c r="M15">
        <v>-22.25</v>
      </c>
      <c r="N15" t="s">
        <v>91</v>
      </c>
      <c r="O15" s="5">
        <v>124080100532</v>
      </c>
    </row>
    <row r="16" spans="1:15" ht="14.45">
      <c r="A16">
        <f>ROW() - ROW(Tabela1[[#Headers],[ID]])</f>
        <v>15</v>
      </c>
      <c r="B16" t="s">
        <v>29</v>
      </c>
      <c r="C16" t="s">
        <v>92</v>
      </c>
      <c r="D16" s="1" t="s">
        <v>93</v>
      </c>
      <c r="E16" s="6" t="s">
        <v>94</v>
      </c>
      <c r="F16" s="1">
        <v>45748</v>
      </c>
      <c r="G16" s="2">
        <v>0.44097222222222221</v>
      </c>
      <c r="H16" s="6" t="s">
        <v>95</v>
      </c>
      <c r="I16" t="s">
        <v>61</v>
      </c>
      <c r="J16" t="s">
        <v>22</v>
      </c>
      <c r="K16" t="s">
        <v>22</v>
      </c>
      <c r="L16">
        <v>43</v>
      </c>
      <c r="M16">
        <v>42</v>
      </c>
      <c r="N16" s="10"/>
      <c r="O16" s="11"/>
    </row>
    <row r="17" spans="1:57" ht="14.45">
      <c r="A17">
        <f>ROW() - ROW(Tabela1[[#Headers],[ID]])</f>
        <v>16</v>
      </c>
      <c r="B17" t="s">
        <v>29</v>
      </c>
      <c r="C17" t="s">
        <v>92</v>
      </c>
      <c r="D17" t="s">
        <v>93</v>
      </c>
      <c r="E17" s="6" t="s">
        <v>96</v>
      </c>
      <c r="F17" s="1">
        <v>45748</v>
      </c>
      <c r="G17" s="2">
        <v>0.4465277777777778</v>
      </c>
      <c r="H17" s="6" t="s">
        <v>95</v>
      </c>
      <c r="I17" t="s">
        <v>61</v>
      </c>
      <c r="J17" t="s">
        <v>22</v>
      </c>
      <c r="K17" t="s">
        <v>22</v>
      </c>
      <c r="L17">
        <v>40</v>
      </c>
      <c r="M17">
        <v>42</v>
      </c>
      <c r="N17" s="10"/>
      <c r="O17" s="11"/>
    </row>
    <row r="18" spans="1:57" ht="14.45">
      <c r="A18">
        <f>ROW() - ROW(Tabela1[[#Headers],[ID]])</f>
        <v>17</v>
      </c>
      <c r="B18" t="s">
        <v>29</v>
      </c>
      <c r="C18" t="s">
        <v>92</v>
      </c>
      <c r="D18" t="s">
        <v>93</v>
      </c>
      <c r="E18" s="6" t="s">
        <v>97</v>
      </c>
      <c r="F18" s="1">
        <v>45748</v>
      </c>
      <c r="G18" s="2">
        <v>0.4465277777777778</v>
      </c>
      <c r="H18" s="6" t="s">
        <v>98</v>
      </c>
      <c r="I18" t="s">
        <v>61</v>
      </c>
      <c r="J18" t="s">
        <v>22</v>
      </c>
      <c r="K18" t="s">
        <v>22</v>
      </c>
      <c r="L18">
        <v>-25</v>
      </c>
      <c r="M18">
        <v>-25</v>
      </c>
      <c r="N18" s="10"/>
      <c r="O18" s="11"/>
    </row>
    <row r="19" spans="1:57" ht="14.45">
      <c r="A19">
        <f>ROW() - ROW(Tabela1[[#Headers],[ID]])</f>
        <v>18</v>
      </c>
      <c r="B19" t="s">
        <v>29</v>
      </c>
      <c r="C19" t="s">
        <v>92</v>
      </c>
      <c r="D19" t="s">
        <v>93</v>
      </c>
      <c r="E19" s="6" t="s">
        <v>99</v>
      </c>
      <c r="F19" s="1">
        <v>45748</v>
      </c>
      <c r="G19" s="2">
        <v>0.44791666666666669</v>
      </c>
      <c r="H19" s="6" t="s">
        <v>95</v>
      </c>
      <c r="I19" t="s">
        <v>61</v>
      </c>
      <c r="J19" t="s">
        <v>22</v>
      </c>
      <c r="K19" t="s">
        <v>22</v>
      </c>
      <c r="L19">
        <v>42</v>
      </c>
      <c r="M19">
        <v>42</v>
      </c>
      <c r="N19" s="10"/>
      <c r="O19" s="11"/>
      <c r="Q19" s="4"/>
    </row>
    <row r="20" spans="1:57" ht="14.45">
      <c r="A20">
        <f>ROW() - ROW(Tabela1[[#Headers],[ID]])</f>
        <v>19</v>
      </c>
      <c r="B20" t="s">
        <v>29</v>
      </c>
      <c r="C20" t="s">
        <v>92</v>
      </c>
      <c r="D20" t="s">
        <v>93</v>
      </c>
      <c r="E20" s="6" t="s">
        <v>100</v>
      </c>
      <c r="F20" s="1">
        <v>45748</v>
      </c>
      <c r="G20" s="2">
        <v>0.45</v>
      </c>
      <c r="H20" s="9" t="s">
        <v>101</v>
      </c>
      <c r="I20" t="s">
        <v>69</v>
      </c>
      <c r="J20" t="s">
        <v>102</v>
      </c>
      <c r="K20" t="s">
        <v>31</v>
      </c>
      <c r="L20">
        <v>-58</v>
      </c>
      <c r="M20">
        <v>-28</v>
      </c>
      <c r="N20" s="10"/>
      <c r="O20" s="11"/>
    </row>
    <row r="21" spans="1:57" ht="14.45">
      <c r="A21">
        <f>ROW() - ROW(Tabela1[[#Headers],[ID]])</f>
        <v>20</v>
      </c>
      <c r="B21" t="s">
        <v>29</v>
      </c>
      <c r="C21" t="s">
        <v>92</v>
      </c>
      <c r="D21" t="s">
        <v>93</v>
      </c>
      <c r="E21" s="6" t="s">
        <v>103</v>
      </c>
      <c r="F21" s="1">
        <v>45748</v>
      </c>
      <c r="G21" s="2">
        <v>0.4513888888888889</v>
      </c>
      <c r="H21" s="6" t="s">
        <v>104</v>
      </c>
      <c r="I21" t="s">
        <v>61</v>
      </c>
      <c r="J21" t="s">
        <v>22</v>
      </c>
      <c r="K21" t="s">
        <v>22</v>
      </c>
      <c r="L21">
        <v>-27</v>
      </c>
      <c r="M21">
        <v>-27</v>
      </c>
      <c r="N21" s="10"/>
      <c r="O21" s="11"/>
    </row>
    <row r="22" spans="1:57" ht="14.45">
      <c r="A22">
        <f>ROW() - ROW(Tabela1[[#Headers],[ID]])</f>
        <v>21</v>
      </c>
      <c r="B22" t="s">
        <v>29</v>
      </c>
      <c r="C22" t="s">
        <v>92</v>
      </c>
      <c r="D22" t="s">
        <v>93</v>
      </c>
      <c r="E22" s="6" t="s">
        <v>96</v>
      </c>
      <c r="F22" s="1">
        <v>45748</v>
      </c>
      <c r="G22" s="2">
        <v>0.45277777777777778</v>
      </c>
      <c r="H22" s="6" t="s">
        <v>105</v>
      </c>
      <c r="I22" t="s">
        <v>61</v>
      </c>
      <c r="J22" t="s">
        <v>22</v>
      </c>
      <c r="K22" t="s">
        <v>22</v>
      </c>
      <c r="L22">
        <v>41</v>
      </c>
      <c r="M22">
        <v>41</v>
      </c>
      <c r="N22" s="10"/>
      <c r="O22" s="11"/>
    </row>
    <row r="23" spans="1:57" s="10" customFormat="1" ht="14.45">
      <c r="A23" s="14">
        <f>ROW() - ROW(Tabela1[[#Headers],[ID]])</f>
        <v>22</v>
      </c>
      <c r="B23" s="14" t="s">
        <v>26</v>
      </c>
      <c r="C23" s="14" t="s">
        <v>58</v>
      </c>
      <c r="D23" s="14" t="s">
        <v>59</v>
      </c>
      <c r="E23" s="14">
        <v>22</v>
      </c>
      <c r="F23" s="15">
        <v>45748</v>
      </c>
      <c r="G23" s="16">
        <v>0.55972222222222223</v>
      </c>
      <c r="H23" s="17" t="s">
        <v>106</v>
      </c>
      <c r="I23" s="14" t="s">
        <v>69</v>
      </c>
      <c r="J23" s="14" t="s">
        <v>62</v>
      </c>
      <c r="K23" t="s">
        <v>25</v>
      </c>
      <c r="L23" s="14">
        <v>1.66</v>
      </c>
      <c r="M23" s="14">
        <v>9.56</v>
      </c>
      <c r="N23" s="18" t="s">
        <v>71</v>
      </c>
      <c r="O23" s="18">
        <v>124100100467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14.45">
      <c r="A24">
        <f>ROW() - ROW(Tabela1[[#Headers],[ID]])</f>
        <v>23</v>
      </c>
      <c r="B24" t="s">
        <v>26</v>
      </c>
      <c r="C24" t="s">
        <v>58</v>
      </c>
      <c r="D24" t="s">
        <v>59</v>
      </c>
      <c r="E24" s="5">
        <v>22</v>
      </c>
      <c r="F24" s="1">
        <v>45749</v>
      </c>
      <c r="G24" s="2">
        <v>0.42291666666666666</v>
      </c>
      <c r="H24" s="8">
        <v>0.28958333333333336</v>
      </c>
      <c r="I24" t="s">
        <v>69</v>
      </c>
      <c r="J24" t="s">
        <v>62</v>
      </c>
      <c r="K24" t="s">
        <v>25</v>
      </c>
      <c r="L24">
        <v>1.63</v>
      </c>
      <c r="M24">
        <v>-5.38</v>
      </c>
      <c r="N24" t="s">
        <v>71</v>
      </c>
      <c r="O24" s="5">
        <v>124100100467</v>
      </c>
    </row>
    <row r="25" spans="1:57" ht="14.45">
      <c r="A25">
        <f>ROW() - ROW(Tabela1[[#Headers],[ID]])</f>
        <v>24</v>
      </c>
      <c r="B25" t="s">
        <v>26</v>
      </c>
      <c r="C25" t="s">
        <v>58</v>
      </c>
      <c r="D25" t="s">
        <v>59</v>
      </c>
      <c r="E25" s="5">
        <v>11</v>
      </c>
      <c r="F25" s="1">
        <v>45749</v>
      </c>
      <c r="G25" s="2">
        <v>0.42569444444444443</v>
      </c>
      <c r="H25" s="8" t="s">
        <v>107</v>
      </c>
      <c r="I25" t="s">
        <v>61</v>
      </c>
      <c r="J25" t="s">
        <v>22</v>
      </c>
      <c r="K25" t="s">
        <v>22</v>
      </c>
      <c r="L25">
        <v>24</v>
      </c>
      <c r="M25">
        <v>25</v>
      </c>
      <c r="N25" t="s">
        <v>65</v>
      </c>
      <c r="O25" s="5">
        <v>124090102359</v>
      </c>
    </row>
    <row r="26" spans="1:57" ht="14.45">
      <c r="A26">
        <f>ROW() - ROW(Tabela1[[#Headers],[ID]])</f>
        <v>25</v>
      </c>
      <c r="B26" t="s">
        <v>26</v>
      </c>
      <c r="C26" t="s">
        <v>58</v>
      </c>
      <c r="D26" t="s">
        <v>59</v>
      </c>
      <c r="E26" s="5">
        <v>18</v>
      </c>
      <c r="F26" s="1">
        <v>45749</v>
      </c>
      <c r="G26" s="2">
        <v>0.42777777777777776</v>
      </c>
      <c r="H26" s="8" t="s">
        <v>108</v>
      </c>
      <c r="I26" t="s">
        <v>61</v>
      </c>
      <c r="J26" t="s">
        <v>22</v>
      </c>
      <c r="K26" t="s">
        <v>22</v>
      </c>
      <c r="L26">
        <v>24.25</v>
      </c>
      <c r="M26">
        <v>25</v>
      </c>
      <c r="N26" t="s">
        <v>67</v>
      </c>
      <c r="O26" s="5">
        <v>124090102526</v>
      </c>
    </row>
    <row r="27" spans="1:57" ht="14.45">
      <c r="A27">
        <f>ROW() - ROW(Tabela1[[#Headers],[ID]])</f>
        <v>26</v>
      </c>
      <c r="B27" t="s">
        <v>109</v>
      </c>
      <c r="C27" t="s">
        <v>32</v>
      </c>
      <c r="D27" t="s">
        <v>110</v>
      </c>
      <c r="E27" s="5">
        <v>1</v>
      </c>
      <c r="F27" s="1">
        <v>45748</v>
      </c>
      <c r="G27" s="2">
        <v>0.44236111111111109</v>
      </c>
      <c r="H27" s="8" t="s">
        <v>111</v>
      </c>
      <c r="I27" t="s">
        <v>61</v>
      </c>
      <c r="J27" t="s">
        <v>22</v>
      </c>
      <c r="K27" t="s">
        <v>22</v>
      </c>
      <c r="L27">
        <v>53.25</v>
      </c>
      <c r="M27">
        <v>54.25</v>
      </c>
      <c r="N27" t="s">
        <v>112</v>
      </c>
      <c r="O27" s="5">
        <v>122020700010</v>
      </c>
    </row>
    <row r="28" spans="1:57" ht="14.45">
      <c r="A28">
        <f>ROW() - ROW(Tabela1[[#Headers],[ID]])</f>
        <v>27</v>
      </c>
      <c r="B28" t="s">
        <v>29</v>
      </c>
      <c r="C28" t="s">
        <v>92</v>
      </c>
      <c r="D28" t="s">
        <v>93</v>
      </c>
      <c r="E28" s="12" t="s">
        <v>100</v>
      </c>
      <c r="F28" s="1">
        <v>45749</v>
      </c>
      <c r="G28" s="2">
        <v>0.47152777777777777</v>
      </c>
      <c r="H28" s="8">
        <v>0.57986111111111116</v>
      </c>
      <c r="I28" t="s">
        <v>69</v>
      </c>
      <c r="J28" t="s">
        <v>62</v>
      </c>
      <c r="K28" t="s">
        <v>31</v>
      </c>
      <c r="L28">
        <v>-58.25</v>
      </c>
      <c r="M28">
        <v>-21.25</v>
      </c>
      <c r="N28" t="s">
        <v>113</v>
      </c>
      <c r="O28" s="5">
        <v>124090100706</v>
      </c>
    </row>
    <row r="29" spans="1:57" ht="14.45">
      <c r="A29">
        <f>ROW() - ROW(Tabela1[[#Headers],[ID]])</f>
        <v>28</v>
      </c>
      <c r="B29" t="s">
        <v>29</v>
      </c>
      <c r="C29" t="s">
        <v>92</v>
      </c>
      <c r="D29" t="s">
        <v>93</v>
      </c>
      <c r="E29" s="13" t="s">
        <v>103</v>
      </c>
      <c r="F29" s="1">
        <v>45749</v>
      </c>
      <c r="G29" s="2">
        <v>0.47569444444444442</v>
      </c>
      <c r="H29" s="8" t="s">
        <v>104</v>
      </c>
      <c r="I29" t="s">
        <v>61</v>
      </c>
      <c r="J29" t="s">
        <v>22</v>
      </c>
      <c r="K29" t="s">
        <v>22</v>
      </c>
      <c r="L29">
        <v>-25.88</v>
      </c>
      <c r="M29">
        <v>-25</v>
      </c>
      <c r="N29" t="s">
        <v>114</v>
      </c>
      <c r="O29" s="5">
        <v>124090100652</v>
      </c>
    </row>
    <row r="30" spans="1:57" ht="14.45">
      <c r="A30">
        <f>ROW() - ROW(Tabela1[[#Headers],[ID]])</f>
        <v>29</v>
      </c>
      <c r="B30" t="s">
        <v>23</v>
      </c>
      <c r="C30" t="s">
        <v>72</v>
      </c>
      <c r="D30" t="s">
        <v>73</v>
      </c>
      <c r="E30">
        <v>23</v>
      </c>
      <c r="F30" s="1">
        <v>45749</v>
      </c>
      <c r="G30" s="2">
        <v>0.75486111111111109</v>
      </c>
      <c r="H30" s="8" t="s">
        <v>115</v>
      </c>
      <c r="I30" t="s">
        <v>61</v>
      </c>
      <c r="J30" t="s">
        <v>22</v>
      </c>
      <c r="K30" t="s">
        <v>22</v>
      </c>
      <c r="L30">
        <v>-54</v>
      </c>
      <c r="M30">
        <v>-55</v>
      </c>
      <c r="N30" s="19" t="s">
        <v>116</v>
      </c>
      <c r="O30" s="20">
        <v>124090101512</v>
      </c>
    </row>
    <row r="31" spans="1:57" ht="14.45">
      <c r="A31">
        <f>ROW() - ROW(Tabela1[[#Headers],[ID]])</f>
        <v>30</v>
      </c>
      <c r="B31" t="s">
        <v>29</v>
      </c>
      <c r="C31" t="s">
        <v>92</v>
      </c>
      <c r="D31" t="s">
        <v>93</v>
      </c>
      <c r="E31" s="12" t="s">
        <v>117</v>
      </c>
      <c r="F31" s="1">
        <v>45750</v>
      </c>
      <c r="G31" s="2">
        <v>0.31458333333333333</v>
      </c>
      <c r="H31" s="8" t="s">
        <v>118</v>
      </c>
      <c r="I31" t="s">
        <v>119</v>
      </c>
      <c r="J31" t="s">
        <v>22</v>
      </c>
      <c r="K31" t="s">
        <v>22</v>
      </c>
      <c r="L31">
        <v>25</v>
      </c>
      <c r="M31">
        <v>25</v>
      </c>
      <c r="N31" t="s">
        <v>120</v>
      </c>
      <c r="O31" s="5">
        <v>12408010461</v>
      </c>
    </row>
    <row r="32" spans="1:57" ht="14.45">
      <c r="A32">
        <f>ROW() - ROW(Tabela1[[#Headers],[ID]])</f>
        <v>31</v>
      </c>
      <c r="B32" t="s">
        <v>29</v>
      </c>
      <c r="C32" t="s">
        <v>92</v>
      </c>
      <c r="D32" t="s">
        <v>93</v>
      </c>
      <c r="E32" s="12" t="s">
        <v>121</v>
      </c>
      <c r="F32" s="1">
        <v>45750</v>
      </c>
      <c r="G32" s="2">
        <v>0.31458333333333333</v>
      </c>
      <c r="H32" s="8" t="s">
        <v>122</v>
      </c>
      <c r="I32" t="s">
        <v>119</v>
      </c>
      <c r="J32" t="s">
        <v>22</v>
      </c>
      <c r="K32" t="s">
        <v>22</v>
      </c>
      <c r="L32">
        <v>-54</v>
      </c>
      <c r="M32">
        <v>-55</v>
      </c>
      <c r="N32" t="s">
        <v>123</v>
      </c>
      <c r="O32" s="5">
        <v>124090100188</v>
      </c>
    </row>
    <row r="33" spans="1:15" ht="14.45">
      <c r="A33">
        <f>ROW() - ROW(Tabela1[[#Headers],[ID]])</f>
        <v>32</v>
      </c>
      <c r="B33" t="s">
        <v>29</v>
      </c>
      <c r="C33" t="s">
        <v>92</v>
      </c>
      <c r="D33" t="s">
        <v>93</v>
      </c>
      <c r="E33" s="12" t="s">
        <v>124</v>
      </c>
      <c r="F33" s="1">
        <v>45750</v>
      </c>
      <c r="G33" s="2">
        <v>0.3215277777777778</v>
      </c>
      <c r="H33" s="8" t="s">
        <v>125</v>
      </c>
      <c r="I33" t="s">
        <v>119</v>
      </c>
      <c r="J33" t="s">
        <v>22</v>
      </c>
      <c r="K33" t="s">
        <v>22</v>
      </c>
      <c r="L33">
        <v>-25</v>
      </c>
      <c r="M33">
        <v>-25</v>
      </c>
      <c r="N33" t="s">
        <v>126</v>
      </c>
      <c r="O33" s="5">
        <v>124090100720</v>
      </c>
    </row>
    <row r="34" spans="1:15" ht="14.45">
      <c r="A34">
        <f>ROW() - ROW(Tabela1[[#Headers],[ID]])</f>
        <v>33</v>
      </c>
      <c r="B34" t="s">
        <v>29</v>
      </c>
      <c r="C34" t="s">
        <v>92</v>
      </c>
      <c r="D34" t="s">
        <v>93</v>
      </c>
      <c r="E34" s="12" t="s">
        <v>127</v>
      </c>
      <c r="F34" s="1">
        <v>45750</v>
      </c>
      <c r="G34" s="2">
        <v>0.32291666666666669</v>
      </c>
      <c r="H34" s="8" t="s">
        <v>128</v>
      </c>
      <c r="I34" t="s">
        <v>119</v>
      </c>
      <c r="J34" t="s">
        <v>22</v>
      </c>
      <c r="K34" t="s">
        <v>22</v>
      </c>
      <c r="L34">
        <v>-25</v>
      </c>
      <c r="M34">
        <v>-25</v>
      </c>
      <c r="N34" t="s">
        <v>129</v>
      </c>
      <c r="O34" s="5">
        <v>124090100027</v>
      </c>
    </row>
    <row r="35" spans="1:15" ht="14.45">
      <c r="A35">
        <f>ROW() - ROW(Tabela1[[#Headers],[ID]])</f>
        <v>34</v>
      </c>
      <c r="B35" t="s">
        <v>29</v>
      </c>
      <c r="C35" t="s">
        <v>92</v>
      </c>
      <c r="D35" t="s">
        <v>93</v>
      </c>
      <c r="E35" s="12" t="s">
        <v>100</v>
      </c>
      <c r="F35" s="1">
        <v>45750</v>
      </c>
      <c r="G35" s="2">
        <v>0.32500000000000001</v>
      </c>
      <c r="H35" s="8" t="s">
        <v>130</v>
      </c>
      <c r="I35" t="s">
        <v>69</v>
      </c>
      <c r="J35" t="s">
        <v>102</v>
      </c>
      <c r="K35" t="s">
        <v>31</v>
      </c>
      <c r="L35">
        <v>-58.5</v>
      </c>
      <c r="M35">
        <v>-31</v>
      </c>
      <c r="N35" t="s">
        <v>113</v>
      </c>
      <c r="O35" s="5">
        <v>124090100706</v>
      </c>
    </row>
    <row r="36" spans="1:15" ht="14.45">
      <c r="A36">
        <f>ROW() - ROW(Tabela1[[#Headers],[ID]])</f>
        <v>35</v>
      </c>
      <c r="B36" t="s">
        <v>29</v>
      </c>
      <c r="C36" t="s">
        <v>92</v>
      </c>
      <c r="D36" t="s">
        <v>93</v>
      </c>
      <c r="E36" s="12" t="s">
        <v>103</v>
      </c>
      <c r="F36" s="1">
        <v>45750</v>
      </c>
      <c r="G36" s="2">
        <v>0.32847222222222222</v>
      </c>
      <c r="H36" s="8" t="s">
        <v>104</v>
      </c>
      <c r="I36" t="s">
        <v>119</v>
      </c>
      <c r="J36" t="s">
        <v>22</v>
      </c>
      <c r="K36" t="s">
        <v>22</v>
      </c>
      <c r="L36">
        <v>-25</v>
      </c>
      <c r="M36">
        <v>-25</v>
      </c>
      <c r="N36" t="s">
        <v>114</v>
      </c>
      <c r="O36" s="5">
        <v>124090100652</v>
      </c>
    </row>
    <row r="37" spans="1:15" ht="14.45">
      <c r="A37">
        <f>ROW() - ROW(Tabela1[[#Headers],[ID]])</f>
        <v>36</v>
      </c>
      <c r="B37" t="s">
        <v>29</v>
      </c>
      <c r="C37" t="s">
        <v>92</v>
      </c>
      <c r="D37" t="s">
        <v>93</v>
      </c>
      <c r="E37" s="12" t="s">
        <v>131</v>
      </c>
      <c r="F37" s="1">
        <v>45750</v>
      </c>
      <c r="G37" s="2">
        <v>0.33055555555555555</v>
      </c>
      <c r="H37" s="8" t="s">
        <v>132</v>
      </c>
      <c r="I37" t="s">
        <v>119</v>
      </c>
      <c r="J37" t="s">
        <v>22</v>
      </c>
      <c r="K37" t="s">
        <v>22</v>
      </c>
      <c r="L37">
        <v>25</v>
      </c>
      <c r="M37">
        <v>25</v>
      </c>
      <c r="N37" t="s">
        <v>133</v>
      </c>
      <c r="O37" s="5">
        <v>125010100196</v>
      </c>
    </row>
    <row r="38" spans="1:15" ht="14.45">
      <c r="A38">
        <f>ROW() - ROW(Tabela1[[#Headers],[ID]])</f>
        <v>37</v>
      </c>
      <c r="B38" t="s">
        <v>26</v>
      </c>
      <c r="C38" t="s">
        <v>58</v>
      </c>
      <c r="D38" t="s">
        <v>59</v>
      </c>
      <c r="E38" s="5">
        <v>9</v>
      </c>
      <c r="F38" s="1">
        <v>45750</v>
      </c>
      <c r="G38" s="2">
        <v>0.33541666666666664</v>
      </c>
      <c r="H38" s="8" t="s">
        <v>134</v>
      </c>
      <c r="I38" t="s">
        <v>119</v>
      </c>
      <c r="J38" t="s">
        <v>62</v>
      </c>
      <c r="K38" t="s">
        <v>18</v>
      </c>
      <c r="L38">
        <v>0</v>
      </c>
      <c r="M38">
        <v>0</v>
      </c>
      <c r="N38" t="s">
        <v>63</v>
      </c>
      <c r="O38" s="5">
        <v>124100101037</v>
      </c>
    </row>
    <row r="39" spans="1:15" ht="14.45">
      <c r="A39">
        <f>ROW() - ROW(Tabela1[[#Headers],[ID]])</f>
        <v>38</v>
      </c>
      <c r="B39" t="s">
        <v>26</v>
      </c>
      <c r="C39" t="s">
        <v>58</v>
      </c>
      <c r="D39" t="s">
        <v>59</v>
      </c>
      <c r="E39" s="5">
        <v>11</v>
      </c>
      <c r="F39" s="1">
        <v>45750</v>
      </c>
      <c r="G39" s="2">
        <v>0.33750000000000002</v>
      </c>
      <c r="H39" s="8" t="s">
        <v>135</v>
      </c>
      <c r="I39" t="s">
        <v>119</v>
      </c>
      <c r="J39" t="s">
        <v>22</v>
      </c>
      <c r="K39" t="s">
        <v>22</v>
      </c>
      <c r="L39">
        <v>25</v>
      </c>
      <c r="M39">
        <v>25</v>
      </c>
      <c r="N39" t="s">
        <v>65</v>
      </c>
      <c r="O39" s="5">
        <v>124090102359</v>
      </c>
    </row>
    <row r="40" spans="1:15" ht="14.45">
      <c r="A40">
        <f>ROW() - ROW(Tabela1[[#Headers],[ID]])</f>
        <v>39</v>
      </c>
      <c r="B40" t="s">
        <v>26</v>
      </c>
      <c r="C40" t="s">
        <v>58</v>
      </c>
      <c r="D40" t="s">
        <v>59</v>
      </c>
      <c r="E40" s="5">
        <v>18</v>
      </c>
      <c r="F40" s="1">
        <v>45750</v>
      </c>
      <c r="G40" s="2">
        <v>0.33888888888888891</v>
      </c>
      <c r="H40" s="8" t="s">
        <v>136</v>
      </c>
      <c r="I40" t="s">
        <v>119</v>
      </c>
      <c r="J40" t="s">
        <v>22</v>
      </c>
      <c r="K40" t="s">
        <v>22</v>
      </c>
      <c r="L40">
        <v>25</v>
      </c>
      <c r="M40">
        <v>25</v>
      </c>
      <c r="N40" t="s">
        <v>67</v>
      </c>
      <c r="O40" s="5">
        <v>124090102526</v>
      </c>
    </row>
    <row r="41" spans="1:15" ht="14.45">
      <c r="A41">
        <f>ROW() - ROW(Tabela1[[#Headers],[ID]])</f>
        <v>40</v>
      </c>
      <c r="B41" t="s">
        <v>26</v>
      </c>
      <c r="C41" t="s">
        <v>58</v>
      </c>
      <c r="D41" t="s">
        <v>59</v>
      </c>
      <c r="E41" s="5">
        <v>22</v>
      </c>
      <c r="F41" s="1">
        <v>45750</v>
      </c>
      <c r="G41" s="2">
        <v>0.33958333333333335</v>
      </c>
      <c r="H41" s="8" t="s">
        <v>137</v>
      </c>
      <c r="I41" t="s">
        <v>69</v>
      </c>
      <c r="J41" t="s">
        <v>70</v>
      </c>
      <c r="K41" t="s">
        <v>25</v>
      </c>
      <c r="L41">
        <v>1.71</v>
      </c>
      <c r="M41">
        <v>-33</v>
      </c>
      <c r="N41" t="s">
        <v>71</v>
      </c>
      <c r="O41" s="5">
        <v>124100100467</v>
      </c>
    </row>
    <row r="42" spans="1:15" ht="14.45">
      <c r="A42">
        <f>ROW() - ROW(Tabela1[[#Headers],[ID]])</f>
        <v>41</v>
      </c>
      <c r="B42" t="s">
        <v>109</v>
      </c>
      <c r="C42" t="s">
        <v>32</v>
      </c>
      <c r="D42" t="s">
        <v>110</v>
      </c>
      <c r="E42" s="5">
        <v>1</v>
      </c>
      <c r="F42" s="1">
        <v>45750</v>
      </c>
      <c r="G42" s="2">
        <v>0.3840277777777778</v>
      </c>
      <c r="H42" s="8" t="s">
        <v>111</v>
      </c>
      <c r="I42" t="s">
        <v>61</v>
      </c>
      <c r="J42" t="s">
        <v>22</v>
      </c>
      <c r="K42" t="s">
        <v>22</v>
      </c>
      <c r="L42">
        <v>53.25</v>
      </c>
      <c r="M42">
        <v>54.25</v>
      </c>
      <c r="N42" t="s">
        <v>112</v>
      </c>
      <c r="O42" s="5">
        <v>122020700010</v>
      </c>
    </row>
    <row r="43" spans="1:15" ht="14.45">
      <c r="A43">
        <f>ROW() - ROW(Tabela1[[#Headers],[ID]])</f>
        <v>42</v>
      </c>
      <c r="B43" t="s">
        <v>19</v>
      </c>
      <c r="C43" t="s">
        <v>19</v>
      </c>
      <c r="D43" t="s">
        <v>80</v>
      </c>
      <c r="E43" s="5">
        <v>19</v>
      </c>
      <c r="F43" s="1">
        <v>45750</v>
      </c>
      <c r="G43" s="2">
        <v>0.73819444444444449</v>
      </c>
      <c r="H43" s="8" t="s">
        <v>138</v>
      </c>
      <c r="I43" t="s">
        <v>69</v>
      </c>
      <c r="J43" t="s">
        <v>62</v>
      </c>
      <c r="K43" t="s">
        <v>31</v>
      </c>
      <c r="L43">
        <v>-54</v>
      </c>
      <c r="M43">
        <v>15</v>
      </c>
      <c r="N43" s="19" t="s">
        <v>139</v>
      </c>
      <c r="O43" s="20">
        <v>225020110229</v>
      </c>
    </row>
    <row r="44" spans="1:15" ht="14.45">
      <c r="A44">
        <f>ROW() - ROW(Tabela1[[#Headers],[ID]])</f>
        <v>43</v>
      </c>
      <c r="B44" t="s">
        <v>19</v>
      </c>
      <c r="C44" t="s">
        <v>19</v>
      </c>
      <c r="D44" t="s">
        <v>80</v>
      </c>
      <c r="E44" s="5">
        <v>20</v>
      </c>
      <c r="F44" s="1">
        <v>45750</v>
      </c>
      <c r="G44" s="2">
        <v>0.73819444444444449</v>
      </c>
      <c r="H44" s="23" t="s">
        <v>140</v>
      </c>
      <c r="I44" t="s">
        <v>90</v>
      </c>
      <c r="J44" t="s">
        <v>62</v>
      </c>
      <c r="K44" t="s">
        <v>28</v>
      </c>
      <c r="L44">
        <v>62.25</v>
      </c>
      <c r="M44">
        <v>-30.75</v>
      </c>
      <c r="N44" s="19" t="s">
        <v>91</v>
      </c>
      <c r="O44" s="20">
        <v>124080100532</v>
      </c>
    </row>
    <row r="45" spans="1:15" ht="14.45">
      <c r="A45">
        <f>ROW() - ROW(Tabela1[[#Headers],[ID]])</f>
        <v>44</v>
      </c>
      <c r="B45" t="s">
        <v>19</v>
      </c>
      <c r="C45" t="s">
        <v>19</v>
      </c>
      <c r="D45" t="s">
        <v>80</v>
      </c>
      <c r="E45" s="5">
        <v>25</v>
      </c>
      <c r="F45" s="1">
        <v>45750</v>
      </c>
      <c r="G45" s="2">
        <v>0.73888888888888893</v>
      </c>
      <c r="H45" s="8" t="s">
        <v>141</v>
      </c>
      <c r="I45" t="s">
        <v>69</v>
      </c>
      <c r="J45" t="s">
        <v>62</v>
      </c>
      <c r="K45" t="s">
        <v>25</v>
      </c>
      <c r="L45">
        <v>22.75</v>
      </c>
      <c r="M45">
        <v>30.5</v>
      </c>
      <c r="N45" s="19" t="s">
        <v>86</v>
      </c>
      <c r="O45" s="20">
        <v>124080101300</v>
      </c>
    </row>
    <row r="46" spans="1:15" ht="14.45">
      <c r="A46">
        <f>ROW() - ROW(Tabela1[[#Headers],[ID]])</f>
        <v>45</v>
      </c>
      <c r="B46" t="s">
        <v>19</v>
      </c>
      <c r="C46" t="s">
        <v>19</v>
      </c>
      <c r="D46" t="s">
        <v>80</v>
      </c>
      <c r="E46" s="5">
        <v>20</v>
      </c>
      <c r="F46" s="1">
        <v>45751</v>
      </c>
      <c r="G46" s="2">
        <v>0.3659722222222222</v>
      </c>
      <c r="H46" s="8" t="s">
        <v>142</v>
      </c>
      <c r="I46" t="s">
        <v>90</v>
      </c>
      <c r="J46" t="s">
        <v>62</v>
      </c>
      <c r="K46" t="s">
        <v>28</v>
      </c>
      <c r="L46">
        <v>62.25</v>
      </c>
      <c r="M46">
        <v>-30.75</v>
      </c>
      <c r="N46" s="19" t="s">
        <v>91</v>
      </c>
      <c r="O46" s="20">
        <v>124080100532</v>
      </c>
    </row>
    <row r="47" spans="1:15" ht="14.45">
      <c r="A47">
        <f>ROW() - ROW(Tabela1[[#Headers],[ID]])</f>
        <v>46</v>
      </c>
      <c r="B47" t="s">
        <v>19</v>
      </c>
      <c r="C47" t="s">
        <v>19</v>
      </c>
      <c r="D47" t="s">
        <v>80</v>
      </c>
      <c r="E47" s="5">
        <v>25</v>
      </c>
      <c r="F47" s="1">
        <v>45751</v>
      </c>
      <c r="G47" s="2">
        <v>0.36944444444444446</v>
      </c>
      <c r="H47" s="8" t="s">
        <v>143</v>
      </c>
      <c r="I47" t="s">
        <v>69</v>
      </c>
      <c r="J47" t="s">
        <v>62</v>
      </c>
      <c r="K47" t="s">
        <v>25</v>
      </c>
      <c r="L47">
        <v>22.75</v>
      </c>
      <c r="M47">
        <v>30.5</v>
      </c>
      <c r="N47" s="19" t="s">
        <v>86</v>
      </c>
      <c r="O47" s="20">
        <v>124080101300</v>
      </c>
    </row>
    <row r="48" spans="1:15" ht="14.45">
      <c r="A48">
        <f>ROW() - ROW(Tabela1[[#Headers],[ID]])</f>
        <v>47</v>
      </c>
      <c r="B48" t="s">
        <v>29</v>
      </c>
      <c r="C48" t="s">
        <v>92</v>
      </c>
      <c r="D48" t="s">
        <v>93</v>
      </c>
      <c r="E48" s="12" t="s">
        <v>100</v>
      </c>
      <c r="F48" s="1">
        <v>45751</v>
      </c>
      <c r="G48" s="2">
        <v>0.37430555555555556</v>
      </c>
      <c r="H48" s="8" t="s">
        <v>144</v>
      </c>
      <c r="I48" t="s">
        <v>69</v>
      </c>
      <c r="J48" t="s">
        <v>102</v>
      </c>
      <c r="K48" t="s">
        <v>31</v>
      </c>
      <c r="L48">
        <v>-58.5</v>
      </c>
      <c r="M48">
        <v>-55.25</v>
      </c>
      <c r="N48" s="19" t="s">
        <v>113</v>
      </c>
      <c r="O48" s="20">
        <v>124090100706</v>
      </c>
    </row>
    <row r="49" spans="1:15" ht="16.5" customHeight="1">
      <c r="A49">
        <f>ROW() - ROW(Tabela1[[#Headers],[ID]])</f>
        <v>48</v>
      </c>
      <c r="B49" t="s">
        <v>29</v>
      </c>
      <c r="C49" t="s">
        <v>92</v>
      </c>
      <c r="D49" t="s">
        <v>93</v>
      </c>
      <c r="E49" s="12" t="s">
        <v>117</v>
      </c>
      <c r="F49" s="1">
        <v>45754</v>
      </c>
      <c r="G49" s="2">
        <v>0.3611111111111111</v>
      </c>
      <c r="H49" s="8" t="s">
        <v>145</v>
      </c>
      <c r="I49" t="s">
        <v>61</v>
      </c>
      <c r="J49" t="s">
        <v>146</v>
      </c>
      <c r="K49" t="s">
        <v>18</v>
      </c>
      <c r="L49">
        <v>25</v>
      </c>
      <c r="M49">
        <v>25</v>
      </c>
      <c r="N49" s="21" t="s">
        <v>147</v>
      </c>
      <c r="O49" s="20">
        <v>12408010461</v>
      </c>
    </row>
    <row r="50" spans="1:15" ht="16.5" customHeight="1">
      <c r="A50">
        <f>ROW() - ROW(Tabela1[[#Headers],[ID]])</f>
        <v>49</v>
      </c>
      <c r="B50" t="s">
        <v>29</v>
      </c>
      <c r="C50" t="s">
        <v>92</v>
      </c>
      <c r="D50" t="s">
        <v>93</v>
      </c>
      <c r="E50" s="12" t="s">
        <v>121</v>
      </c>
      <c r="F50" s="1">
        <v>45754</v>
      </c>
      <c r="G50" s="2">
        <v>0.36319444444444443</v>
      </c>
      <c r="H50" s="24" t="s">
        <v>148</v>
      </c>
      <c r="I50" t="s">
        <v>61</v>
      </c>
      <c r="J50" t="s">
        <v>22</v>
      </c>
      <c r="K50" t="s">
        <v>22</v>
      </c>
      <c r="L50">
        <v>-40</v>
      </c>
      <c r="M50">
        <v>-40</v>
      </c>
      <c r="N50" s="21" t="s">
        <v>149</v>
      </c>
      <c r="O50" s="20">
        <v>124090100188</v>
      </c>
    </row>
    <row r="51" spans="1:15" ht="16.5" customHeight="1">
      <c r="A51">
        <f>ROW() - ROW(Tabela1[[#Headers],[ID]])</f>
        <v>50</v>
      </c>
      <c r="B51" t="s">
        <v>29</v>
      </c>
      <c r="C51" t="s">
        <v>92</v>
      </c>
      <c r="D51" t="s">
        <v>93</v>
      </c>
      <c r="E51" s="12" t="s">
        <v>100</v>
      </c>
      <c r="F51" s="1">
        <v>45754</v>
      </c>
      <c r="G51" s="2">
        <v>0.36458333333333331</v>
      </c>
      <c r="H51" s="8" t="s">
        <v>150</v>
      </c>
      <c r="I51" t="s">
        <v>69</v>
      </c>
      <c r="J51" t="s">
        <v>102</v>
      </c>
      <c r="K51" t="s">
        <v>31</v>
      </c>
      <c r="L51">
        <v>-58.5</v>
      </c>
      <c r="M51">
        <v>-59.5</v>
      </c>
      <c r="N51" s="21" t="s">
        <v>151</v>
      </c>
      <c r="O51" s="20">
        <v>124090100706</v>
      </c>
    </row>
    <row r="52" spans="1:15" ht="16.5" customHeight="1">
      <c r="A52">
        <f>ROW() - ROW(Tabela1[[#Headers],[ID]])</f>
        <v>51</v>
      </c>
      <c r="B52" t="s">
        <v>29</v>
      </c>
      <c r="C52" t="s">
        <v>92</v>
      </c>
      <c r="D52" t="s">
        <v>93</v>
      </c>
      <c r="E52" s="12" t="s">
        <v>103</v>
      </c>
      <c r="F52" s="1">
        <v>45754</v>
      </c>
      <c r="G52" s="2">
        <v>0.36666666666666664</v>
      </c>
      <c r="H52" s="8" t="s">
        <v>152</v>
      </c>
      <c r="I52" t="s">
        <v>61</v>
      </c>
      <c r="J52" t="s">
        <v>22</v>
      </c>
      <c r="K52" t="s">
        <v>22</v>
      </c>
      <c r="L52">
        <v>-25</v>
      </c>
      <c r="M52">
        <v>-25</v>
      </c>
      <c r="N52" s="21" t="s">
        <v>153</v>
      </c>
      <c r="O52" s="20">
        <v>124090100652</v>
      </c>
    </row>
    <row r="53" spans="1:15" ht="16.5" customHeight="1">
      <c r="A53">
        <f>ROW() - ROW(Tabela1[[#Headers],[ID]])</f>
        <v>52</v>
      </c>
      <c r="B53" t="s">
        <v>29</v>
      </c>
      <c r="C53" t="s">
        <v>92</v>
      </c>
      <c r="D53" t="s">
        <v>93</v>
      </c>
      <c r="E53" s="12" t="s">
        <v>154</v>
      </c>
      <c r="F53" s="1">
        <v>45754</v>
      </c>
      <c r="G53" s="2">
        <v>0.36805555555555558</v>
      </c>
      <c r="H53" s="8" t="s">
        <v>155</v>
      </c>
      <c r="I53" t="s">
        <v>61</v>
      </c>
      <c r="J53" t="s">
        <v>156</v>
      </c>
      <c r="K53" t="s">
        <v>18</v>
      </c>
      <c r="L53">
        <v>0</v>
      </c>
      <c r="M53">
        <v>0</v>
      </c>
      <c r="N53" s="21" t="s">
        <v>157</v>
      </c>
      <c r="O53" s="20">
        <v>125010100417</v>
      </c>
    </row>
    <row r="54" spans="1:15" ht="14.45">
      <c r="A54">
        <f>ROW() - ROW(Tabela1[[#Headers],[ID]])</f>
        <v>53</v>
      </c>
      <c r="B54" t="s">
        <v>19</v>
      </c>
      <c r="C54" t="s">
        <v>19</v>
      </c>
      <c r="D54" t="s">
        <v>80</v>
      </c>
      <c r="E54" s="12">
        <v>1</v>
      </c>
      <c r="F54" s="1">
        <v>45754</v>
      </c>
      <c r="G54" s="2">
        <v>0.38194444444444442</v>
      </c>
      <c r="H54" s="8" t="s">
        <v>158</v>
      </c>
      <c r="I54" t="s">
        <v>61</v>
      </c>
      <c r="J54" t="s">
        <v>22</v>
      </c>
      <c r="K54" t="s">
        <v>22</v>
      </c>
      <c r="N54" s="19"/>
      <c r="O54" s="20"/>
    </row>
    <row r="55" spans="1:15" ht="14.45">
      <c r="A55">
        <f>ROW() - ROW(Tabela1[[#Headers],[ID]])</f>
        <v>54</v>
      </c>
      <c r="B55" t="s">
        <v>19</v>
      </c>
      <c r="C55" t="s">
        <v>19</v>
      </c>
      <c r="D55" t="s">
        <v>80</v>
      </c>
      <c r="E55" s="12">
        <v>2</v>
      </c>
      <c r="F55" s="1">
        <v>45754</v>
      </c>
      <c r="G55" s="2">
        <v>0.38194444444444442</v>
      </c>
      <c r="H55" s="8" t="s">
        <v>159</v>
      </c>
      <c r="I55" t="s">
        <v>61</v>
      </c>
      <c r="J55" t="s">
        <v>22</v>
      </c>
      <c r="K55" t="s">
        <v>22</v>
      </c>
      <c r="N55" s="19"/>
      <c r="O55" s="20"/>
    </row>
    <row r="56" spans="1:15" ht="14.45">
      <c r="A56">
        <f>ROW() - ROW(Tabela1[[#Headers],[ID]])</f>
        <v>55</v>
      </c>
      <c r="B56" t="s">
        <v>19</v>
      </c>
      <c r="C56" t="s">
        <v>19</v>
      </c>
      <c r="D56" t="s">
        <v>80</v>
      </c>
      <c r="E56" s="12">
        <v>3</v>
      </c>
      <c r="F56" s="1">
        <v>45754</v>
      </c>
      <c r="G56" s="2">
        <v>0.38194444444444442</v>
      </c>
      <c r="H56" s="8" t="s">
        <v>160</v>
      </c>
      <c r="I56" t="s">
        <v>61</v>
      </c>
      <c r="J56" t="s">
        <v>22</v>
      </c>
      <c r="K56" t="s">
        <v>22</v>
      </c>
      <c r="N56" s="19"/>
      <c r="O56" s="20"/>
    </row>
    <row r="57" spans="1:15" ht="14.45">
      <c r="A57">
        <f>ROW() - ROW(Tabela1[[#Headers],[ID]])</f>
        <v>56</v>
      </c>
      <c r="B57" t="s">
        <v>19</v>
      </c>
      <c r="C57" t="s">
        <v>19</v>
      </c>
      <c r="D57" t="s">
        <v>80</v>
      </c>
      <c r="E57" s="12">
        <v>4</v>
      </c>
      <c r="F57" s="1">
        <v>45754</v>
      </c>
      <c r="G57" s="2">
        <v>0.3840277777777778</v>
      </c>
      <c r="H57" s="24" t="s">
        <v>161</v>
      </c>
      <c r="I57" t="s">
        <v>61</v>
      </c>
      <c r="J57" t="s">
        <v>22</v>
      </c>
      <c r="K57" t="s">
        <v>22</v>
      </c>
      <c r="N57" s="19"/>
      <c r="O57" s="20"/>
    </row>
    <row r="58" spans="1:15" ht="14.45">
      <c r="A58">
        <f>ROW() - ROW(Tabela1[[#Headers],[ID]])</f>
        <v>57</v>
      </c>
      <c r="B58" t="s">
        <v>19</v>
      </c>
      <c r="C58" t="s">
        <v>19</v>
      </c>
      <c r="D58" t="s">
        <v>80</v>
      </c>
      <c r="E58" s="12">
        <v>7</v>
      </c>
      <c r="F58" s="1">
        <v>45754</v>
      </c>
      <c r="G58" s="2">
        <v>0.3840277777777778</v>
      </c>
      <c r="H58" s="8" t="s">
        <v>162</v>
      </c>
      <c r="I58" t="s">
        <v>61</v>
      </c>
      <c r="J58" t="s">
        <v>22</v>
      </c>
      <c r="K58" t="s">
        <v>22</v>
      </c>
      <c r="N58" s="19"/>
      <c r="O58" s="20"/>
    </row>
    <row r="59" spans="1:15" ht="14.45">
      <c r="A59">
        <f>ROW() - ROW(Tabela1[[#Headers],[ID]])</f>
        <v>58</v>
      </c>
      <c r="B59" t="s">
        <v>19</v>
      </c>
      <c r="C59" t="s">
        <v>19</v>
      </c>
      <c r="D59" t="s">
        <v>80</v>
      </c>
      <c r="E59" s="12">
        <v>8</v>
      </c>
      <c r="F59" s="1">
        <v>45754</v>
      </c>
      <c r="G59" s="2">
        <v>0.38472222222222224</v>
      </c>
      <c r="H59" s="8" t="s">
        <v>163</v>
      </c>
      <c r="I59" t="s">
        <v>61</v>
      </c>
      <c r="J59" t="s">
        <v>22</v>
      </c>
      <c r="K59" t="s">
        <v>22</v>
      </c>
      <c r="N59" s="19"/>
      <c r="O59" s="20"/>
    </row>
    <row r="60" spans="1:15" ht="14.45">
      <c r="A60">
        <f>ROW() - ROW(Tabela1[[#Headers],[ID]])</f>
        <v>59</v>
      </c>
      <c r="B60" t="s">
        <v>19</v>
      </c>
      <c r="C60" t="s">
        <v>19</v>
      </c>
      <c r="D60" t="s">
        <v>80</v>
      </c>
      <c r="E60" s="12">
        <v>9</v>
      </c>
      <c r="F60" s="1">
        <v>45754</v>
      </c>
      <c r="G60" s="2">
        <v>0.38680555555555557</v>
      </c>
      <c r="H60" s="8" t="s">
        <v>164</v>
      </c>
      <c r="I60" t="s">
        <v>61</v>
      </c>
      <c r="J60" t="s">
        <v>22</v>
      </c>
      <c r="K60" t="s">
        <v>22</v>
      </c>
      <c r="N60" s="19"/>
      <c r="O60" s="20"/>
    </row>
    <row r="61" spans="1:15" ht="14.45">
      <c r="A61">
        <f>ROW() - ROW(Tabela1[[#Headers],[ID]])</f>
        <v>60</v>
      </c>
      <c r="B61" t="s">
        <v>19</v>
      </c>
      <c r="C61" t="s">
        <v>19</v>
      </c>
      <c r="D61" t="s">
        <v>80</v>
      </c>
      <c r="E61" s="5">
        <v>10</v>
      </c>
      <c r="F61" s="1">
        <v>45754</v>
      </c>
      <c r="G61" s="2">
        <v>0.3923611111111111</v>
      </c>
      <c r="H61" s="8" t="s">
        <v>165</v>
      </c>
      <c r="I61" t="s">
        <v>61</v>
      </c>
      <c r="J61" t="s">
        <v>22</v>
      </c>
      <c r="K61" t="s">
        <v>22</v>
      </c>
      <c r="O61" s="5"/>
    </row>
    <row r="62" spans="1:15" ht="14.45">
      <c r="A62">
        <v>61</v>
      </c>
      <c r="B62" t="s">
        <v>19</v>
      </c>
      <c r="C62" t="s">
        <v>19</v>
      </c>
      <c r="D62" t="s">
        <v>80</v>
      </c>
      <c r="E62" s="5">
        <v>11</v>
      </c>
      <c r="F62" s="1">
        <v>45754</v>
      </c>
      <c r="G62" s="2">
        <v>0.39305555555555555</v>
      </c>
      <c r="H62" s="8" t="s">
        <v>166</v>
      </c>
      <c r="I62" t="s">
        <v>61</v>
      </c>
      <c r="J62" t="s">
        <v>22</v>
      </c>
      <c r="K62" t="s">
        <v>22</v>
      </c>
      <c r="O62" s="5"/>
    </row>
    <row r="63" spans="1:15" ht="14.45">
      <c r="A63">
        <v>62</v>
      </c>
      <c r="B63" t="s">
        <v>19</v>
      </c>
      <c r="C63" t="s">
        <v>19</v>
      </c>
      <c r="D63" t="s">
        <v>80</v>
      </c>
      <c r="E63" s="5">
        <v>13</v>
      </c>
      <c r="F63" s="1">
        <v>45754</v>
      </c>
      <c r="G63" s="2">
        <v>0.39374999999999999</v>
      </c>
      <c r="H63" s="8" t="s">
        <v>167</v>
      </c>
      <c r="I63" t="s">
        <v>61</v>
      </c>
      <c r="J63" t="s">
        <v>168</v>
      </c>
      <c r="K63" t="s">
        <v>18</v>
      </c>
      <c r="O63" s="5"/>
    </row>
    <row r="64" spans="1:15" ht="14.45">
      <c r="A64">
        <v>63</v>
      </c>
      <c r="B64" t="s">
        <v>19</v>
      </c>
      <c r="C64" t="s">
        <v>19</v>
      </c>
      <c r="D64" t="s">
        <v>80</v>
      </c>
      <c r="E64" s="5">
        <v>15</v>
      </c>
      <c r="F64" s="1">
        <v>45754</v>
      </c>
      <c r="G64" s="2">
        <v>0.39444444444444443</v>
      </c>
      <c r="H64" s="8" t="s">
        <v>169</v>
      </c>
      <c r="I64" t="s">
        <v>61</v>
      </c>
      <c r="J64" t="s">
        <v>22</v>
      </c>
      <c r="K64" t="s">
        <v>22</v>
      </c>
      <c r="O64" s="5"/>
    </row>
    <row r="65" spans="1:15" ht="14.45">
      <c r="A65">
        <v>64</v>
      </c>
      <c r="B65" t="s">
        <v>19</v>
      </c>
      <c r="C65" t="s">
        <v>19</v>
      </c>
      <c r="D65" t="s">
        <v>80</v>
      </c>
      <c r="E65" s="5">
        <v>21</v>
      </c>
      <c r="F65" s="1">
        <v>45754</v>
      </c>
      <c r="G65" s="2">
        <v>0.39652777777777776</v>
      </c>
      <c r="H65" s="8" t="s">
        <v>170</v>
      </c>
      <c r="I65" t="s">
        <v>61</v>
      </c>
      <c r="J65" t="s">
        <v>22</v>
      </c>
      <c r="K65" t="s">
        <v>22</v>
      </c>
      <c r="O65" s="5"/>
    </row>
    <row r="66" spans="1:15" ht="14.45">
      <c r="A66">
        <v>65</v>
      </c>
      <c r="B66" t="s">
        <v>19</v>
      </c>
      <c r="C66" t="s">
        <v>19</v>
      </c>
      <c r="D66" t="s">
        <v>80</v>
      </c>
      <c r="E66" s="5">
        <v>22</v>
      </c>
      <c r="F66" s="1">
        <v>45754</v>
      </c>
      <c r="G66" s="2">
        <v>0.3972222222222222</v>
      </c>
      <c r="H66" s="8" t="s">
        <v>171</v>
      </c>
      <c r="I66" t="s">
        <v>61</v>
      </c>
      <c r="J66" t="s">
        <v>22</v>
      </c>
      <c r="K66" t="s">
        <v>22</v>
      </c>
      <c r="O66" s="5"/>
    </row>
    <row r="67" spans="1:15" ht="14.45">
      <c r="A67">
        <v>66</v>
      </c>
      <c r="B67" t="s">
        <v>19</v>
      </c>
      <c r="C67" t="s">
        <v>19</v>
      </c>
      <c r="D67" t="s">
        <v>80</v>
      </c>
      <c r="E67" s="5">
        <v>23</v>
      </c>
      <c r="F67" s="1">
        <v>45754</v>
      </c>
      <c r="G67" s="2">
        <v>0.3972222222222222</v>
      </c>
      <c r="H67" s="8" t="s">
        <v>172</v>
      </c>
      <c r="I67" t="s">
        <v>61</v>
      </c>
      <c r="J67" t="s">
        <v>22</v>
      </c>
      <c r="K67" t="s">
        <v>22</v>
      </c>
      <c r="O67" s="5"/>
    </row>
    <row r="68" spans="1:15" ht="18" customHeight="1">
      <c r="A68">
        <v>67</v>
      </c>
      <c r="B68" t="s">
        <v>26</v>
      </c>
      <c r="C68" t="s">
        <v>58</v>
      </c>
      <c r="D68" t="s">
        <v>59</v>
      </c>
      <c r="E68" s="5">
        <v>2</v>
      </c>
      <c r="F68" s="1">
        <v>45754</v>
      </c>
      <c r="G68" s="2">
        <v>0.4</v>
      </c>
      <c r="H68" s="8" t="s">
        <v>173</v>
      </c>
      <c r="I68" t="s">
        <v>69</v>
      </c>
      <c r="J68" t="s">
        <v>102</v>
      </c>
      <c r="K68" t="s">
        <v>31</v>
      </c>
      <c r="O68" s="5"/>
    </row>
    <row r="69" spans="1:15" ht="14.45">
      <c r="A69">
        <v>68</v>
      </c>
      <c r="B69" t="s">
        <v>26</v>
      </c>
      <c r="C69" t="s">
        <v>58</v>
      </c>
      <c r="D69" t="s">
        <v>59</v>
      </c>
      <c r="E69" s="5">
        <v>11</v>
      </c>
      <c r="F69" s="1">
        <v>45754</v>
      </c>
      <c r="G69" s="2">
        <v>0.40138888888888891</v>
      </c>
      <c r="H69" s="8" t="s">
        <v>174</v>
      </c>
      <c r="I69" t="s">
        <v>61</v>
      </c>
      <c r="J69" t="s">
        <v>22</v>
      </c>
      <c r="K69" t="s">
        <v>22</v>
      </c>
      <c r="O69" s="5"/>
    </row>
    <row r="70" spans="1:15" ht="14.45">
      <c r="A70">
        <v>69</v>
      </c>
      <c r="B70" t="s">
        <v>26</v>
      </c>
      <c r="C70" t="s">
        <v>58</v>
      </c>
      <c r="D70" t="s">
        <v>59</v>
      </c>
      <c r="E70" s="5">
        <v>18</v>
      </c>
      <c r="F70" s="1">
        <v>45754</v>
      </c>
      <c r="G70" s="2">
        <v>0.40208333333333335</v>
      </c>
      <c r="H70" s="8" t="s">
        <v>175</v>
      </c>
      <c r="I70" t="s">
        <v>61</v>
      </c>
      <c r="J70" t="s">
        <v>22</v>
      </c>
      <c r="K70" t="s">
        <v>22</v>
      </c>
      <c r="O70" s="5"/>
    </row>
    <row r="71" spans="1:15" ht="14.45">
      <c r="A71">
        <v>70</v>
      </c>
      <c r="B71" t="s">
        <v>19</v>
      </c>
      <c r="C71" t="s">
        <v>19</v>
      </c>
      <c r="D71" t="s">
        <v>80</v>
      </c>
      <c r="E71" s="5">
        <v>1</v>
      </c>
      <c r="F71" s="1">
        <v>45755</v>
      </c>
      <c r="G71" s="2">
        <v>0.3576388888888889</v>
      </c>
      <c r="H71" s="8" t="s">
        <v>176</v>
      </c>
      <c r="I71" t="s">
        <v>61</v>
      </c>
      <c r="J71" t="s">
        <v>22</v>
      </c>
      <c r="K71" t="s">
        <v>22</v>
      </c>
      <c r="L71">
        <v>15.44</v>
      </c>
      <c r="M71">
        <v>15</v>
      </c>
      <c r="N71" s="6" t="s">
        <v>177</v>
      </c>
      <c r="O71" s="5">
        <v>124090101871</v>
      </c>
    </row>
    <row r="72" spans="1:15" ht="14.45">
      <c r="A72">
        <v>71</v>
      </c>
      <c r="B72" t="s">
        <v>19</v>
      </c>
      <c r="C72" t="s">
        <v>19</v>
      </c>
      <c r="D72" t="s">
        <v>80</v>
      </c>
      <c r="E72" s="5">
        <v>2</v>
      </c>
      <c r="F72" s="1">
        <v>45755</v>
      </c>
      <c r="G72" s="2">
        <v>0.3576388888888889</v>
      </c>
      <c r="H72" s="8" t="s">
        <v>178</v>
      </c>
      <c r="I72" t="s">
        <v>61</v>
      </c>
      <c r="J72" t="s">
        <v>22</v>
      </c>
      <c r="K72" t="s">
        <v>22</v>
      </c>
      <c r="L72">
        <v>-25.25</v>
      </c>
      <c r="M72">
        <v>-25</v>
      </c>
      <c r="N72" s="6" t="s">
        <v>179</v>
      </c>
      <c r="O72" s="20">
        <v>124090100102</v>
      </c>
    </row>
    <row r="73" spans="1:15" ht="14.45">
      <c r="A73">
        <v>72</v>
      </c>
      <c r="B73" t="s">
        <v>19</v>
      </c>
      <c r="C73" t="s">
        <v>19</v>
      </c>
      <c r="D73" t="s">
        <v>80</v>
      </c>
      <c r="E73" s="5">
        <v>3</v>
      </c>
      <c r="F73" s="1">
        <v>45755</v>
      </c>
      <c r="G73" s="2">
        <v>0.50763888888888886</v>
      </c>
      <c r="H73" s="8" t="s">
        <v>160</v>
      </c>
      <c r="I73" t="s">
        <v>61</v>
      </c>
      <c r="J73" t="s">
        <v>22</v>
      </c>
      <c r="K73" t="s">
        <v>22</v>
      </c>
      <c r="L73">
        <v>25</v>
      </c>
      <c r="M73">
        <v>25</v>
      </c>
      <c r="N73" s="6" t="s">
        <v>180</v>
      </c>
      <c r="O73" s="20">
        <v>124080101485</v>
      </c>
    </row>
    <row r="74" spans="1:15" ht="14.45">
      <c r="A74">
        <v>73</v>
      </c>
      <c r="B74" t="s">
        <v>19</v>
      </c>
      <c r="C74" t="s">
        <v>19</v>
      </c>
      <c r="D74" t="s">
        <v>80</v>
      </c>
      <c r="E74" s="5">
        <v>4</v>
      </c>
      <c r="F74" s="1">
        <v>45755</v>
      </c>
      <c r="G74" s="2">
        <v>0.3659722222222222</v>
      </c>
      <c r="H74" s="8" t="s">
        <v>181</v>
      </c>
      <c r="I74" t="s">
        <v>61</v>
      </c>
      <c r="J74" t="s">
        <v>22</v>
      </c>
      <c r="K74" t="s">
        <v>22</v>
      </c>
      <c r="L74">
        <v>-24.38</v>
      </c>
      <c r="M74">
        <v>-25</v>
      </c>
      <c r="N74" s="45" t="s">
        <v>182</v>
      </c>
      <c r="O74" s="20">
        <v>124070100108</v>
      </c>
    </row>
    <row r="75" spans="1:15" ht="14.45">
      <c r="A75">
        <v>74</v>
      </c>
      <c r="B75" t="s">
        <v>19</v>
      </c>
      <c r="C75" t="s">
        <v>19</v>
      </c>
      <c r="D75" t="s">
        <v>80</v>
      </c>
      <c r="E75" s="5">
        <v>6</v>
      </c>
      <c r="F75" s="1">
        <v>45755</v>
      </c>
      <c r="G75" s="2">
        <v>0.37083333333333335</v>
      </c>
      <c r="H75" s="8" t="s">
        <v>183</v>
      </c>
      <c r="I75" t="s">
        <v>69</v>
      </c>
      <c r="J75" t="s">
        <v>184</v>
      </c>
      <c r="K75" t="s">
        <v>25</v>
      </c>
      <c r="L75">
        <v>-40.75</v>
      </c>
      <c r="M75">
        <v>-55</v>
      </c>
      <c r="N75" s="6" t="s">
        <v>185</v>
      </c>
      <c r="O75" s="20">
        <v>225020110809</v>
      </c>
    </row>
    <row r="76" spans="1:15" ht="14.45">
      <c r="A76">
        <v>75</v>
      </c>
      <c r="B76" t="s">
        <v>19</v>
      </c>
      <c r="C76" t="s">
        <v>19</v>
      </c>
      <c r="D76" t="s">
        <v>80</v>
      </c>
      <c r="E76" s="5">
        <v>7</v>
      </c>
      <c r="F76" s="1">
        <v>45755</v>
      </c>
      <c r="G76" s="2">
        <v>0.37430555555555556</v>
      </c>
      <c r="H76" s="8" t="s">
        <v>186</v>
      </c>
      <c r="I76" t="s">
        <v>61</v>
      </c>
      <c r="J76" t="s">
        <v>61</v>
      </c>
      <c r="K76" t="s">
        <v>22</v>
      </c>
      <c r="L76">
        <v>-24.5</v>
      </c>
      <c r="M76">
        <v>-25</v>
      </c>
      <c r="N76" s="6" t="s">
        <v>187</v>
      </c>
      <c r="O76" s="20">
        <v>124080100228</v>
      </c>
    </row>
    <row r="77" spans="1:15" ht="14.45">
      <c r="A77">
        <v>76</v>
      </c>
      <c r="B77" t="s">
        <v>19</v>
      </c>
      <c r="C77" t="s">
        <v>19</v>
      </c>
      <c r="D77" t="s">
        <v>80</v>
      </c>
      <c r="E77" s="5">
        <v>9</v>
      </c>
      <c r="F77" s="1">
        <v>45755</v>
      </c>
      <c r="G77" s="2">
        <v>0.37708333333333333</v>
      </c>
      <c r="H77" s="8" t="s">
        <v>188</v>
      </c>
      <c r="I77" t="s">
        <v>61</v>
      </c>
      <c r="J77" t="s">
        <v>22</v>
      </c>
      <c r="K77" t="s">
        <v>22</v>
      </c>
      <c r="L77">
        <v>-44.5</v>
      </c>
      <c r="M77">
        <v>30.5</v>
      </c>
      <c r="N77" s="46" t="s">
        <v>189</v>
      </c>
      <c r="O77" s="19">
        <v>12407010443</v>
      </c>
    </row>
    <row r="78" spans="1:15" ht="14.45">
      <c r="A78">
        <v>77</v>
      </c>
      <c r="B78" t="s">
        <v>19</v>
      </c>
      <c r="C78" t="s">
        <v>19</v>
      </c>
      <c r="D78" t="s">
        <v>80</v>
      </c>
      <c r="E78" s="5">
        <v>11</v>
      </c>
      <c r="F78" s="1">
        <v>45755</v>
      </c>
      <c r="G78" s="2">
        <v>0.38194444444444442</v>
      </c>
      <c r="H78" s="8" t="s">
        <v>190</v>
      </c>
      <c r="I78" t="s">
        <v>61</v>
      </c>
      <c r="J78" t="s">
        <v>22</v>
      </c>
      <c r="K78" t="s">
        <v>22</v>
      </c>
      <c r="L78">
        <v>24.25</v>
      </c>
      <c r="M78">
        <v>25</v>
      </c>
      <c r="N78" s="6" t="s">
        <v>191</v>
      </c>
      <c r="O78" s="5">
        <v>124080101454</v>
      </c>
    </row>
    <row r="79" spans="1:15" ht="14.45">
      <c r="A79">
        <v>78</v>
      </c>
      <c r="B79" t="s">
        <v>19</v>
      </c>
      <c r="C79" t="s">
        <v>19</v>
      </c>
      <c r="D79" t="s">
        <v>80</v>
      </c>
      <c r="E79" s="5">
        <v>12</v>
      </c>
      <c r="F79" s="1">
        <v>45755</v>
      </c>
      <c r="G79" s="2">
        <v>0.39374999999999999</v>
      </c>
      <c r="H79" s="8" t="s">
        <v>192</v>
      </c>
      <c r="I79" t="s">
        <v>61</v>
      </c>
      <c r="J79" t="s">
        <v>22</v>
      </c>
      <c r="K79" t="s">
        <v>28</v>
      </c>
      <c r="L79">
        <v>49.25</v>
      </c>
      <c r="M79">
        <v>25</v>
      </c>
      <c r="N79" s="6" t="s">
        <v>193</v>
      </c>
      <c r="O79" s="5">
        <v>124090100157</v>
      </c>
    </row>
    <row r="80" spans="1:15" ht="14.45">
      <c r="A80">
        <v>79</v>
      </c>
      <c r="B80" t="s">
        <v>19</v>
      </c>
      <c r="C80" t="s">
        <v>19</v>
      </c>
      <c r="D80" t="s">
        <v>80</v>
      </c>
      <c r="E80" s="5">
        <v>13</v>
      </c>
      <c r="F80" s="1">
        <v>45755</v>
      </c>
      <c r="G80" s="2">
        <v>0.39652777777777776</v>
      </c>
      <c r="H80" s="8" t="s">
        <v>194</v>
      </c>
      <c r="I80" t="s">
        <v>61</v>
      </c>
      <c r="J80" t="s">
        <v>22</v>
      </c>
      <c r="K80" t="s">
        <v>22</v>
      </c>
      <c r="L80">
        <v>14.56</v>
      </c>
      <c r="M80">
        <v>15</v>
      </c>
      <c r="N80" s="6" t="s">
        <v>195</v>
      </c>
      <c r="O80" s="20">
        <v>124090102434</v>
      </c>
    </row>
    <row r="81" spans="1:15" ht="14.45">
      <c r="A81">
        <v>80</v>
      </c>
      <c r="B81" t="s">
        <v>19</v>
      </c>
      <c r="C81" t="s">
        <v>19</v>
      </c>
      <c r="D81" t="s">
        <v>80</v>
      </c>
      <c r="E81" s="5">
        <v>19</v>
      </c>
      <c r="F81" s="1">
        <v>45755</v>
      </c>
      <c r="G81" s="2">
        <v>0.39652777777777776</v>
      </c>
      <c r="H81" s="8" t="s">
        <v>196</v>
      </c>
      <c r="I81" t="s">
        <v>69</v>
      </c>
      <c r="J81" t="s">
        <v>184</v>
      </c>
      <c r="K81" t="s">
        <v>25</v>
      </c>
      <c r="L81">
        <v>-40.5</v>
      </c>
      <c r="M81">
        <v>-48.75</v>
      </c>
      <c r="N81" s="46" t="s">
        <v>197</v>
      </c>
      <c r="O81" s="20">
        <v>225020110229</v>
      </c>
    </row>
    <row r="82" spans="1:15" ht="14.45">
      <c r="A82">
        <v>81</v>
      </c>
      <c r="B82" t="s">
        <v>19</v>
      </c>
      <c r="C82" t="s">
        <v>19</v>
      </c>
      <c r="D82" t="s">
        <v>80</v>
      </c>
      <c r="E82" s="5">
        <v>20</v>
      </c>
      <c r="F82" s="1">
        <v>45755</v>
      </c>
      <c r="G82" s="2">
        <v>0.40138888888888891</v>
      </c>
      <c r="H82" s="8" t="s">
        <v>198</v>
      </c>
      <c r="I82" t="s">
        <v>90</v>
      </c>
      <c r="J82" t="s">
        <v>199</v>
      </c>
      <c r="K82" t="s">
        <v>28</v>
      </c>
      <c r="L82">
        <v>62.25</v>
      </c>
      <c r="M82">
        <v>-30.75</v>
      </c>
      <c r="N82" s="6" t="s">
        <v>200</v>
      </c>
      <c r="O82" s="20">
        <v>124080100532</v>
      </c>
    </row>
    <row r="83" spans="1:15" ht="14.45">
      <c r="A83">
        <v>82</v>
      </c>
      <c r="B83" t="s">
        <v>19</v>
      </c>
      <c r="C83" t="s">
        <v>19</v>
      </c>
      <c r="D83" t="s">
        <v>80</v>
      </c>
      <c r="E83" s="5">
        <v>22</v>
      </c>
      <c r="F83" s="1">
        <v>45755</v>
      </c>
      <c r="G83" s="2">
        <v>0.40416666666666667</v>
      </c>
      <c r="H83" s="8" t="s">
        <v>201</v>
      </c>
      <c r="I83" t="s">
        <v>61</v>
      </c>
      <c r="J83" t="s">
        <v>202</v>
      </c>
      <c r="K83" t="s">
        <v>22</v>
      </c>
      <c r="L83">
        <v>0</v>
      </c>
      <c r="M83">
        <v>25</v>
      </c>
      <c r="N83" s="6" t="s">
        <v>203</v>
      </c>
      <c r="O83" s="20">
        <v>124080100907</v>
      </c>
    </row>
    <row r="84" spans="1:15" ht="14.45">
      <c r="A84">
        <v>83</v>
      </c>
      <c r="B84" t="s">
        <v>19</v>
      </c>
      <c r="C84" t="s">
        <v>19</v>
      </c>
      <c r="D84" t="s">
        <v>80</v>
      </c>
      <c r="E84" s="5">
        <v>24</v>
      </c>
      <c r="F84" s="1">
        <v>45755</v>
      </c>
      <c r="G84" s="2">
        <v>0.40694444444444444</v>
      </c>
      <c r="H84" s="8" t="s">
        <v>204</v>
      </c>
      <c r="I84" t="s">
        <v>61</v>
      </c>
      <c r="J84" t="s">
        <v>205</v>
      </c>
      <c r="K84" t="s">
        <v>18</v>
      </c>
      <c r="L84">
        <v>25.5</v>
      </c>
      <c r="M84">
        <v>25</v>
      </c>
      <c r="N84" s="6" t="s">
        <v>206</v>
      </c>
      <c r="O84" s="20">
        <v>124080100488</v>
      </c>
    </row>
    <row r="85" spans="1:15" ht="14.45">
      <c r="A85">
        <v>84</v>
      </c>
      <c r="B85" t="s">
        <v>19</v>
      </c>
      <c r="C85" t="s">
        <v>19</v>
      </c>
      <c r="D85" t="s">
        <v>80</v>
      </c>
      <c r="E85" s="5">
        <v>25</v>
      </c>
      <c r="F85" s="1">
        <v>45755</v>
      </c>
      <c r="G85" s="2">
        <v>0.41249999999999998</v>
      </c>
      <c r="H85" s="8" t="s">
        <v>207</v>
      </c>
      <c r="I85" t="s">
        <v>69</v>
      </c>
      <c r="J85" t="s">
        <v>208</v>
      </c>
      <c r="K85" t="s">
        <v>22</v>
      </c>
      <c r="L85">
        <v>22.75</v>
      </c>
      <c r="M85">
        <v>30.5</v>
      </c>
      <c r="N85" s="6" t="s">
        <v>209</v>
      </c>
      <c r="O85" s="5">
        <v>124080101300</v>
      </c>
    </row>
    <row r="86" spans="1:15" ht="14.45">
      <c r="A86">
        <v>85</v>
      </c>
      <c r="B86" t="s">
        <v>210</v>
      </c>
      <c r="C86" t="s">
        <v>72</v>
      </c>
      <c r="D86" t="s">
        <v>73</v>
      </c>
      <c r="E86" s="5">
        <v>25</v>
      </c>
      <c r="F86" s="1">
        <v>45755</v>
      </c>
      <c r="G86" s="2">
        <v>0.44513888888888886</v>
      </c>
      <c r="H86" s="8" t="s">
        <v>211</v>
      </c>
      <c r="I86" t="s">
        <v>61</v>
      </c>
      <c r="J86" t="s">
        <v>212</v>
      </c>
      <c r="K86" t="s">
        <v>18</v>
      </c>
      <c r="L86">
        <v>-9.56</v>
      </c>
      <c r="M86">
        <v>10.5</v>
      </c>
      <c r="N86" s="6" t="s">
        <v>213</v>
      </c>
      <c r="O86" s="20">
        <v>124090101406</v>
      </c>
    </row>
    <row r="87" spans="1:15" ht="14.45">
      <c r="A87">
        <v>86</v>
      </c>
      <c r="B87" t="s">
        <v>29</v>
      </c>
      <c r="C87" t="s">
        <v>92</v>
      </c>
      <c r="D87" t="s">
        <v>93</v>
      </c>
      <c r="E87" s="12" t="s">
        <v>117</v>
      </c>
      <c r="F87" s="1">
        <v>45755</v>
      </c>
      <c r="G87" s="2">
        <v>0.46250000000000002</v>
      </c>
      <c r="H87" s="8" t="s">
        <v>214</v>
      </c>
      <c r="I87" t="s">
        <v>61</v>
      </c>
      <c r="J87" t="s">
        <v>215</v>
      </c>
      <c r="K87" t="s">
        <v>22</v>
      </c>
      <c r="L87">
        <v>25.75</v>
      </c>
      <c r="M87">
        <v>25</v>
      </c>
      <c r="N87" s="6" t="s">
        <v>216</v>
      </c>
      <c r="O87" s="19">
        <v>12408010461</v>
      </c>
    </row>
    <row r="88" spans="1:15" ht="14.45">
      <c r="A88">
        <v>87</v>
      </c>
      <c r="B88" t="s">
        <v>29</v>
      </c>
      <c r="C88" t="s">
        <v>92</v>
      </c>
      <c r="D88" t="s">
        <v>93</v>
      </c>
      <c r="E88" s="12" t="s">
        <v>121</v>
      </c>
      <c r="F88" s="1">
        <v>45755</v>
      </c>
      <c r="G88" s="2">
        <v>0.46527777777777779</v>
      </c>
      <c r="H88" s="8" t="s">
        <v>217</v>
      </c>
      <c r="I88" t="s">
        <v>61</v>
      </c>
      <c r="J88" t="s">
        <v>22</v>
      </c>
      <c r="K88" t="s">
        <v>22</v>
      </c>
      <c r="L88">
        <v>-25.5</v>
      </c>
      <c r="M88">
        <v>-25</v>
      </c>
      <c r="N88" s="6" t="s">
        <v>218</v>
      </c>
      <c r="O88" s="5">
        <v>124090100188</v>
      </c>
    </row>
    <row r="89" spans="1:15" ht="14.45">
      <c r="A89">
        <v>88</v>
      </c>
      <c r="B89" t="s">
        <v>29</v>
      </c>
      <c r="C89" t="s">
        <v>92</v>
      </c>
      <c r="D89" t="s">
        <v>93</v>
      </c>
      <c r="E89" s="12" t="s">
        <v>124</v>
      </c>
      <c r="F89" s="1">
        <v>45755</v>
      </c>
      <c r="G89" s="2">
        <v>0.46805555555555556</v>
      </c>
      <c r="H89" s="8" t="s">
        <v>219</v>
      </c>
      <c r="I89" t="s">
        <v>61</v>
      </c>
      <c r="J89" t="s">
        <v>212</v>
      </c>
      <c r="K89" t="s">
        <v>22</v>
      </c>
      <c r="L89">
        <v>-54</v>
      </c>
      <c r="M89">
        <v>-55</v>
      </c>
      <c r="N89" s="46" t="s">
        <v>220</v>
      </c>
      <c r="O89" s="20">
        <v>124090100720</v>
      </c>
    </row>
    <row r="90" spans="1:15" ht="14.45">
      <c r="A90">
        <v>89</v>
      </c>
      <c r="B90" t="s">
        <v>29</v>
      </c>
      <c r="C90" t="s">
        <v>92</v>
      </c>
      <c r="D90" t="s">
        <v>93</v>
      </c>
      <c r="E90" s="12" t="s">
        <v>103</v>
      </c>
      <c r="F90" s="1">
        <v>45755</v>
      </c>
      <c r="G90" s="2">
        <v>0.47152777777777777</v>
      </c>
      <c r="H90" s="8" t="s">
        <v>221</v>
      </c>
      <c r="I90" t="s">
        <v>61</v>
      </c>
      <c r="J90" t="s">
        <v>222</v>
      </c>
      <c r="K90" t="s">
        <v>22</v>
      </c>
      <c r="L90">
        <v>-25.88</v>
      </c>
      <c r="M90">
        <v>25</v>
      </c>
      <c r="N90" s="6" t="s">
        <v>223</v>
      </c>
      <c r="O90" s="5">
        <v>124090100652</v>
      </c>
    </row>
    <row r="91" spans="1:15" ht="14.45">
      <c r="A91">
        <v>90</v>
      </c>
      <c r="B91" t="s">
        <v>29</v>
      </c>
      <c r="C91" t="s">
        <v>92</v>
      </c>
      <c r="D91" t="s">
        <v>93</v>
      </c>
      <c r="E91" s="12" t="s">
        <v>224</v>
      </c>
      <c r="F91" s="1">
        <v>45755</v>
      </c>
      <c r="G91" s="2">
        <v>0.47638888888888886</v>
      </c>
      <c r="H91" s="8" t="s">
        <v>225</v>
      </c>
      <c r="I91" t="s">
        <v>61</v>
      </c>
      <c r="J91" t="s">
        <v>226</v>
      </c>
      <c r="K91" t="s">
        <v>22</v>
      </c>
      <c r="L91">
        <v>25.5</v>
      </c>
      <c r="M91">
        <v>25</v>
      </c>
      <c r="N91" s="6" t="s">
        <v>227</v>
      </c>
      <c r="O91" s="5">
        <v>124070100061</v>
      </c>
    </row>
    <row r="92" spans="1:15" ht="14.45">
      <c r="A92">
        <v>91</v>
      </c>
      <c r="B92" t="s">
        <v>26</v>
      </c>
      <c r="C92" t="s">
        <v>58</v>
      </c>
      <c r="D92" t="s">
        <v>59</v>
      </c>
      <c r="E92" s="5">
        <v>18</v>
      </c>
      <c r="F92" s="1">
        <v>45755</v>
      </c>
      <c r="G92" s="2">
        <v>0.58263888888888893</v>
      </c>
      <c r="H92" s="8" t="s">
        <v>228</v>
      </c>
      <c r="I92" t="s">
        <v>61</v>
      </c>
      <c r="J92" t="s">
        <v>22</v>
      </c>
      <c r="K92" t="s">
        <v>22</v>
      </c>
      <c r="L92">
        <v>14.38</v>
      </c>
      <c r="M92">
        <v>15</v>
      </c>
      <c r="N92" s="6" t="s">
        <v>67</v>
      </c>
      <c r="O92" s="5">
        <v>124090102526</v>
      </c>
    </row>
    <row r="93" spans="1:15" ht="14.45">
      <c r="A93">
        <v>92</v>
      </c>
      <c r="B93" t="s">
        <v>19</v>
      </c>
      <c r="C93" t="s">
        <v>19</v>
      </c>
      <c r="D93" t="s">
        <v>80</v>
      </c>
      <c r="E93" s="5">
        <v>1</v>
      </c>
      <c r="F93" s="1">
        <v>45756</v>
      </c>
      <c r="G93" s="2">
        <v>0.35069444444444442</v>
      </c>
      <c r="H93" s="8" t="s">
        <v>229</v>
      </c>
      <c r="I93" t="s">
        <v>61</v>
      </c>
      <c r="J93" t="s">
        <v>230</v>
      </c>
      <c r="K93" t="s">
        <v>22</v>
      </c>
      <c r="L93">
        <v>15.44</v>
      </c>
      <c r="M93">
        <v>15</v>
      </c>
      <c r="N93" s="6" t="s">
        <v>231</v>
      </c>
      <c r="O93" s="20">
        <v>124090101871</v>
      </c>
    </row>
    <row r="94" spans="1:15" ht="14.45">
      <c r="A94">
        <v>93</v>
      </c>
      <c r="B94" t="s">
        <v>19</v>
      </c>
      <c r="C94" t="s">
        <v>19</v>
      </c>
      <c r="D94" t="s">
        <v>80</v>
      </c>
      <c r="E94" s="5">
        <v>2</v>
      </c>
      <c r="F94" s="1">
        <v>45756</v>
      </c>
      <c r="G94" s="2">
        <v>0.3527777777777778</v>
      </c>
      <c r="H94" s="8" t="s">
        <v>178</v>
      </c>
      <c r="I94" t="s">
        <v>61</v>
      </c>
      <c r="J94" t="s">
        <v>22</v>
      </c>
      <c r="K94" t="s">
        <v>22</v>
      </c>
      <c r="L94">
        <v>-25.25</v>
      </c>
      <c r="M94">
        <v>-25</v>
      </c>
      <c r="N94" s="6" t="s">
        <v>232</v>
      </c>
      <c r="O94" s="20">
        <v>124090100102</v>
      </c>
    </row>
    <row r="95" spans="1:15" ht="14.45">
      <c r="A95">
        <v>95</v>
      </c>
      <c r="B95" t="s">
        <v>19</v>
      </c>
      <c r="C95" t="s">
        <v>19</v>
      </c>
      <c r="D95" t="s">
        <v>80</v>
      </c>
      <c r="E95" s="5">
        <v>3</v>
      </c>
      <c r="F95" s="1">
        <v>45756</v>
      </c>
      <c r="G95" s="2">
        <v>0.35555555555555557</v>
      </c>
      <c r="H95" s="8" t="s">
        <v>233</v>
      </c>
      <c r="I95" t="s">
        <v>61</v>
      </c>
      <c r="J95" t="s">
        <v>22</v>
      </c>
      <c r="K95" t="s">
        <v>22</v>
      </c>
      <c r="L95">
        <v>37.25</v>
      </c>
      <c r="M95">
        <v>10.75</v>
      </c>
      <c r="N95" s="46" t="s">
        <v>180</v>
      </c>
      <c r="O95" s="20">
        <v>124080101485</v>
      </c>
    </row>
    <row r="96" spans="1:15" ht="14.45">
      <c r="A96">
        <v>96</v>
      </c>
      <c r="B96" t="s">
        <v>19</v>
      </c>
      <c r="C96" t="s">
        <v>19</v>
      </c>
      <c r="D96" t="s">
        <v>80</v>
      </c>
      <c r="E96" s="5">
        <v>4</v>
      </c>
      <c r="F96" s="1">
        <v>45756</v>
      </c>
      <c r="G96" s="2">
        <v>0.36180555555555555</v>
      </c>
      <c r="H96" s="8" t="s">
        <v>181</v>
      </c>
      <c r="I96" t="s">
        <v>61</v>
      </c>
      <c r="J96" t="s">
        <v>22</v>
      </c>
      <c r="K96" t="s">
        <v>22</v>
      </c>
      <c r="L96">
        <v>-24.38</v>
      </c>
      <c r="M96">
        <v>-25</v>
      </c>
      <c r="N96" s="6" t="s">
        <v>234</v>
      </c>
      <c r="O96" s="20">
        <v>124070100108</v>
      </c>
    </row>
    <row r="97" spans="1:15" ht="14.45">
      <c r="A97">
        <v>97</v>
      </c>
      <c r="B97" t="s">
        <v>19</v>
      </c>
      <c r="C97" t="s">
        <v>19</v>
      </c>
      <c r="D97" t="s">
        <v>80</v>
      </c>
      <c r="E97" s="5">
        <v>5</v>
      </c>
      <c r="F97" s="1">
        <v>45756</v>
      </c>
      <c r="G97" s="2">
        <v>0.36527777777777776</v>
      </c>
      <c r="H97" s="8" t="s">
        <v>235</v>
      </c>
      <c r="I97" t="s">
        <v>61</v>
      </c>
      <c r="J97" t="s">
        <v>22</v>
      </c>
      <c r="K97" t="s">
        <v>22</v>
      </c>
      <c r="L97">
        <v>14.25</v>
      </c>
      <c r="M97">
        <v>15</v>
      </c>
      <c r="N97" s="6" t="s">
        <v>236</v>
      </c>
      <c r="O97" s="20">
        <v>124100100498</v>
      </c>
    </row>
    <row r="98" spans="1:15" ht="15" customHeight="1">
      <c r="A98">
        <v>98</v>
      </c>
      <c r="B98" t="s">
        <v>19</v>
      </c>
      <c r="C98" t="s">
        <v>19</v>
      </c>
      <c r="D98" t="s">
        <v>80</v>
      </c>
      <c r="E98" s="5">
        <v>6</v>
      </c>
      <c r="F98" s="1">
        <v>45756</v>
      </c>
      <c r="G98" s="2">
        <v>0.37708333333333333</v>
      </c>
      <c r="H98" s="8" t="s">
        <v>237</v>
      </c>
      <c r="I98" t="s">
        <v>69</v>
      </c>
      <c r="J98" t="s">
        <v>238</v>
      </c>
      <c r="K98" t="s">
        <v>25</v>
      </c>
      <c r="L98">
        <v>-41</v>
      </c>
      <c r="M98">
        <v>-54.75</v>
      </c>
      <c r="N98" s="6" t="s">
        <v>239</v>
      </c>
      <c r="O98" s="20">
        <v>225020110809</v>
      </c>
    </row>
    <row r="99" spans="1:15" ht="15" customHeight="1">
      <c r="A99">
        <v>99</v>
      </c>
      <c r="B99" t="s">
        <v>19</v>
      </c>
      <c r="C99" t="s">
        <v>19</v>
      </c>
      <c r="D99" t="s">
        <v>80</v>
      </c>
      <c r="E99" s="5">
        <v>7</v>
      </c>
      <c r="F99" s="1">
        <v>45756</v>
      </c>
      <c r="G99" s="2">
        <v>0.37916666666666665</v>
      </c>
      <c r="H99" s="8" t="s">
        <v>186</v>
      </c>
      <c r="I99" t="s">
        <v>61</v>
      </c>
      <c r="J99" t="s">
        <v>22</v>
      </c>
      <c r="K99" t="s">
        <v>22</v>
      </c>
      <c r="L99">
        <v>-24.5</v>
      </c>
      <c r="M99">
        <v>-25</v>
      </c>
      <c r="N99" s="6" t="s">
        <v>240</v>
      </c>
      <c r="O99" s="20">
        <v>124080100228</v>
      </c>
    </row>
    <row r="100" spans="1:15" ht="15" customHeight="1">
      <c r="A100">
        <v>100</v>
      </c>
      <c r="B100" t="s">
        <v>19</v>
      </c>
      <c r="C100" t="s">
        <v>19</v>
      </c>
      <c r="D100" t="s">
        <v>80</v>
      </c>
      <c r="E100" s="5">
        <v>8</v>
      </c>
      <c r="F100" s="1">
        <v>45756</v>
      </c>
      <c r="G100" s="2">
        <v>0.38194444444444442</v>
      </c>
      <c r="H100" s="8" t="s">
        <v>241</v>
      </c>
      <c r="I100" t="s">
        <v>61</v>
      </c>
      <c r="J100" t="s">
        <v>226</v>
      </c>
      <c r="K100" t="s">
        <v>230</v>
      </c>
      <c r="L100">
        <v>14.38</v>
      </c>
      <c r="M100">
        <v>15</v>
      </c>
      <c r="N100" s="6" t="s">
        <v>85</v>
      </c>
      <c r="O100" s="20">
        <v>124100100436</v>
      </c>
    </row>
    <row r="101" spans="1:15" ht="15" customHeight="1">
      <c r="A101" s="6">
        <v>100</v>
      </c>
      <c r="B101" s="56" t="s">
        <v>19</v>
      </c>
      <c r="C101" s="56" t="s">
        <v>19</v>
      </c>
      <c r="D101" s="56" t="s">
        <v>80</v>
      </c>
      <c r="E101" s="12">
        <v>8</v>
      </c>
      <c r="F101" s="1">
        <v>45756</v>
      </c>
      <c r="G101" s="8">
        <v>0.38194444444444442</v>
      </c>
      <c r="H101" s="12" t="s">
        <v>241</v>
      </c>
      <c r="I101" s="57" t="s">
        <v>61</v>
      </c>
      <c r="J101" s="56" t="s">
        <v>226</v>
      </c>
      <c r="K101" t="s">
        <v>242</v>
      </c>
      <c r="L101" s="6">
        <v>14.38</v>
      </c>
      <c r="M101" s="6">
        <v>15</v>
      </c>
      <c r="N101" s="6" t="s">
        <v>85</v>
      </c>
      <c r="O101" s="45">
        <v>124100100436</v>
      </c>
    </row>
    <row r="102" spans="1:15" ht="15" customHeight="1">
      <c r="A102">
        <v>101</v>
      </c>
      <c r="B102" t="s">
        <v>19</v>
      </c>
      <c r="C102" t="s">
        <v>19</v>
      </c>
      <c r="D102" t="s">
        <v>80</v>
      </c>
      <c r="E102" s="5">
        <v>9</v>
      </c>
      <c r="F102" s="1">
        <v>45756</v>
      </c>
      <c r="G102" s="2">
        <v>0.3840277777777778</v>
      </c>
      <c r="H102" s="8" t="s">
        <v>188</v>
      </c>
      <c r="I102" t="s">
        <v>61</v>
      </c>
      <c r="J102" t="s">
        <v>243</v>
      </c>
      <c r="K102" t="s">
        <v>230</v>
      </c>
      <c r="L102">
        <v>-44.5</v>
      </c>
      <c r="M102">
        <v>30.5</v>
      </c>
      <c r="N102" s="6" t="s">
        <v>244</v>
      </c>
      <c r="O102" s="19">
        <v>12407010443</v>
      </c>
    </row>
    <row r="103" spans="1:15" ht="15" customHeight="1">
      <c r="A103" s="6">
        <v>101</v>
      </c>
      <c r="B103" s="56" t="s">
        <v>19</v>
      </c>
      <c r="C103" s="56" t="s">
        <v>19</v>
      </c>
      <c r="D103" s="56" t="s">
        <v>80</v>
      </c>
      <c r="E103" s="12">
        <v>9</v>
      </c>
      <c r="F103" s="24">
        <v>45756</v>
      </c>
      <c r="G103" s="8">
        <v>0.3840277777777778</v>
      </c>
      <c r="H103" s="8" t="s">
        <v>188</v>
      </c>
      <c r="I103" s="56" t="s">
        <v>61</v>
      </c>
      <c r="J103" s="56" t="s">
        <v>243</v>
      </c>
      <c r="K103" t="s">
        <v>18</v>
      </c>
      <c r="L103" s="6">
        <v>-44.5</v>
      </c>
      <c r="M103" s="6">
        <v>30.5</v>
      </c>
      <c r="N103" s="6" t="s">
        <v>244</v>
      </c>
      <c r="O103" s="45">
        <v>12407010443</v>
      </c>
    </row>
    <row r="104" spans="1:15" ht="15" customHeight="1">
      <c r="A104">
        <v>102</v>
      </c>
      <c r="B104" t="s">
        <v>19</v>
      </c>
      <c r="C104" t="s">
        <v>19</v>
      </c>
      <c r="D104" t="s">
        <v>80</v>
      </c>
      <c r="E104" s="5">
        <v>10</v>
      </c>
      <c r="F104" s="1">
        <v>45756</v>
      </c>
      <c r="G104" s="2">
        <v>0.3888888888888889</v>
      </c>
      <c r="H104" s="8" t="s">
        <v>245</v>
      </c>
      <c r="I104" t="s">
        <v>61</v>
      </c>
      <c r="J104" t="s">
        <v>22</v>
      </c>
      <c r="K104" t="s">
        <v>22</v>
      </c>
      <c r="L104">
        <v>-24.25</v>
      </c>
      <c r="M104">
        <v>-25</v>
      </c>
      <c r="N104" s="6" t="s">
        <v>246</v>
      </c>
      <c r="O104" s="20">
        <v>124080100259</v>
      </c>
    </row>
    <row r="105" spans="1:15" ht="15" customHeight="1">
      <c r="A105">
        <v>103</v>
      </c>
      <c r="B105" t="s">
        <v>19</v>
      </c>
      <c r="C105" t="s">
        <v>19</v>
      </c>
      <c r="D105" t="s">
        <v>80</v>
      </c>
      <c r="E105" s="5">
        <v>11</v>
      </c>
      <c r="F105" s="1">
        <v>45756</v>
      </c>
      <c r="G105" s="2">
        <v>0.39097222222222222</v>
      </c>
      <c r="H105" s="8" t="s">
        <v>190</v>
      </c>
      <c r="I105" t="s">
        <v>61</v>
      </c>
      <c r="J105" t="s">
        <v>22</v>
      </c>
      <c r="K105" t="s">
        <v>22</v>
      </c>
      <c r="L105">
        <v>24.25</v>
      </c>
      <c r="M105">
        <v>25</v>
      </c>
      <c r="N105" s="6" t="s">
        <v>247</v>
      </c>
      <c r="O105" s="20">
        <v>124080101454</v>
      </c>
    </row>
    <row r="106" spans="1:15" ht="15" customHeight="1">
      <c r="A106">
        <v>104</v>
      </c>
      <c r="B106" t="s">
        <v>19</v>
      </c>
      <c r="C106" t="s">
        <v>19</v>
      </c>
      <c r="D106" t="s">
        <v>80</v>
      </c>
      <c r="E106" s="5">
        <v>12</v>
      </c>
      <c r="F106" s="1">
        <v>45756</v>
      </c>
      <c r="G106" s="2">
        <v>0.39374999999999999</v>
      </c>
      <c r="H106" s="8" t="s">
        <v>192</v>
      </c>
      <c r="I106" t="s">
        <v>61</v>
      </c>
      <c r="J106" t="s">
        <v>243</v>
      </c>
      <c r="K106" t="s">
        <v>22</v>
      </c>
      <c r="L106">
        <v>49.25</v>
      </c>
      <c r="M106">
        <v>25</v>
      </c>
      <c r="N106" s="6" t="s">
        <v>248</v>
      </c>
      <c r="O106" s="20">
        <v>124090100157</v>
      </c>
    </row>
    <row r="107" spans="1:15" ht="15" customHeight="1">
      <c r="A107" s="6">
        <v>104</v>
      </c>
      <c r="B107" s="56" t="s">
        <v>19</v>
      </c>
      <c r="C107" s="56" t="s">
        <v>19</v>
      </c>
      <c r="D107" s="56" t="s">
        <v>80</v>
      </c>
      <c r="E107" s="12">
        <v>12</v>
      </c>
      <c r="F107" s="24">
        <v>45756</v>
      </c>
      <c r="G107" s="8">
        <v>0.39374999999999999</v>
      </c>
      <c r="H107" s="8" t="s">
        <v>192</v>
      </c>
      <c r="I107" s="56" t="s">
        <v>61</v>
      </c>
      <c r="J107" s="56" t="s">
        <v>243</v>
      </c>
      <c r="K107" t="s">
        <v>242</v>
      </c>
      <c r="L107" s="6">
        <v>49.25</v>
      </c>
      <c r="M107" s="6">
        <v>25</v>
      </c>
      <c r="N107" s="6" t="s">
        <v>248</v>
      </c>
      <c r="O107" s="45">
        <v>124090100157</v>
      </c>
    </row>
    <row r="108" spans="1:15" ht="15" customHeight="1">
      <c r="A108">
        <v>105</v>
      </c>
      <c r="B108" t="s">
        <v>19</v>
      </c>
      <c r="C108" t="s">
        <v>19</v>
      </c>
      <c r="D108" t="s">
        <v>80</v>
      </c>
      <c r="E108" s="5">
        <v>13</v>
      </c>
      <c r="F108" s="1">
        <v>45756</v>
      </c>
      <c r="G108" s="2">
        <v>0.39652777777777776</v>
      </c>
      <c r="H108" s="8" t="s">
        <v>194</v>
      </c>
      <c r="I108" t="s">
        <v>61</v>
      </c>
      <c r="J108" t="s">
        <v>226</v>
      </c>
      <c r="K108" t="s">
        <v>230</v>
      </c>
      <c r="L108">
        <v>14.56</v>
      </c>
      <c r="M108">
        <v>15</v>
      </c>
      <c r="N108" s="6" t="s">
        <v>249</v>
      </c>
      <c r="O108" s="20">
        <v>124090102434</v>
      </c>
    </row>
    <row r="109" spans="1:15" ht="15" customHeight="1">
      <c r="A109" s="6">
        <v>105</v>
      </c>
      <c r="B109" s="56" t="s">
        <v>19</v>
      </c>
      <c r="C109" s="56" t="s">
        <v>19</v>
      </c>
      <c r="D109" s="56" t="s">
        <v>80</v>
      </c>
      <c r="E109" s="12">
        <v>13</v>
      </c>
      <c r="F109" s="24">
        <v>45756</v>
      </c>
      <c r="G109" s="8">
        <v>0.39652777777777776</v>
      </c>
      <c r="H109" s="8" t="s">
        <v>194</v>
      </c>
      <c r="I109" s="56" t="s">
        <v>61</v>
      </c>
      <c r="J109" s="56" t="s">
        <v>226</v>
      </c>
      <c r="K109" t="s">
        <v>18</v>
      </c>
      <c r="L109" s="6">
        <v>14.56</v>
      </c>
      <c r="M109" s="6">
        <v>15</v>
      </c>
      <c r="N109" s="6" t="s">
        <v>249</v>
      </c>
      <c r="O109" s="45">
        <v>124090102434</v>
      </c>
    </row>
    <row r="110" spans="1:15" ht="15" customHeight="1">
      <c r="A110">
        <v>106</v>
      </c>
      <c r="B110" t="s">
        <v>19</v>
      </c>
      <c r="C110" t="s">
        <v>19</v>
      </c>
      <c r="D110" t="s">
        <v>80</v>
      </c>
      <c r="E110" s="5">
        <v>14</v>
      </c>
      <c r="F110" s="1">
        <v>45756</v>
      </c>
      <c r="G110" s="2">
        <v>0.39861111111111114</v>
      </c>
      <c r="H110" s="8" t="s">
        <v>250</v>
      </c>
      <c r="I110" t="s">
        <v>251</v>
      </c>
      <c r="J110" t="s">
        <v>226</v>
      </c>
      <c r="K110" t="s">
        <v>230</v>
      </c>
      <c r="L110">
        <v>14.62</v>
      </c>
      <c r="M110">
        <v>15</v>
      </c>
      <c r="N110" s="6" t="s">
        <v>252</v>
      </c>
      <c r="O110" s="20">
        <v>124090102250</v>
      </c>
    </row>
    <row r="111" spans="1:15" ht="15" customHeight="1">
      <c r="A111" s="6">
        <v>106</v>
      </c>
      <c r="B111" s="56" t="s">
        <v>19</v>
      </c>
      <c r="C111" s="56" t="s">
        <v>19</v>
      </c>
      <c r="D111" s="56" t="s">
        <v>80</v>
      </c>
      <c r="E111" s="12">
        <v>14</v>
      </c>
      <c r="F111" s="24">
        <v>45756</v>
      </c>
      <c r="G111" s="8">
        <v>0.39861111111111114</v>
      </c>
      <c r="H111" s="8" t="s">
        <v>250</v>
      </c>
      <c r="I111" s="56" t="s">
        <v>61</v>
      </c>
      <c r="J111" s="56" t="s">
        <v>226</v>
      </c>
      <c r="K111" t="s">
        <v>18</v>
      </c>
      <c r="L111">
        <v>14.62</v>
      </c>
      <c r="M111">
        <v>15</v>
      </c>
      <c r="N111" s="6" t="s">
        <v>252</v>
      </c>
      <c r="O111" s="20">
        <v>124090102250</v>
      </c>
    </row>
    <row r="112" spans="1:15" ht="15" customHeight="1">
      <c r="A112">
        <v>107</v>
      </c>
      <c r="B112" t="s">
        <v>19</v>
      </c>
      <c r="C112" t="s">
        <v>19</v>
      </c>
      <c r="D112" t="s">
        <v>80</v>
      </c>
      <c r="E112" s="5">
        <v>15</v>
      </c>
      <c r="F112" s="1">
        <v>45756</v>
      </c>
      <c r="G112" s="2">
        <v>0.40069444444444446</v>
      </c>
      <c r="H112" s="8" t="s">
        <v>253</v>
      </c>
      <c r="I112" t="s">
        <v>251</v>
      </c>
      <c r="J112" t="s">
        <v>230</v>
      </c>
      <c r="K112" t="s">
        <v>22</v>
      </c>
      <c r="L112">
        <v>-24.25</v>
      </c>
      <c r="M112">
        <v>-25</v>
      </c>
      <c r="N112" s="6" t="s">
        <v>254</v>
      </c>
      <c r="O112" s="20">
        <v>124080100396</v>
      </c>
    </row>
    <row r="113" spans="1:15" ht="15" customHeight="1">
      <c r="A113">
        <v>108</v>
      </c>
      <c r="B113" t="s">
        <v>19</v>
      </c>
      <c r="C113" t="s">
        <v>19</v>
      </c>
      <c r="D113" t="s">
        <v>80</v>
      </c>
      <c r="E113" s="5">
        <v>19</v>
      </c>
      <c r="F113" s="1">
        <v>45756</v>
      </c>
      <c r="G113" s="2">
        <v>0.40347222222222223</v>
      </c>
      <c r="H113" s="8" t="s">
        <v>255</v>
      </c>
      <c r="I113" t="s">
        <v>69</v>
      </c>
      <c r="J113" t="s">
        <v>243</v>
      </c>
      <c r="K113" t="s">
        <v>230</v>
      </c>
      <c r="L113">
        <v>-40.25</v>
      </c>
      <c r="M113">
        <v>-47.75</v>
      </c>
      <c r="N113" s="6" t="s">
        <v>139</v>
      </c>
      <c r="O113" s="20">
        <v>225020110229</v>
      </c>
    </row>
    <row r="114" spans="1:15" ht="15" customHeight="1">
      <c r="A114" s="6">
        <v>108</v>
      </c>
      <c r="B114" s="56" t="s">
        <v>19</v>
      </c>
      <c r="C114" s="56" t="s">
        <v>19</v>
      </c>
      <c r="D114" s="56" t="s">
        <v>80</v>
      </c>
      <c r="E114" s="12">
        <v>19</v>
      </c>
      <c r="F114" s="24">
        <v>45756</v>
      </c>
      <c r="G114" s="8">
        <v>0.40347222222222223</v>
      </c>
      <c r="H114" s="8" t="s">
        <v>255</v>
      </c>
      <c r="I114" s="56" t="s">
        <v>69</v>
      </c>
      <c r="J114" s="56" t="s">
        <v>243</v>
      </c>
      <c r="K114" t="s">
        <v>18</v>
      </c>
      <c r="L114" s="6">
        <v>-40.25</v>
      </c>
      <c r="M114" s="6">
        <v>-47.75</v>
      </c>
      <c r="N114" s="6" t="s">
        <v>139</v>
      </c>
      <c r="O114" s="45">
        <v>225020110229</v>
      </c>
    </row>
    <row r="115" spans="1:15" ht="15" customHeight="1">
      <c r="A115">
        <f>ROW() - ROW(Tabela1[[#Headers],[ID]])</f>
        <v>114</v>
      </c>
      <c r="B115" t="s">
        <v>19</v>
      </c>
      <c r="C115" t="s">
        <v>19</v>
      </c>
      <c r="D115" t="s">
        <v>80</v>
      </c>
      <c r="E115" s="5">
        <v>20</v>
      </c>
      <c r="F115" s="1">
        <v>45756</v>
      </c>
      <c r="G115" s="2">
        <v>0.40763888888888888</v>
      </c>
      <c r="H115" s="8" t="s">
        <v>198</v>
      </c>
      <c r="I115" t="s">
        <v>90</v>
      </c>
      <c r="J115" t="s">
        <v>243</v>
      </c>
      <c r="K115" t="s">
        <v>230</v>
      </c>
      <c r="L115">
        <v>62.25</v>
      </c>
      <c r="M115">
        <v>-30.75</v>
      </c>
      <c r="N115" s="6" t="s">
        <v>91</v>
      </c>
      <c r="O115" s="20">
        <v>124080100532</v>
      </c>
    </row>
    <row r="116" spans="1:15" ht="15" customHeight="1">
      <c r="A116">
        <f>ROW() - ROW(Tabela1[[#Headers],[ID]])</f>
        <v>115</v>
      </c>
      <c r="B116" t="s">
        <v>19</v>
      </c>
      <c r="C116" t="s">
        <v>19</v>
      </c>
      <c r="D116" t="s">
        <v>80</v>
      </c>
      <c r="E116" s="5">
        <v>20</v>
      </c>
      <c r="F116" s="1">
        <v>45756</v>
      </c>
      <c r="G116" s="2">
        <v>0.40763888888888888</v>
      </c>
      <c r="H116" s="8" t="s">
        <v>198</v>
      </c>
      <c r="I116" t="s">
        <v>90</v>
      </c>
      <c r="J116" t="s">
        <v>243</v>
      </c>
      <c r="K116" t="s">
        <v>18</v>
      </c>
      <c r="L116">
        <v>62.25</v>
      </c>
      <c r="M116">
        <v>-30.75</v>
      </c>
      <c r="N116" s="6" t="s">
        <v>91</v>
      </c>
      <c r="O116" s="20">
        <v>124080100532</v>
      </c>
    </row>
    <row r="117" spans="1:15" ht="15" customHeight="1">
      <c r="A117">
        <v>109</v>
      </c>
      <c r="B117" t="s">
        <v>19</v>
      </c>
      <c r="C117" t="s">
        <v>19</v>
      </c>
      <c r="D117" t="s">
        <v>80</v>
      </c>
      <c r="E117" s="5">
        <v>21</v>
      </c>
      <c r="F117" s="1">
        <v>45756</v>
      </c>
      <c r="G117" s="2">
        <v>0.40902777777777777</v>
      </c>
      <c r="H117" s="8" t="s">
        <v>256</v>
      </c>
      <c r="I117" t="s">
        <v>61</v>
      </c>
      <c r="J117" t="s">
        <v>230</v>
      </c>
      <c r="K117" t="s">
        <v>22</v>
      </c>
      <c r="L117">
        <v>15.19</v>
      </c>
      <c r="M117">
        <v>15</v>
      </c>
      <c r="N117" s="6" t="s">
        <v>84</v>
      </c>
      <c r="O117" s="20">
        <v>124100100450</v>
      </c>
    </row>
    <row r="118" spans="1:15" ht="15" customHeight="1">
      <c r="A118">
        <v>110</v>
      </c>
      <c r="B118" t="s">
        <v>19</v>
      </c>
      <c r="C118" t="s">
        <v>19</v>
      </c>
      <c r="D118" t="s">
        <v>80</v>
      </c>
      <c r="E118" s="5">
        <v>22</v>
      </c>
      <c r="F118" s="1">
        <v>45756</v>
      </c>
      <c r="G118" s="2">
        <v>0.41111111111111109</v>
      </c>
      <c r="H118" s="8" t="s">
        <v>257</v>
      </c>
      <c r="I118" t="s">
        <v>61</v>
      </c>
      <c r="J118" t="s">
        <v>243</v>
      </c>
      <c r="K118" t="s">
        <v>22</v>
      </c>
      <c r="L118">
        <v>0</v>
      </c>
      <c r="M118">
        <v>25</v>
      </c>
      <c r="N118" s="6" t="s">
        <v>258</v>
      </c>
      <c r="O118" s="20">
        <v>124080100907</v>
      </c>
    </row>
    <row r="119" spans="1:15" ht="15" customHeight="1">
      <c r="A119" s="6">
        <v>110</v>
      </c>
      <c r="B119" s="56" t="s">
        <v>19</v>
      </c>
      <c r="C119" s="56" t="s">
        <v>19</v>
      </c>
      <c r="D119" s="56" t="s">
        <v>80</v>
      </c>
      <c r="E119" s="12">
        <v>22</v>
      </c>
      <c r="F119" s="24">
        <v>45756</v>
      </c>
      <c r="G119" s="8">
        <v>0.41111111111111109</v>
      </c>
      <c r="H119" s="8" t="s">
        <v>257</v>
      </c>
      <c r="I119" s="56" t="s">
        <v>61</v>
      </c>
      <c r="J119" s="56" t="s">
        <v>243</v>
      </c>
      <c r="K119" t="s">
        <v>18</v>
      </c>
      <c r="L119" s="6">
        <v>0</v>
      </c>
      <c r="M119" s="6">
        <v>25</v>
      </c>
      <c r="N119" s="6" t="s">
        <v>258</v>
      </c>
      <c r="O119" s="45">
        <v>124080100907</v>
      </c>
    </row>
    <row r="120" spans="1:15" ht="15" customHeight="1">
      <c r="A120">
        <v>111</v>
      </c>
      <c r="B120" t="s">
        <v>19</v>
      </c>
      <c r="C120" t="s">
        <v>19</v>
      </c>
      <c r="D120" t="s">
        <v>80</v>
      </c>
      <c r="E120" s="5">
        <v>23</v>
      </c>
      <c r="F120" s="1">
        <v>45756</v>
      </c>
      <c r="G120" s="2">
        <v>0.41319444444444442</v>
      </c>
      <c r="H120" s="8" t="s">
        <v>259</v>
      </c>
      <c r="I120" t="s">
        <v>61</v>
      </c>
      <c r="J120" t="s">
        <v>260</v>
      </c>
      <c r="K120" t="s">
        <v>230</v>
      </c>
      <c r="L120">
        <v>0.95</v>
      </c>
      <c r="M120">
        <v>0.49</v>
      </c>
      <c r="N120" s="6" t="s">
        <v>261</v>
      </c>
      <c r="O120" s="20">
        <v>124080101270</v>
      </c>
    </row>
    <row r="121" spans="1:15" ht="15" customHeight="1">
      <c r="A121" s="6">
        <v>111</v>
      </c>
      <c r="B121" s="56" t="s">
        <v>19</v>
      </c>
      <c r="C121" s="56" t="s">
        <v>19</v>
      </c>
      <c r="D121" s="56" t="s">
        <v>80</v>
      </c>
      <c r="E121" s="6">
        <v>23</v>
      </c>
      <c r="F121" s="24">
        <v>45756</v>
      </c>
      <c r="G121" s="8">
        <v>0.41319444444444442</v>
      </c>
      <c r="H121" s="6" t="s">
        <v>259</v>
      </c>
      <c r="I121" s="56" t="s">
        <v>61</v>
      </c>
      <c r="J121" s="56" t="s">
        <v>260</v>
      </c>
      <c r="K121" t="s">
        <v>18</v>
      </c>
      <c r="L121" s="6">
        <v>0.95</v>
      </c>
      <c r="M121" s="6">
        <v>0.49</v>
      </c>
      <c r="N121" s="6" t="s">
        <v>261</v>
      </c>
      <c r="O121" s="45">
        <v>124080101270</v>
      </c>
    </row>
    <row r="122" spans="1:15" ht="15" customHeight="1">
      <c r="A122">
        <v>112</v>
      </c>
      <c r="B122" t="s">
        <v>19</v>
      </c>
      <c r="C122" t="s">
        <v>19</v>
      </c>
      <c r="D122" t="s">
        <v>80</v>
      </c>
      <c r="E122" s="5">
        <v>24</v>
      </c>
      <c r="F122" s="1">
        <v>45756</v>
      </c>
      <c r="G122" s="2">
        <v>0.41666666666666669</v>
      </c>
      <c r="H122" s="8" t="s">
        <v>262</v>
      </c>
      <c r="I122" t="s">
        <v>61</v>
      </c>
      <c r="J122" t="s">
        <v>205</v>
      </c>
      <c r="K122" t="s">
        <v>18</v>
      </c>
      <c r="L122">
        <v>25.5</v>
      </c>
      <c r="M122">
        <v>25</v>
      </c>
      <c r="N122" s="6" t="s">
        <v>263</v>
      </c>
      <c r="O122" s="20">
        <v>124080100488</v>
      </c>
    </row>
    <row r="123" spans="1:15" ht="15" customHeight="1">
      <c r="A123">
        <v>113</v>
      </c>
      <c r="B123" t="s">
        <v>19</v>
      </c>
      <c r="C123" t="s">
        <v>19</v>
      </c>
      <c r="D123" t="s">
        <v>80</v>
      </c>
      <c r="E123" s="5">
        <v>25</v>
      </c>
      <c r="F123" s="1">
        <v>45756</v>
      </c>
      <c r="G123" s="2">
        <v>0.41875000000000001</v>
      </c>
      <c r="H123" s="8" t="s">
        <v>207</v>
      </c>
      <c r="I123" t="s">
        <v>69</v>
      </c>
      <c r="J123" t="s">
        <v>264</v>
      </c>
      <c r="K123" t="s">
        <v>18</v>
      </c>
      <c r="L123">
        <v>22.75</v>
      </c>
      <c r="M123">
        <v>30.5</v>
      </c>
      <c r="N123" s="6" t="s">
        <v>86</v>
      </c>
      <c r="O123" s="20">
        <v>124080101300</v>
      </c>
    </row>
    <row r="124" spans="1:15" ht="15" customHeight="1">
      <c r="A124">
        <v>114</v>
      </c>
      <c r="B124" t="s">
        <v>210</v>
      </c>
      <c r="C124" t="s">
        <v>72</v>
      </c>
      <c r="D124" t="s">
        <v>73</v>
      </c>
      <c r="E124" s="5">
        <v>12</v>
      </c>
      <c r="F124" s="1">
        <v>45757</v>
      </c>
      <c r="G124" s="2">
        <v>0.40277777777777779</v>
      </c>
      <c r="H124" s="8" t="s">
        <v>265</v>
      </c>
      <c r="I124" t="s">
        <v>266</v>
      </c>
      <c r="J124" t="s">
        <v>267</v>
      </c>
      <c r="K124" t="s">
        <v>268</v>
      </c>
      <c r="L124">
        <v>54.25</v>
      </c>
      <c r="M124">
        <v>38.75</v>
      </c>
      <c r="N124" s="46" t="s">
        <v>269</v>
      </c>
      <c r="O124" s="20">
        <v>124090101024</v>
      </c>
    </row>
    <row r="125" spans="1:15" ht="15" customHeight="1">
      <c r="A125">
        <f>ROW() - ROW(Tabela1[[#Headers],[ID]])</f>
        <v>124</v>
      </c>
      <c r="B125" t="s">
        <v>210</v>
      </c>
      <c r="C125" t="s">
        <v>72</v>
      </c>
      <c r="D125" t="s">
        <v>73</v>
      </c>
      <c r="E125" s="5">
        <v>15</v>
      </c>
      <c r="F125" s="1">
        <v>45757</v>
      </c>
      <c r="G125" s="2">
        <v>0.40555555555555556</v>
      </c>
      <c r="H125" s="8" t="s">
        <v>270</v>
      </c>
      <c r="I125" t="s">
        <v>69</v>
      </c>
      <c r="J125" t="s">
        <v>18</v>
      </c>
      <c r="K125" t="s">
        <v>268</v>
      </c>
      <c r="L125">
        <v>34.75</v>
      </c>
      <c r="M125">
        <v>-51.25</v>
      </c>
      <c r="N125" s="46" t="s">
        <v>271</v>
      </c>
      <c r="O125" s="20">
        <v>124090102137</v>
      </c>
    </row>
    <row r="126" spans="1:15" ht="15" customHeight="1">
      <c r="A126">
        <f>ROW() - ROW(Tabela1[[#Headers],[ID]])</f>
        <v>125</v>
      </c>
      <c r="B126" t="s">
        <v>210</v>
      </c>
      <c r="C126" t="s">
        <v>72</v>
      </c>
      <c r="D126" t="s">
        <v>73</v>
      </c>
      <c r="E126" s="5">
        <v>24</v>
      </c>
      <c r="F126" s="1">
        <v>45757</v>
      </c>
      <c r="G126" s="2">
        <v>0.40833333333333333</v>
      </c>
      <c r="H126" s="8" t="s">
        <v>272</v>
      </c>
      <c r="I126" t="s">
        <v>69</v>
      </c>
      <c r="J126" t="s">
        <v>18</v>
      </c>
      <c r="K126" t="s">
        <v>268</v>
      </c>
      <c r="L126">
        <v>30.88</v>
      </c>
      <c r="M126">
        <v>-48</v>
      </c>
      <c r="N126" s="46" t="s">
        <v>273</v>
      </c>
      <c r="O126" s="20">
        <v>124090102779</v>
      </c>
    </row>
    <row r="127" spans="1:15" ht="15" customHeight="1">
      <c r="A127">
        <f>ROW() - ROW(Tabela1[[#Headers],[ID]])</f>
        <v>126</v>
      </c>
      <c r="B127" t="s">
        <v>210</v>
      </c>
      <c r="C127" t="s">
        <v>72</v>
      </c>
      <c r="D127" t="s">
        <v>73</v>
      </c>
      <c r="E127" s="5">
        <v>25</v>
      </c>
      <c r="F127" s="1">
        <v>45757</v>
      </c>
      <c r="G127" s="2">
        <v>0.41041666666666665</v>
      </c>
      <c r="H127" s="8" t="s">
        <v>274</v>
      </c>
      <c r="I127" t="s">
        <v>275</v>
      </c>
      <c r="J127" t="s">
        <v>230</v>
      </c>
      <c r="K127" t="s">
        <v>18</v>
      </c>
      <c r="L127">
        <v>-32.5</v>
      </c>
      <c r="M127">
        <v>-33.25</v>
      </c>
      <c r="N127" s="46" t="s">
        <v>273</v>
      </c>
      <c r="O127" s="20">
        <v>124090101406</v>
      </c>
    </row>
    <row r="128" spans="1:15" ht="15" customHeight="1">
      <c r="A128">
        <f>ROW() - ROW(Tabela1[[#Headers],[ID]])</f>
        <v>127</v>
      </c>
      <c r="B128" t="s">
        <v>19</v>
      </c>
      <c r="C128" t="s">
        <v>19</v>
      </c>
      <c r="D128" t="s">
        <v>80</v>
      </c>
      <c r="E128" s="5">
        <v>1</v>
      </c>
      <c r="F128" s="1">
        <v>45757</v>
      </c>
      <c r="G128" s="2">
        <v>0.45624999999999999</v>
      </c>
      <c r="H128" s="8" t="s">
        <v>276</v>
      </c>
      <c r="I128" t="s">
        <v>266</v>
      </c>
      <c r="J128" t="s">
        <v>230</v>
      </c>
      <c r="K128" t="s">
        <v>230</v>
      </c>
      <c r="L128">
        <v>15.31</v>
      </c>
      <c r="M128">
        <v>15</v>
      </c>
      <c r="N128" s="46" t="s">
        <v>231</v>
      </c>
      <c r="O128" s="20">
        <v>124090101871</v>
      </c>
    </row>
    <row r="129" spans="1:15" ht="15" customHeight="1">
      <c r="A129">
        <f>ROW() - ROW(Tabela1[[#Headers],[ID]])</f>
        <v>128</v>
      </c>
      <c r="B129" t="s">
        <v>19</v>
      </c>
      <c r="C129" t="s">
        <v>19</v>
      </c>
      <c r="D129" t="s">
        <v>80</v>
      </c>
      <c r="E129" s="5">
        <v>2</v>
      </c>
      <c r="F129" s="1">
        <v>45757</v>
      </c>
      <c r="G129" s="2">
        <v>0.45763888888888887</v>
      </c>
      <c r="H129" s="8" t="s">
        <v>277</v>
      </c>
      <c r="I129" t="s">
        <v>266</v>
      </c>
      <c r="J129" t="s">
        <v>230</v>
      </c>
      <c r="K129" t="s">
        <v>230</v>
      </c>
      <c r="L129">
        <v>-25.12</v>
      </c>
      <c r="M129">
        <v>-25</v>
      </c>
      <c r="N129" s="46" t="s">
        <v>278</v>
      </c>
      <c r="O129" s="20">
        <v>124090101871</v>
      </c>
    </row>
    <row r="130" spans="1:15" ht="15" customHeight="1">
      <c r="A130">
        <f>ROW() - ROW(Tabela1[[#Headers],[ID]])</f>
        <v>129</v>
      </c>
      <c r="B130" t="s">
        <v>19</v>
      </c>
      <c r="C130" t="s">
        <v>19</v>
      </c>
      <c r="D130" t="s">
        <v>80</v>
      </c>
      <c r="E130" s="5">
        <v>3</v>
      </c>
      <c r="F130" s="1">
        <v>45757</v>
      </c>
      <c r="G130" s="2">
        <v>0.45902777777777776</v>
      </c>
      <c r="H130" s="8" t="s">
        <v>279</v>
      </c>
      <c r="I130" t="s">
        <v>266</v>
      </c>
      <c r="J130" t="s">
        <v>230</v>
      </c>
      <c r="K130" t="s">
        <v>230</v>
      </c>
      <c r="L130">
        <v>25.38</v>
      </c>
      <c r="M130">
        <v>25</v>
      </c>
      <c r="N130" s="46" t="s">
        <v>280</v>
      </c>
      <c r="O130" s="20">
        <v>124090101871</v>
      </c>
    </row>
    <row r="131" spans="1:15" ht="15" customHeight="1">
      <c r="A131">
        <f>ROW() - ROW(Tabela1[[#Headers],[ID]])</f>
        <v>130</v>
      </c>
      <c r="B131" t="s">
        <v>19</v>
      </c>
      <c r="C131" t="s">
        <v>19</v>
      </c>
      <c r="D131" t="s">
        <v>80</v>
      </c>
      <c r="E131" s="5">
        <v>4</v>
      </c>
      <c r="F131" s="1">
        <v>45757</v>
      </c>
      <c r="G131" s="2">
        <v>0.46041666666666664</v>
      </c>
      <c r="H131" s="8" t="s">
        <v>281</v>
      </c>
      <c r="I131" t="s">
        <v>266</v>
      </c>
      <c r="J131" t="s">
        <v>230</v>
      </c>
      <c r="K131" t="s">
        <v>230</v>
      </c>
      <c r="L131">
        <v>-24.12</v>
      </c>
      <c r="M131">
        <v>-25</v>
      </c>
      <c r="N131" s="46" t="s">
        <v>282</v>
      </c>
      <c r="O131" s="20">
        <v>124090101871</v>
      </c>
    </row>
    <row r="132" spans="1:15" ht="15" customHeight="1">
      <c r="A132">
        <f>ROW() - ROW(Tabela1[[#Headers],[ID]])</f>
        <v>131</v>
      </c>
      <c r="B132" t="s">
        <v>19</v>
      </c>
      <c r="C132" t="s">
        <v>19</v>
      </c>
      <c r="D132" t="s">
        <v>80</v>
      </c>
      <c r="E132" s="5">
        <v>6</v>
      </c>
      <c r="F132" s="1">
        <v>45757</v>
      </c>
      <c r="G132" s="2">
        <v>0.46180555555555558</v>
      </c>
      <c r="H132" s="8" t="s">
        <v>283</v>
      </c>
      <c r="I132" t="s">
        <v>69</v>
      </c>
      <c r="J132" t="s">
        <v>18</v>
      </c>
      <c r="K132" t="s">
        <v>268</v>
      </c>
      <c r="L132">
        <v>-40.75</v>
      </c>
      <c r="M132">
        <v>-27.12</v>
      </c>
      <c r="N132" s="46" t="s">
        <v>63</v>
      </c>
      <c r="O132" s="20">
        <v>124090101871</v>
      </c>
    </row>
    <row r="133" spans="1:15" ht="15" customHeight="1">
      <c r="A133">
        <f>ROW() - ROW(Tabela1[[#Headers],[ID]])</f>
        <v>132</v>
      </c>
      <c r="B133" t="s">
        <v>19</v>
      </c>
      <c r="C133" t="s">
        <v>19</v>
      </c>
      <c r="D133" t="s">
        <v>80</v>
      </c>
      <c r="E133" s="5">
        <v>7</v>
      </c>
      <c r="F133" s="1">
        <v>45757</v>
      </c>
      <c r="G133" s="2">
        <v>0.46458333333333335</v>
      </c>
      <c r="H133" s="8" t="s">
        <v>284</v>
      </c>
      <c r="I133" t="s">
        <v>266</v>
      </c>
      <c r="J133" t="s">
        <v>18</v>
      </c>
      <c r="K133" t="s">
        <v>268</v>
      </c>
      <c r="L133">
        <v>-41</v>
      </c>
      <c r="M133">
        <v>-25</v>
      </c>
      <c r="N133" s="46" t="s">
        <v>285</v>
      </c>
      <c r="O133" s="20">
        <v>124090101871</v>
      </c>
    </row>
    <row r="134" spans="1:15" ht="15" customHeight="1">
      <c r="A134">
        <f>ROW() - ROW(Tabela1[[#Headers],[ID]])</f>
        <v>133</v>
      </c>
      <c r="B134" t="s">
        <v>19</v>
      </c>
      <c r="C134" t="s">
        <v>19</v>
      </c>
      <c r="D134" t="s">
        <v>80</v>
      </c>
      <c r="E134" s="5">
        <v>8</v>
      </c>
      <c r="F134" s="1">
        <v>45757</v>
      </c>
      <c r="G134" s="2">
        <v>0.46597222222222223</v>
      </c>
      <c r="H134" s="8" t="s">
        <v>286</v>
      </c>
      <c r="I134" t="s">
        <v>266</v>
      </c>
      <c r="J134" t="s">
        <v>230</v>
      </c>
      <c r="K134" t="s">
        <v>230</v>
      </c>
      <c r="L134">
        <v>14.69</v>
      </c>
      <c r="M134">
        <v>15</v>
      </c>
      <c r="N134" s="46" t="s">
        <v>287</v>
      </c>
      <c r="O134" s="20">
        <v>124090101871</v>
      </c>
    </row>
    <row r="135" spans="1:15" ht="15" customHeight="1">
      <c r="A135">
        <f>ROW() - ROW(Tabela1[[#Headers],[ID]])</f>
        <v>134</v>
      </c>
      <c r="B135" t="s">
        <v>19</v>
      </c>
      <c r="C135" t="s">
        <v>19</v>
      </c>
      <c r="D135" t="s">
        <v>80</v>
      </c>
      <c r="E135" s="5">
        <v>9</v>
      </c>
      <c r="F135" s="1">
        <v>45757</v>
      </c>
      <c r="G135" s="2">
        <v>0.46805555555555556</v>
      </c>
      <c r="H135" s="8" t="s">
        <v>288</v>
      </c>
      <c r="I135" t="s">
        <v>266</v>
      </c>
      <c r="J135" t="s">
        <v>230</v>
      </c>
      <c r="K135" t="s">
        <v>18</v>
      </c>
      <c r="L135">
        <v>-44.5</v>
      </c>
      <c r="M135">
        <v>30.5</v>
      </c>
      <c r="N135" s="46" t="s">
        <v>289</v>
      </c>
      <c r="O135" s="47">
        <v>12407010443</v>
      </c>
    </row>
    <row r="136" spans="1:15" ht="15" customHeight="1">
      <c r="A136">
        <f>ROW() - ROW(Tabela1[[#Headers],[ID]])</f>
        <v>135</v>
      </c>
      <c r="B136" t="s">
        <v>19</v>
      </c>
      <c r="C136" t="s">
        <v>19</v>
      </c>
      <c r="D136" t="s">
        <v>80</v>
      </c>
      <c r="E136" s="5">
        <v>10</v>
      </c>
      <c r="F136" s="1">
        <v>45757</v>
      </c>
      <c r="G136" s="2">
        <v>0.46944444444444444</v>
      </c>
      <c r="H136" s="8" t="s">
        <v>290</v>
      </c>
      <c r="I136" t="s">
        <v>266</v>
      </c>
      <c r="J136" t="s">
        <v>230</v>
      </c>
      <c r="K136" t="s">
        <v>230</v>
      </c>
      <c r="L136">
        <v>-24.38</v>
      </c>
      <c r="M136">
        <v>-25</v>
      </c>
      <c r="N136" s="46" t="s">
        <v>291</v>
      </c>
      <c r="O136" s="48">
        <v>124080100259</v>
      </c>
    </row>
    <row r="137" spans="1:15" ht="15" customHeight="1">
      <c r="A137">
        <f>ROW() - ROW(Tabela1[[#Headers],[ID]])</f>
        <v>136</v>
      </c>
      <c r="B137" t="s">
        <v>19</v>
      </c>
      <c r="C137" t="s">
        <v>19</v>
      </c>
      <c r="D137" t="s">
        <v>80</v>
      </c>
      <c r="E137" s="5">
        <v>11</v>
      </c>
      <c r="F137" s="1">
        <v>45757</v>
      </c>
      <c r="G137" s="2">
        <v>0.47152777777777777</v>
      </c>
      <c r="H137" s="24" t="s">
        <v>292</v>
      </c>
      <c r="I137" t="s">
        <v>266</v>
      </c>
      <c r="J137" t="s">
        <v>230</v>
      </c>
      <c r="K137" t="s">
        <v>230</v>
      </c>
      <c r="L137">
        <v>-54.25</v>
      </c>
      <c r="M137">
        <v>25</v>
      </c>
      <c r="N137" s="46" t="s">
        <v>293</v>
      </c>
      <c r="O137" s="48">
        <v>124080100259</v>
      </c>
    </row>
    <row r="138" spans="1:15" ht="15" customHeight="1">
      <c r="A138">
        <f>ROW() - ROW(Tabela1[[#Headers],[ID]])</f>
        <v>137</v>
      </c>
      <c r="B138" t="s">
        <v>19</v>
      </c>
      <c r="C138" t="s">
        <v>19</v>
      </c>
      <c r="D138" t="s">
        <v>80</v>
      </c>
      <c r="E138" s="5">
        <v>12</v>
      </c>
      <c r="F138" s="1">
        <v>45757</v>
      </c>
      <c r="G138" s="2">
        <v>0.47222222222222221</v>
      </c>
      <c r="H138" s="8" t="s">
        <v>294</v>
      </c>
      <c r="I138" t="s">
        <v>266</v>
      </c>
      <c r="J138" t="s">
        <v>230</v>
      </c>
      <c r="K138" t="s">
        <v>268</v>
      </c>
      <c r="L138">
        <v>49.25</v>
      </c>
      <c r="M138">
        <v>25</v>
      </c>
      <c r="N138" s="46" t="s">
        <v>295</v>
      </c>
      <c r="O138" s="48">
        <v>124080100259</v>
      </c>
    </row>
    <row r="139" spans="1:15" ht="15" customHeight="1">
      <c r="A139">
        <f>ROW() - ROW(Tabela1[[#Headers],[ID]])</f>
        <v>138</v>
      </c>
      <c r="B139" t="s">
        <v>19</v>
      </c>
      <c r="C139" t="s">
        <v>19</v>
      </c>
      <c r="D139" t="s">
        <v>80</v>
      </c>
      <c r="E139" s="5">
        <v>13</v>
      </c>
      <c r="F139" s="1">
        <v>45757</v>
      </c>
      <c r="G139" s="2">
        <v>0.47430555555555554</v>
      </c>
      <c r="H139" s="8" t="s">
        <v>296</v>
      </c>
      <c r="I139" t="s">
        <v>266</v>
      </c>
      <c r="J139" t="s">
        <v>230</v>
      </c>
      <c r="K139" t="s">
        <v>230</v>
      </c>
      <c r="L139">
        <v>14.5</v>
      </c>
      <c r="M139">
        <v>15</v>
      </c>
      <c r="N139" s="46" t="s">
        <v>297</v>
      </c>
      <c r="O139" s="48">
        <v>124080100259</v>
      </c>
    </row>
    <row r="140" spans="1:15" ht="15" customHeight="1">
      <c r="A140">
        <f>ROW() - ROW(Tabela1[[#Headers],[ID]])</f>
        <v>139</v>
      </c>
      <c r="B140" t="s">
        <v>19</v>
      </c>
      <c r="C140" t="s">
        <v>19</v>
      </c>
      <c r="D140" t="s">
        <v>80</v>
      </c>
      <c r="E140" s="5">
        <v>14</v>
      </c>
      <c r="F140" s="1">
        <v>45757</v>
      </c>
      <c r="G140" s="2">
        <v>0.47499999999999998</v>
      </c>
      <c r="H140" s="8" t="s">
        <v>298</v>
      </c>
      <c r="I140" t="s">
        <v>266</v>
      </c>
      <c r="J140" t="s">
        <v>230</v>
      </c>
      <c r="K140" t="s">
        <v>230</v>
      </c>
      <c r="L140">
        <v>14.69</v>
      </c>
      <c r="M140">
        <v>15</v>
      </c>
      <c r="N140" s="46" t="s">
        <v>299</v>
      </c>
      <c r="O140" s="48">
        <v>124080100259</v>
      </c>
    </row>
    <row r="141" spans="1:15" ht="15" customHeight="1">
      <c r="A141">
        <f>ROW() - ROW(Tabela1[[#Headers],[ID]])</f>
        <v>140</v>
      </c>
      <c r="B141" t="s">
        <v>19</v>
      </c>
      <c r="C141" t="s">
        <v>19</v>
      </c>
      <c r="D141" t="s">
        <v>80</v>
      </c>
      <c r="E141" s="5">
        <v>15</v>
      </c>
      <c r="F141" s="1">
        <v>45757</v>
      </c>
      <c r="G141" s="2">
        <v>0.47638888888888886</v>
      </c>
      <c r="H141" s="8" t="s">
        <v>300</v>
      </c>
      <c r="I141" t="s">
        <v>266</v>
      </c>
      <c r="J141" t="s">
        <v>230</v>
      </c>
      <c r="K141" t="s">
        <v>230</v>
      </c>
      <c r="L141">
        <v>-54</v>
      </c>
      <c r="M141">
        <v>-55</v>
      </c>
      <c r="N141" s="46" t="s">
        <v>301</v>
      </c>
      <c r="O141" s="48">
        <v>124080100396</v>
      </c>
    </row>
    <row r="142" spans="1:15" ht="15" customHeight="1">
      <c r="A142">
        <f>ROW() - ROW(Tabela1[[#Headers],[ID]])</f>
        <v>141</v>
      </c>
      <c r="B142" t="s">
        <v>19</v>
      </c>
      <c r="C142" t="s">
        <v>19</v>
      </c>
      <c r="D142" t="s">
        <v>80</v>
      </c>
      <c r="E142" s="5">
        <v>19</v>
      </c>
      <c r="F142" s="1">
        <v>45757</v>
      </c>
      <c r="G142" s="2">
        <v>0.4777777777777778</v>
      </c>
      <c r="H142" s="8" t="s">
        <v>302</v>
      </c>
      <c r="I142" t="s">
        <v>69</v>
      </c>
      <c r="J142" t="s">
        <v>18</v>
      </c>
      <c r="K142" t="s">
        <v>268</v>
      </c>
      <c r="L142">
        <v>-40.5</v>
      </c>
      <c r="M142">
        <v>-16.62</v>
      </c>
      <c r="N142" s="46" t="s">
        <v>303</v>
      </c>
      <c r="O142" s="48">
        <v>225020110229</v>
      </c>
    </row>
    <row r="143" spans="1:15" ht="15" customHeight="1">
      <c r="A143">
        <f>ROW() - ROW(Tabela1[[#Headers],[ID]])</f>
        <v>142</v>
      </c>
      <c r="B143" t="s">
        <v>19</v>
      </c>
      <c r="C143" t="s">
        <v>19</v>
      </c>
      <c r="D143" t="s">
        <v>80</v>
      </c>
      <c r="E143" s="5">
        <v>20</v>
      </c>
      <c r="F143" s="1">
        <v>45757</v>
      </c>
      <c r="G143" s="2">
        <v>0.47847222222222224</v>
      </c>
      <c r="H143" s="8" t="s">
        <v>304</v>
      </c>
      <c r="I143" t="s">
        <v>266</v>
      </c>
      <c r="J143" t="s">
        <v>18</v>
      </c>
      <c r="K143" t="s">
        <v>268</v>
      </c>
      <c r="L143">
        <v>62.25</v>
      </c>
      <c r="M143">
        <v>-30.75</v>
      </c>
      <c r="N143" s="46" t="s">
        <v>305</v>
      </c>
      <c r="O143" s="48">
        <v>124080100532</v>
      </c>
    </row>
    <row r="144" spans="1:15" ht="15" customHeight="1">
      <c r="A144">
        <f>ROW() - ROW(Tabela1[[#Headers],[ID]])</f>
        <v>143</v>
      </c>
      <c r="B144" t="s">
        <v>19</v>
      </c>
      <c r="C144" t="s">
        <v>19</v>
      </c>
      <c r="D144" t="s">
        <v>80</v>
      </c>
      <c r="E144" s="5">
        <v>21</v>
      </c>
      <c r="F144" s="1">
        <v>45757</v>
      </c>
      <c r="G144" s="2">
        <v>0.53888888888888886</v>
      </c>
      <c r="H144" s="8" t="s">
        <v>306</v>
      </c>
      <c r="I144" t="s">
        <v>266</v>
      </c>
      <c r="J144" t="s">
        <v>230</v>
      </c>
      <c r="K144" t="s">
        <v>230</v>
      </c>
      <c r="L144">
        <v>15.25</v>
      </c>
      <c r="M144">
        <v>15</v>
      </c>
      <c r="N144" s="49" t="s">
        <v>84</v>
      </c>
      <c r="O144" s="48">
        <v>124100100450</v>
      </c>
    </row>
    <row r="145" spans="1:15" ht="15" customHeight="1">
      <c r="A145">
        <f>ROW() - ROW(Tabela1[[#Headers],[ID]])</f>
        <v>144</v>
      </c>
      <c r="B145" t="s">
        <v>19</v>
      </c>
      <c r="C145" t="s">
        <v>19</v>
      </c>
      <c r="D145" t="s">
        <v>80</v>
      </c>
      <c r="E145" s="5">
        <v>22</v>
      </c>
      <c r="F145" s="1">
        <v>45757</v>
      </c>
      <c r="G145" s="2">
        <v>0.5395833333333333</v>
      </c>
      <c r="H145" s="8" t="s">
        <v>307</v>
      </c>
      <c r="I145" t="s">
        <v>266</v>
      </c>
      <c r="J145" t="s">
        <v>230</v>
      </c>
      <c r="K145" t="s">
        <v>268</v>
      </c>
      <c r="L145">
        <v>0</v>
      </c>
      <c r="M145">
        <v>25</v>
      </c>
      <c r="N145" s="49" t="s">
        <v>84</v>
      </c>
      <c r="O145" s="48">
        <v>124080100907</v>
      </c>
    </row>
    <row r="146" spans="1:15" ht="15" customHeight="1">
      <c r="A146">
        <f>ROW() - ROW(Tabela1[[#Headers],[ID]])</f>
        <v>145</v>
      </c>
      <c r="B146" t="s">
        <v>19</v>
      </c>
      <c r="C146" t="s">
        <v>19</v>
      </c>
      <c r="D146" t="s">
        <v>80</v>
      </c>
      <c r="E146" s="5">
        <v>23</v>
      </c>
      <c r="F146" s="1">
        <v>45757</v>
      </c>
      <c r="G146" s="2">
        <v>0.54166666666666663</v>
      </c>
      <c r="H146" s="8" t="s">
        <v>308</v>
      </c>
      <c r="I146" t="s">
        <v>266</v>
      </c>
      <c r="J146" t="s">
        <v>230</v>
      </c>
      <c r="K146" t="s">
        <v>230</v>
      </c>
      <c r="L146">
        <v>0.95</v>
      </c>
      <c r="M146">
        <v>0.49</v>
      </c>
      <c r="N146" s="49" t="s">
        <v>84</v>
      </c>
      <c r="O146" s="48">
        <v>124080101270</v>
      </c>
    </row>
    <row r="147" spans="1:15" ht="15" customHeight="1">
      <c r="A147">
        <f>ROW() - ROW(Tabela1[[#Headers],[ID]])</f>
        <v>146</v>
      </c>
      <c r="B147" t="s">
        <v>19</v>
      </c>
      <c r="C147" t="s">
        <v>19</v>
      </c>
      <c r="D147" t="s">
        <v>80</v>
      </c>
      <c r="E147" s="5">
        <v>24</v>
      </c>
      <c r="F147" s="1">
        <v>45757</v>
      </c>
      <c r="G147" s="2">
        <v>0.54236111111111107</v>
      </c>
      <c r="H147" s="8" t="s">
        <v>309</v>
      </c>
      <c r="I147" t="s">
        <v>266</v>
      </c>
      <c r="J147" t="s">
        <v>230</v>
      </c>
      <c r="K147" t="s">
        <v>18</v>
      </c>
      <c r="L147">
        <v>25.5</v>
      </c>
      <c r="M147">
        <v>25</v>
      </c>
      <c r="N147" s="49" t="s">
        <v>84</v>
      </c>
      <c r="O147" s="48">
        <v>124080100488</v>
      </c>
    </row>
    <row r="148" spans="1:15" ht="15" customHeight="1">
      <c r="A148">
        <f>ROW() - ROW(Tabela1[[#Headers],[ID]])</f>
        <v>147</v>
      </c>
      <c r="B148" t="s">
        <v>19</v>
      </c>
      <c r="C148" t="s">
        <v>19</v>
      </c>
      <c r="D148" t="s">
        <v>80</v>
      </c>
      <c r="E148" s="5">
        <v>25</v>
      </c>
      <c r="F148" s="1">
        <v>45757</v>
      </c>
      <c r="G148" s="2">
        <v>0.5444444444444444</v>
      </c>
      <c r="H148" s="8" t="s">
        <v>143</v>
      </c>
      <c r="I148" t="s">
        <v>310</v>
      </c>
      <c r="J148" t="s">
        <v>230</v>
      </c>
      <c r="K148" t="s">
        <v>18</v>
      </c>
      <c r="L148">
        <v>22.75</v>
      </c>
      <c r="M148">
        <v>30.5</v>
      </c>
      <c r="N148" s="49" t="s">
        <v>84</v>
      </c>
      <c r="O148" s="48">
        <v>124080101300</v>
      </c>
    </row>
    <row r="149" spans="1:15" ht="15" customHeight="1">
      <c r="A149">
        <v>139</v>
      </c>
      <c r="B149" t="s">
        <v>19</v>
      </c>
      <c r="C149" t="s">
        <v>19</v>
      </c>
      <c r="D149" t="s">
        <v>80</v>
      </c>
      <c r="E149" s="5">
        <v>1</v>
      </c>
      <c r="F149" s="1">
        <v>45758</v>
      </c>
      <c r="G149" s="2">
        <v>0.41388888888888886</v>
      </c>
      <c r="H149" s="8" t="s">
        <v>311</v>
      </c>
      <c r="I149" t="s">
        <v>266</v>
      </c>
      <c r="J149" t="s">
        <v>22</v>
      </c>
      <c r="K149" t="s">
        <v>22</v>
      </c>
      <c r="L149">
        <v>15.31</v>
      </c>
      <c r="M149">
        <v>15</v>
      </c>
      <c r="N149" s="50" t="s">
        <v>231</v>
      </c>
      <c r="O149" s="20">
        <v>124090101871</v>
      </c>
    </row>
    <row r="150" spans="1:15" ht="15" customHeight="1">
      <c r="A150">
        <v>140</v>
      </c>
      <c r="B150" t="s">
        <v>19</v>
      </c>
      <c r="C150" t="s">
        <v>19</v>
      </c>
      <c r="D150" t="s">
        <v>80</v>
      </c>
      <c r="E150" s="5">
        <v>2</v>
      </c>
      <c r="F150" s="1">
        <v>45758</v>
      </c>
      <c r="G150" s="2">
        <v>0.41597222222222224</v>
      </c>
      <c r="H150" s="8" t="s">
        <v>312</v>
      </c>
      <c r="I150" t="s">
        <v>266</v>
      </c>
      <c r="J150" t="s">
        <v>22</v>
      </c>
      <c r="K150" t="s">
        <v>22</v>
      </c>
      <c r="L150" s="46">
        <v>-25.12</v>
      </c>
      <c r="M150">
        <v>-25</v>
      </c>
      <c r="N150" s="50" t="s">
        <v>232</v>
      </c>
      <c r="O150" s="20">
        <v>124090100102</v>
      </c>
    </row>
    <row r="151" spans="1:15" ht="15" customHeight="1">
      <c r="A151">
        <v>141</v>
      </c>
      <c r="B151" t="s">
        <v>19</v>
      </c>
      <c r="C151" t="s">
        <v>19</v>
      </c>
      <c r="D151" t="s">
        <v>80</v>
      </c>
      <c r="E151" s="5">
        <v>3</v>
      </c>
      <c r="F151" s="1">
        <v>45758</v>
      </c>
      <c r="G151" s="2">
        <v>0.41805555555555557</v>
      </c>
      <c r="H151" s="8" t="s">
        <v>313</v>
      </c>
      <c r="I151" t="s">
        <v>266</v>
      </c>
      <c r="J151" t="s">
        <v>22</v>
      </c>
      <c r="K151" t="s">
        <v>22</v>
      </c>
      <c r="L151">
        <v>25.38</v>
      </c>
      <c r="M151">
        <v>25</v>
      </c>
      <c r="N151" s="50" t="s">
        <v>180</v>
      </c>
      <c r="O151" s="20">
        <v>124080101485</v>
      </c>
    </row>
    <row r="152" spans="1:15" ht="15" customHeight="1">
      <c r="A152">
        <v>142</v>
      </c>
      <c r="B152" t="s">
        <v>19</v>
      </c>
      <c r="C152" t="s">
        <v>19</v>
      </c>
      <c r="D152" t="s">
        <v>80</v>
      </c>
      <c r="E152" s="5">
        <v>4</v>
      </c>
      <c r="F152" s="1">
        <v>45758</v>
      </c>
      <c r="G152" s="2">
        <v>0.4236111111111111</v>
      </c>
      <c r="H152" s="8" t="s">
        <v>314</v>
      </c>
      <c r="I152" t="s">
        <v>266</v>
      </c>
      <c r="J152" t="s">
        <v>22</v>
      </c>
      <c r="K152" t="s">
        <v>22</v>
      </c>
      <c r="L152">
        <v>-24.12</v>
      </c>
      <c r="M152">
        <v>-25</v>
      </c>
      <c r="N152" s="50" t="s">
        <v>234</v>
      </c>
      <c r="O152" s="20">
        <v>124070100108</v>
      </c>
    </row>
    <row r="153" spans="1:15" ht="15" customHeight="1">
      <c r="A153">
        <v>143</v>
      </c>
      <c r="B153" t="s">
        <v>19</v>
      </c>
      <c r="C153" t="s">
        <v>19</v>
      </c>
      <c r="D153" t="s">
        <v>80</v>
      </c>
      <c r="E153" s="5">
        <v>5</v>
      </c>
      <c r="F153" s="1">
        <v>45758</v>
      </c>
      <c r="G153" s="2">
        <v>0.4284722222222222</v>
      </c>
      <c r="H153" s="8" t="s">
        <v>315</v>
      </c>
      <c r="I153" t="s">
        <v>266</v>
      </c>
      <c r="J153" t="s">
        <v>22</v>
      </c>
      <c r="K153" t="s">
        <v>22</v>
      </c>
      <c r="L153">
        <v>14.25</v>
      </c>
      <c r="M153">
        <v>15</v>
      </c>
      <c r="N153" s="50" t="s">
        <v>236</v>
      </c>
      <c r="O153" s="20">
        <v>124100100498</v>
      </c>
    </row>
    <row r="154" spans="1:15" ht="15" customHeight="1">
      <c r="A154">
        <v>144</v>
      </c>
      <c r="B154" t="s">
        <v>19</v>
      </c>
      <c r="C154" t="s">
        <v>19</v>
      </c>
      <c r="D154" t="s">
        <v>80</v>
      </c>
      <c r="E154" s="5">
        <v>6</v>
      </c>
      <c r="F154" s="1">
        <v>45758</v>
      </c>
      <c r="G154" s="2">
        <v>0.43055555555555558</v>
      </c>
      <c r="H154" s="8" t="s">
        <v>316</v>
      </c>
      <c r="I154" t="s">
        <v>69</v>
      </c>
      <c r="J154" t="s">
        <v>317</v>
      </c>
      <c r="K154" t="s">
        <v>28</v>
      </c>
      <c r="L154">
        <v>-40.75</v>
      </c>
      <c r="M154">
        <v>-36.5</v>
      </c>
      <c r="N154" s="46" t="s">
        <v>239</v>
      </c>
      <c r="O154" s="20">
        <v>225020110809</v>
      </c>
    </row>
    <row r="155" spans="1:15" ht="15" customHeight="1">
      <c r="A155">
        <v>145</v>
      </c>
      <c r="B155" t="s">
        <v>19</v>
      </c>
      <c r="C155" t="s">
        <v>19</v>
      </c>
      <c r="D155" t="s">
        <v>80</v>
      </c>
      <c r="E155" s="5">
        <v>7</v>
      </c>
      <c r="F155" s="1">
        <v>45758</v>
      </c>
      <c r="G155" s="2">
        <v>0.43333333333333335</v>
      </c>
      <c r="H155" s="8" t="s">
        <v>318</v>
      </c>
      <c r="I155" t="s">
        <v>266</v>
      </c>
      <c r="J155" t="s">
        <v>22</v>
      </c>
      <c r="K155" t="s">
        <v>22</v>
      </c>
      <c r="L155">
        <v>-41</v>
      </c>
      <c r="M155">
        <v>-25</v>
      </c>
      <c r="N155" s="6" t="s">
        <v>240</v>
      </c>
      <c r="O155" s="20">
        <v>124080100228</v>
      </c>
    </row>
    <row r="156" spans="1:15" ht="15" customHeight="1">
      <c r="A156">
        <v>146</v>
      </c>
      <c r="B156" t="s">
        <v>19</v>
      </c>
      <c r="C156" t="s">
        <v>19</v>
      </c>
      <c r="D156" t="s">
        <v>80</v>
      </c>
      <c r="E156" s="5">
        <v>8</v>
      </c>
      <c r="F156" s="1">
        <v>45758</v>
      </c>
      <c r="G156" s="2">
        <v>0.43611111111111112</v>
      </c>
      <c r="H156" s="46" t="s">
        <v>319</v>
      </c>
      <c r="I156" t="s">
        <v>266</v>
      </c>
      <c r="J156" t="s">
        <v>22</v>
      </c>
      <c r="K156" t="s">
        <v>22</v>
      </c>
      <c r="L156">
        <v>14.69</v>
      </c>
      <c r="M156">
        <v>15</v>
      </c>
      <c r="N156" s="6" t="s">
        <v>85</v>
      </c>
      <c r="O156" s="20">
        <v>124100100436</v>
      </c>
    </row>
    <row r="157" spans="1:15" ht="15" customHeight="1">
      <c r="A157">
        <v>147</v>
      </c>
      <c r="B157" t="s">
        <v>19</v>
      </c>
      <c r="C157" t="s">
        <v>19</v>
      </c>
      <c r="D157" t="s">
        <v>80</v>
      </c>
      <c r="E157" s="5">
        <v>9</v>
      </c>
      <c r="F157" s="1">
        <v>45758</v>
      </c>
      <c r="G157" s="2">
        <v>0.43888888888888888</v>
      </c>
      <c r="H157" s="8" t="s">
        <v>188</v>
      </c>
      <c r="I157" t="s">
        <v>266</v>
      </c>
      <c r="J157" t="s">
        <v>22</v>
      </c>
      <c r="K157" t="s">
        <v>22</v>
      </c>
      <c r="L157">
        <v>-44.5</v>
      </c>
      <c r="M157">
        <v>30.5</v>
      </c>
      <c r="N157" s="6" t="s">
        <v>244</v>
      </c>
      <c r="O157" s="19">
        <v>12407010443</v>
      </c>
    </row>
    <row r="158" spans="1:15" ht="15" customHeight="1">
      <c r="A158">
        <v>148</v>
      </c>
      <c r="B158" t="s">
        <v>19</v>
      </c>
      <c r="C158" t="s">
        <v>19</v>
      </c>
      <c r="D158" t="s">
        <v>80</v>
      </c>
      <c r="E158" s="5">
        <v>10</v>
      </c>
      <c r="F158" s="1">
        <v>45758</v>
      </c>
      <c r="G158" s="2">
        <v>0.44097222222222221</v>
      </c>
      <c r="H158" s="8" t="s">
        <v>320</v>
      </c>
      <c r="I158" t="s">
        <v>266</v>
      </c>
      <c r="J158" t="s">
        <v>22</v>
      </c>
      <c r="K158" t="s">
        <v>22</v>
      </c>
      <c r="L158">
        <v>-24.38</v>
      </c>
      <c r="M158">
        <v>-25</v>
      </c>
      <c r="N158" s="6" t="s">
        <v>246</v>
      </c>
      <c r="O158" s="5">
        <v>124080100259</v>
      </c>
    </row>
    <row r="159" spans="1:15" ht="15" customHeight="1">
      <c r="A159">
        <v>149</v>
      </c>
      <c r="B159" t="s">
        <v>19</v>
      </c>
      <c r="C159" t="s">
        <v>19</v>
      </c>
      <c r="D159" t="s">
        <v>80</v>
      </c>
      <c r="E159" s="5">
        <v>11</v>
      </c>
      <c r="F159" s="1">
        <v>45758</v>
      </c>
      <c r="G159" s="2">
        <v>0.44374999999999998</v>
      </c>
      <c r="H159" s="8" t="s">
        <v>321</v>
      </c>
      <c r="I159" t="s">
        <v>266</v>
      </c>
      <c r="J159" t="s">
        <v>322</v>
      </c>
      <c r="K159" t="s">
        <v>22</v>
      </c>
      <c r="L159">
        <v>-54.25</v>
      </c>
      <c r="M159">
        <v>25</v>
      </c>
      <c r="N159" s="6" t="s">
        <v>247</v>
      </c>
      <c r="O159" s="5">
        <v>124080101454</v>
      </c>
    </row>
    <row r="160" spans="1:15" ht="15" customHeight="1">
      <c r="A160" s="6">
        <v>149</v>
      </c>
      <c r="B160" s="56" t="s">
        <v>19</v>
      </c>
      <c r="C160" s="56" t="s">
        <v>19</v>
      </c>
      <c r="D160" s="56" t="s">
        <v>80</v>
      </c>
      <c r="E160" s="12">
        <v>11</v>
      </c>
      <c r="F160" s="24">
        <v>45758</v>
      </c>
      <c r="G160" s="8">
        <v>0.44374999999999998</v>
      </c>
      <c r="H160" s="24" t="s">
        <v>321</v>
      </c>
      <c r="I160" s="56" t="s">
        <v>266</v>
      </c>
      <c r="J160" s="56" t="s">
        <v>322</v>
      </c>
      <c r="K160" t="s">
        <v>323</v>
      </c>
      <c r="L160" s="6">
        <v>-54.25</v>
      </c>
      <c r="M160" s="6">
        <v>25</v>
      </c>
      <c r="N160" s="6" t="s">
        <v>247</v>
      </c>
      <c r="O160" s="12">
        <v>124080101454</v>
      </c>
    </row>
    <row r="161" spans="1:15" ht="15" customHeight="1">
      <c r="A161">
        <v>150</v>
      </c>
      <c r="B161" t="s">
        <v>19</v>
      </c>
      <c r="C161" t="s">
        <v>19</v>
      </c>
      <c r="D161" t="s">
        <v>80</v>
      </c>
      <c r="E161" s="5">
        <v>12</v>
      </c>
      <c r="F161" s="1">
        <v>45758</v>
      </c>
      <c r="G161" s="2">
        <v>0.4465277777777778</v>
      </c>
      <c r="H161" s="8" t="s">
        <v>324</v>
      </c>
      <c r="I161" t="s">
        <v>266</v>
      </c>
      <c r="J161" t="s">
        <v>325</v>
      </c>
      <c r="K161" t="s">
        <v>22</v>
      </c>
      <c r="L161">
        <v>49.25</v>
      </c>
      <c r="M161">
        <v>25</v>
      </c>
      <c r="N161" s="46" t="s">
        <v>248</v>
      </c>
      <c r="O161" s="5">
        <v>124090100157</v>
      </c>
    </row>
    <row r="162" spans="1:15" ht="15" customHeight="1">
      <c r="A162" s="6">
        <v>150</v>
      </c>
      <c r="B162" s="56" t="s">
        <v>19</v>
      </c>
      <c r="C162" s="56" t="s">
        <v>19</v>
      </c>
      <c r="D162" s="56" t="s">
        <v>80</v>
      </c>
      <c r="E162" s="12">
        <v>12</v>
      </c>
      <c r="F162" s="24">
        <v>45758</v>
      </c>
      <c r="G162" s="8">
        <v>0.4465277777777778</v>
      </c>
      <c r="H162" s="8" t="s">
        <v>324</v>
      </c>
      <c r="I162" s="56" t="s">
        <v>266</v>
      </c>
      <c r="J162" s="56" t="s">
        <v>325</v>
      </c>
      <c r="K162" t="s">
        <v>18</v>
      </c>
      <c r="L162" s="6">
        <v>49.25</v>
      </c>
      <c r="M162" s="6">
        <v>25</v>
      </c>
      <c r="N162" s="46" t="s">
        <v>248</v>
      </c>
      <c r="O162" s="12">
        <v>124090100157</v>
      </c>
    </row>
    <row r="163" spans="1:15" ht="15" customHeight="1">
      <c r="A163">
        <v>151</v>
      </c>
      <c r="B163" t="s">
        <v>19</v>
      </c>
      <c r="C163" t="s">
        <v>19</v>
      </c>
      <c r="D163" t="s">
        <v>80</v>
      </c>
      <c r="E163" s="5">
        <v>13</v>
      </c>
      <c r="F163" s="1">
        <v>45758</v>
      </c>
      <c r="G163" s="2">
        <v>0.44930555555555557</v>
      </c>
      <c r="H163" s="8" t="s">
        <v>326</v>
      </c>
      <c r="I163" t="s">
        <v>266</v>
      </c>
      <c r="J163" t="s">
        <v>22</v>
      </c>
      <c r="K163" t="s">
        <v>22</v>
      </c>
      <c r="L163">
        <v>14.5</v>
      </c>
      <c r="M163">
        <v>15</v>
      </c>
      <c r="N163" s="6" t="s">
        <v>249</v>
      </c>
      <c r="O163" s="5">
        <v>124090102434</v>
      </c>
    </row>
    <row r="164" spans="1:15" ht="15" customHeight="1">
      <c r="A164">
        <v>152</v>
      </c>
      <c r="B164" t="s">
        <v>19</v>
      </c>
      <c r="C164" t="s">
        <v>19</v>
      </c>
      <c r="D164" t="s">
        <v>80</v>
      </c>
      <c r="E164" s="5">
        <v>14</v>
      </c>
      <c r="F164" s="1">
        <v>45758</v>
      </c>
      <c r="G164" s="2">
        <v>0.45069444444444445</v>
      </c>
      <c r="H164" s="8" t="s">
        <v>327</v>
      </c>
      <c r="I164" t="s">
        <v>266</v>
      </c>
      <c r="J164" t="s">
        <v>22</v>
      </c>
      <c r="K164" t="s">
        <v>22</v>
      </c>
      <c r="L164">
        <v>14.69</v>
      </c>
      <c r="M164">
        <v>15</v>
      </c>
      <c r="N164" s="6" t="s">
        <v>252</v>
      </c>
      <c r="O164" s="5">
        <v>124090102250</v>
      </c>
    </row>
    <row r="165" spans="1:15" ht="15" customHeight="1">
      <c r="A165">
        <v>153</v>
      </c>
      <c r="B165" t="s">
        <v>19</v>
      </c>
      <c r="C165" t="s">
        <v>19</v>
      </c>
      <c r="D165" t="s">
        <v>80</v>
      </c>
      <c r="E165" s="5">
        <v>15</v>
      </c>
      <c r="F165" s="1">
        <v>45758</v>
      </c>
      <c r="G165" s="2">
        <v>0.45416666666666666</v>
      </c>
      <c r="H165" s="8" t="s">
        <v>328</v>
      </c>
      <c r="I165" t="s">
        <v>266</v>
      </c>
      <c r="J165" t="s">
        <v>230</v>
      </c>
      <c r="K165" t="s">
        <v>22</v>
      </c>
      <c r="L165">
        <v>-54</v>
      </c>
      <c r="M165">
        <v>-55</v>
      </c>
      <c r="N165" s="46" t="s">
        <v>254</v>
      </c>
      <c r="O165" s="5">
        <v>124080100396</v>
      </c>
    </row>
    <row r="166" spans="1:15" ht="15" customHeight="1">
      <c r="A166">
        <v>154</v>
      </c>
      <c r="B166" t="s">
        <v>19</v>
      </c>
      <c r="C166" t="s">
        <v>19</v>
      </c>
      <c r="D166" t="s">
        <v>80</v>
      </c>
      <c r="E166" s="5">
        <v>19</v>
      </c>
      <c r="F166" s="1">
        <v>45758</v>
      </c>
      <c r="G166" s="2">
        <v>0.45694444444444443</v>
      </c>
      <c r="H166" s="8" t="s">
        <v>329</v>
      </c>
      <c r="I166" t="s">
        <v>69</v>
      </c>
      <c r="J166" t="s">
        <v>330</v>
      </c>
      <c r="K166" t="s">
        <v>18</v>
      </c>
      <c r="L166">
        <v>-40.5</v>
      </c>
      <c r="M166">
        <v>-23.62</v>
      </c>
      <c r="N166" s="6" t="s">
        <v>139</v>
      </c>
      <c r="O166" s="20">
        <v>225020110229</v>
      </c>
    </row>
    <row r="167" spans="1:15" ht="15" customHeight="1">
      <c r="A167">
        <v>155</v>
      </c>
      <c r="B167" t="s">
        <v>19</v>
      </c>
      <c r="C167" t="s">
        <v>19</v>
      </c>
      <c r="D167" t="s">
        <v>80</v>
      </c>
      <c r="E167" s="5">
        <v>20</v>
      </c>
      <c r="F167" s="1">
        <v>45758</v>
      </c>
      <c r="G167" s="2">
        <v>0.4597222222222222</v>
      </c>
      <c r="H167" s="8" t="s">
        <v>198</v>
      </c>
      <c r="I167" t="s">
        <v>266</v>
      </c>
      <c r="J167" t="s">
        <v>331</v>
      </c>
      <c r="K167" t="s">
        <v>22</v>
      </c>
      <c r="L167">
        <v>62.25</v>
      </c>
      <c r="M167">
        <v>-30.75</v>
      </c>
      <c r="N167" s="6" t="s">
        <v>91</v>
      </c>
      <c r="O167" s="20">
        <v>124080100532</v>
      </c>
    </row>
    <row r="168" spans="1:15" ht="15" customHeight="1">
      <c r="A168" s="6">
        <v>155</v>
      </c>
      <c r="B168" s="56" t="s">
        <v>19</v>
      </c>
      <c r="C168" s="56" t="s">
        <v>19</v>
      </c>
      <c r="D168" s="56" t="s">
        <v>80</v>
      </c>
      <c r="E168" s="6">
        <v>20</v>
      </c>
      <c r="F168" s="24">
        <v>45758</v>
      </c>
      <c r="G168" s="8">
        <v>0.4597222222222222</v>
      </c>
      <c r="H168" s="8" t="s">
        <v>198</v>
      </c>
      <c r="I168" s="56" t="s">
        <v>266</v>
      </c>
      <c r="J168" s="56" t="s">
        <v>332</v>
      </c>
      <c r="K168" t="s">
        <v>333</v>
      </c>
      <c r="L168" s="6">
        <v>62.25</v>
      </c>
      <c r="M168" s="6">
        <v>-30.75</v>
      </c>
      <c r="N168" s="6" t="s">
        <v>91</v>
      </c>
      <c r="O168" s="45">
        <v>124080100532</v>
      </c>
    </row>
    <row r="169" spans="1:15" ht="15" customHeight="1">
      <c r="A169">
        <v>157</v>
      </c>
      <c r="B169" t="s">
        <v>19</v>
      </c>
      <c r="C169" t="s">
        <v>19</v>
      </c>
      <c r="D169" t="s">
        <v>80</v>
      </c>
      <c r="E169" s="5">
        <v>21</v>
      </c>
      <c r="F169" s="1">
        <v>45758</v>
      </c>
      <c r="G169" s="2">
        <v>0.46388888888888891</v>
      </c>
      <c r="H169" s="8" t="s">
        <v>334</v>
      </c>
      <c r="I169" t="s">
        <v>266</v>
      </c>
      <c r="J169" t="s">
        <v>22</v>
      </c>
      <c r="K169" t="s">
        <v>22</v>
      </c>
      <c r="L169">
        <v>15.25</v>
      </c>
      <c r="M169">
        <v>15</v>
      </c>
      <c r="N169" s="6" t="s">
        <v>84</v>
      </c>
      <c r="O169" s="20">
        <v>124100100450</v>
      </c>
    </row>
    <row r="170" spans="1:15" ht="15" customHeight="1">
      <c r="A170">
        <v>158</v>
      </c>
      <c r="B170" t="s">
        <v>19</v>
      </c>
      <c r="C170" t="s">
        <v>19</v>
      </c>
      <c r="D170" t="s">
        <v>80</v>
      </c>
      <c r="E170" s="5">
        <v>22</v>
      </c>
      <c r="F170" s="1">
        <v>45758</v>
      </c>
      <c r="G170" s="2">
        <v>0.46597222222222223</v>
      </c>
      <c r="H170" s="24" t="s">
        <v>335</v>
      </c>
      <c r="I170" t="s">
        <v>61</v>
      </c>
      <c r="J170" t="s">
        <v>336</v>
      </c>
      <c r="K170" t="s">
        <v>28</v>
      </c>
      <c r="L170">
        <v>0</v>
      </c>
      <c r="M170">
        <v>-29.12</v>
      </c>
      <c r="N170" s="6" t="s">
        <v>258</v>
      </c>
      <c r="O170" s="20">
        <v>124080100907</v>
      </c>
    </row>
    <row r="171" spans="1:15" ht="15" customHeight="1">
      <c r="A171">
        <v>159</v>
      </c>
      <c r="B171" t="s">
        <v>19</v>
      </c>
      <c r="C171" t="s">
        <v>19</v>
      </c>
      <c r="D171" t="s">
        <v>80</v>
      </c>
      <c r="E171" s="5">
        <v>24</v>
      </c>
      <c r="F171" s="1">
        <v>45758</v>
      </c>
      <c r="G171" s="2">
        <v>0.47013888888888888</v>
      </c>
      <c r="H171" s="24" t="s">
        <v>204</v>
      </c>
      <c r="I171" t="s">
        <v>266</v>
      </c>
      <c r="J171" t="s">
        <v>205</v>
      </c>
      <c r="K171" t="s">
        <v>18</v>
      </c>
      <c r="L171">
        <v>25.5</v>
      </c>
      <c r="M171">
        <v>25</v>
      </c>
      <c r="N171" s="6" t="s">
        <v>263</v>
      </c>
      <c r="O171" s="20">
        <v>124080100488</v>
      </c>
    </row>
    <row r="172" spans="1:15" ht="15" customHeight="1">
      <c r="A172">
        <v>160</v>
      </c>
      <c r="B172" t="s">
        <v>19</v>
      </c>
      <c r="C172" t="s">
        <v>19</v>
      </c>
      <c r="D172" t="s">
        <v>80</v>
      </c>
      <c r="E172" s="5">
        <v>25</v>
      </c>
      <c r="F172" s="1">
        <v>45758</v>
      </c>
      <c r="G172" s="2">
        <v>0.47222222222222221</v>
      </c>
      <c r="H172" s="8" t="s">
        <v>207</v>
      </c>
      <c r="I172" t="s">
        <v>310</v>
      </c>
      <c r="J172" t="s">
        <v>337</v>
      </c>
      <c r="K172" t="s">
        <v>18</v>
      </c>
      <c r="L172">
        <v>22.75</v>
      </c>
      <c r="M172">
        <v>30.5</v>
      </c>
      <c r="N172" s="6" t="s">
        <v>86</v>
      </c>
      <c r="O172" s="5">
        <v>124080101300</v>
      </c>
    </row>
    <row r="173" spans="1:15" ht="15" customHeight="1">
      <c r="A173">
        <v>161</v>
      </c>
      <c r="B173" t="s">
        <v>26</v>
      </c>
      <c r="C173" t="s">
        <v>58</v>
      </c>
      <c r="D173" t="s">
        <v>59</v>
      </c>
      <c r="E173" s="5">
        <v>18</v>
      </c>
      <c r="F173" s="1">
        <v>45761</v>
      </c>
      <c r="G173" s="2">
        <v>0.41666666666666669</v>
      </c>
      <c r="H173" s="8" t="s">
        <v>338</v>
      </c>
      <c r="I173" t="s">
        <v>339</v>
      </c>
      <c r="J173" t="s">
        <v>340</v>
      </c>
      <c r="K173" t="s">
        <v>18</v>
      </c>
      <c r="L173">
        <v>22.75</v>
      </c>
      <c r="M173">
        <v>30.5</v>
      </c>
      <c r="N173" s="6" t="s">
        <v>86</v>
      </c>
      <c r="O173" s="5">
        <v>124080101300</v>
      </c>
    </row>
    <row r="174" spans="1:15" ht="15" customHeight="1">
      <c r="A174">
        <v>162</v>
      </c>
      <c r="B174" t="s">
        <v>341</v>
      </c>
      <c r="C174" t="s">
        <v>72</v>
      </c>
      <c r="D174" t="s">
        <v>73</v>
      </c>
      <c r="E174" s="5">
        <v>2</v>
      </c>
      <c r="F174" s="1">
        <v>45761</v>
      </c>
      <c r="G174" s="2">
        <v>0.4513888888888889</v>
      </c>
      <c r="H174" s="8" t="s">
        <v>342</v>
      </c>
      <c r="I174" t="s">
        <v>339</v>
      </c>
      <c r="J174" t="s">
        <v>343</v>
      </c>
      <c r="K174" t="s">
        <v>22</v>
      </c>
      <c r="L174">
        <v>54</v>
      </c>
      <c r="M174">
        <v>37.75</v>
      </c>
      <c r="N174" s="46" t="s">
        <v>344</v>
      </c>
      <c r="O174" s="20">
        <v>124090101437</v>
      </c>
    </row>
    <row r="175" spans="1:15" ht="15" customHeight="1">
      <c r="A175" s="6">
        <v>162</v>
      </c>
      <c r="B175" s="56" t="s">
        <v>345</v>
      </c>
      <c r="C175" s="55" t="s">
        <v>72</v>
      </c>
      <c r="D175" s="56" t="s">
        <v>73</v>
      </c>
      <c r="E175" s="12">
        <v>2</v>
      </c>
      <c r="F175" s="24">
        <v>45761</v>
      </c>
      <c r="G175" s="8">
        <v>0.4513888888888889</v>
      </c>
      <c r="H175" s="8" t="s">
        <v>342</v>
      </c>
      <c r="I175" s="56" t="s">
        <v>339</v>
      </c>
      <c r="J175" s="56" t="s">
        <v>343</v>
      </c>
      <c r="K175" t="s">
        <v>242</v>
      </c>
      <c r="L175" s="6">
        <v>54</v>
      </c>
      <c r="M175" s="6">
        <v>37.75</v>
      </c>
      <c r="N175" s="46" t="s">
        <v>344</v>
      </c>
      <c r="O175" s="45">
        <v>124090101437</v>
      </c>
    </row>
    <row r="176" spans="1:15" ht="15" customHeight="1">
      <c r="A176">
        <v>163</v>
      </c>
      <c r="B176" t="s">
        <v>345</v>
      </c>
      <c r="C176" t="s">
        <v>72</v>
      </c>
      <c r="D176" t="s">
        <v>73</v>
      </c>
      <c r="E176" s="5">
        <v>13</v>
      </c>
      <c r="F176" s="1">
        <v>45761</v>
      </c>
      <c r="G176" s="2">
        <v>0.4548611111111111</v>
      </c>
      <c r="H176" s="8" t="s">
        <v>346</v>
      </c>
      <c r="I176" t="s">
        <v>339</v>
      </c>
      <c r="J176" t="s">
        <v>347</v>
      </c>
      <c r="K176" t="s">
        <v>22</v>
      </c>
      <c r="L176">
        <v>-31</v>
      </c>
      <c r="M176">
        <v>-35</v>
      </c>
      <c r="N176" s="46" t="s">
        <v>348</v>
      </c>
      <c r="O176" s="20">
        <v>124090102915</v>
      </c>
    </row>
    <row r="177" spans="1:15" ht="15" customHeight="1">
      <c r="A177" s="6">
        <v>163</v>
      </c>
      <c r="B177" s="56" t="s">
        <v>345</v>
      </c>
      <c r="C177" s="55" t="s">
        <v>72</v>
      </c>
      <c r="D177" s="56" t="s">
        <v>73</v>
      </c>
      <c r="E177" s="12">
        <v>13</v>
      </c>
      <c r="F177" s="24">
        <v>45761</v>
      </c>
      <c r="G177" s="8">
        <v>0.4548611111111111</v>
      </c>
      <c r="H177" s="8" t="s">
        <v>346</v>
      </c>
      <c r="I177" s="56" t="s">
        <v>339</v>
      </c>
      <c r="J177" s="56" t="s">
        <v>347</v>
      </c>
      <c r="K177" t="s">
        <v>18</v>
      </c>
      <c r="L177" s="6">
        <v>-31</v>
      </c>
      <c r="M177" s="6">
        <v>-35</v>
      </c>
      <c r="N177" s="46" t="s">
        <v>348</v>
      </c>
      <c r="O177" s="45">
        <v>124090102915</v>
      </c>
    </row>
    <row r="178" spans="1:15" ht="15" customHeight="1">
      <c r="A178">
        <v>164</v>
      </c>
      <c r="B178" t="s">
        <v>345</v>
      </c>
      <c r="C178" t="s">
        <v>72</v>
      </c>
      <c r="D178" t="s">
        <v>73</v>
      </c>
      <c r="E178" s="5">
        <v>21</v>
      </c>
      <c r="F178" s="1">
        <v>45761</v>
      </c>
      <c r="G178" s="2">
        <v>0.45833333333333331</v>
      </c>
      <c r="H178" s="8" t="s">
        <v>349</v>
      </c>
      <c r="I178" t="s">
        <v>275</v>
      </c>
      <c r="J178" t="s">
        <v>350</v>
      </c>
      <c r="K178" t="s">
        <v>18</v>
      </c>
      <c r="L178">
        <v>-7.56</v>
      </c>
      <c r="M178">
        <v>-8.56</v>
      </c>
      <c r="N178" s="46" t="s">
        <v>351</v>
      </c>
      <c r="O178" s="20">
        <v>124090100324</v>
      </c>
    </row>
    <row r="179" spans="1:15" ht="15" customHeight="1">
      <c r="A179">
        <v>165</v>
      </c>
      <c r="B179" t="s">
        <v>19</v>
      </c>
      <c r="C179" t="s">
        <v>19</v>
      </c>
      <c r="D179" t="s">
        <v>80</v>
      </c>
      <c r="E179" s="5">
        <v>1</v>
      </c>
      <c r="F179" s="1">
        <v>45761</v>
      </c>
      <c r="G179" s="2">
        <v>0.46875</v>
      </c>
      <c r="H179" s="8" t="s">
        <v>276</v>
      </c>
      <c r="I179" t="s">
        <v>266</v>
      </c>
      <c r="J179" t="s">
        <v>352</v>
      </c>
      <c r="K179" t="s">
        <v>353</v>
      </c>
      <c r="L179">
        <v>15.31</v>
      </c>
      <c r="M179">
        <v>15</v>
      </c>
      <c r="N179" s="46" t="s">
        <v>231</v>
      </c>
      <c r="O179" s="20">
        <v>124090101871</v>
      </c>
    </row>
    <row r="180" spans="1:15" ht="15" customHeight="1">
      <c r="A180">
        <v>166</v>
      </c>
      <c r="B180" t="s">
        <v>19</v>
      </c>
      <c r="C180" t="s">
        <v>19</v>
      </c>
      <c r="D180" t="s">
        <v>80</v>
      </c>
      <c r="E180" s="5">
        <v>2</v>
      </c>
      <c r="F180" s="1">
        <v>45761</v>
      </c>
      <c r="G180" s="2">
        <v>0.47291666666666665</v>
      </c>
      <c r="H180" s="8" t="s">
        <v>277</v>
      </c>
      <c r="I180" t="s">
        <v>266</v>
      </c>
      <c r="J180" t="s">
        <v>354</v>
      </c>
      <c r="K180" t="s">
        <v>22</v>
      </c>
      <c r="L180">
        <v>-25.12</v>
      </c>
      <c r="M180">
        <v>-25</v>
      </c>
      <c r="N180" s="46" t="s">
        <v>232</v>
      </c>
      <c r="O180" s="20">
        <v>124090100102</v>
      </c>
    </row>
    <row r="181" spans="1:15" ht="15" customHeight="1">
      <c r="A181">
        <v>167</v>
      </c>
      <c r="B181" t="s">
        <v>19</v>
      </c>
      <c r="C181" t="s">
        <v>19</v>
      </c>
      <c r="D181" t="s">
        <v>80</v>
      </c>
      <c r="E181" s="5">
        <v>3</v>
      </c>
      <c r="F181" s="1">
        <v>45761</v>
      </c>
      <c r="G181" s="2">
        <v>0.47499999999999998</v>
      </c>
      <c r="H181" s="8" t="s">
        <v>279</v>
      </c>
      <c r="I181" t="s">
        <v>266</v>
      </c>
      <c r="J181" t="s">
        <v>354</v>
      </c>
      <c r="K181" t="s">
        <v>22</v>
      </c>
      <c r="L181">
        <v>25.38</v>
      </c>
      <c r="M181">
        <v>25</v>
      </c>
      <c r="N181" s="52" t="s">
        <v>180</v>
      </c>
      <c r="O181" s="20">
        <v>124080101485</v>
      </c>
    </row>
    <row r="182" spans="1:15" ht="15" customHeight="1">
      <c r="A182">
        <v>168</v>
      </c>
      <c r="B182" t="s">
        <v>19</v>
      </c>
      <c r="C182" t="s">
        <v>19</v>
      </c>
      <c r="D182" t="s">
        <v>80</v>
      </c>
      <c r="E182" s="5">
        <v>4</v>
      </c>
      <c r="F182" s="1">
        <v>45761</v>
      </c>
      <c r="G182" s="2">
        <v>0.4777777777777778</v>
      </c>
      <c r="H182" s="8" t="s">
        <v>281</v>
      </c>
      <c r="I182" t="s">
        <v>266</v>
      </c>
      <c r="J182" t="s">
        <v>354</v>
      </c>
      <c r="K182" t="s">
        <v>22</v>
      </c>
      <c r="L182">
        <v>-24.12</v>
      </c>
      <c r="M182">
        <v>-25</v>
      </c>
      <c r="N182" s="52" t="s">
        <v>234</v>
      </c>
      <c r="O182" s="20">
        <v>124070100108</v>
      </c>
    </row>
    <row r="183" spans="1:15" ht="15" customHeight="1">
      <c r="A183">
        <v>169</v>
      </c>
      <c r="B183" t="s">
        <v>19</v>
      </c>
      <c r="C183" t="s">
        <v>19</v>
      </c>
      <c r="D183" t="s">
        <v>80</v>
      </c>
      <c r="E183" s="5">
        <v>5</v>
      </c>
      <c r="F183" s="1">
        <v>45761</v>
      </c>
      <c r="G183" s="2">
        <v>0.48055555555555557</v>
      </c>
      <c r="H183" s="8" t="s">
        <v>355</v>
      </c>
      <c r="I183" t="s">
        <v>266</v>
      </c>
      <c r="J183" t="s">
        <v>356</v>
      </c>
      <c r="K183" t="s">
        <v>22</v>
      </c>
      <c r="L183">
        <v>14.25</v>
      </c>
      <c r="M183">
        <v>15</v>
      </c>
      <c r="N183" s="46" t="s">
        <v>236</v>
      </c>
      <c r="O183" s="20">
        <v>124100100498</v>
      </c>
    </row>
    <row r="184" spans="1:15" ht="15" customHeight="1">
      <c r="A184">
        <v>170</v>
      </c>
      <c r="B184" t="s">
        <v>19</v>
      </c>
      <c r="C184" t="s">
        <v>19</v>
      </c>
      <c r="D184" t="s">
        <v>80</v>
      </c>
      <c r="E184" s="5">
        <v>6</v>
      </c>
      <c r="F184" s="1">
        <v>45761</v>
      </c>
      <c r="G184" s="2">
        <v>0.4826388888888889</v>
      </c>
      <c r="H184" s="8" t="s">
        <v>357</v>
      </c>
      <c r="I184" t="s">
        <v>69</v>
      </c>
      <c r="J184" t="s">
        <v>358</v>
      </c>
      <c r="K184" t="s">
        <v>28</v>
      </c>
      <c r="L184">
        <v>-40.75</v>
      </c>
      <c r="M184">
        <v>-11.88</v>
      </c>
      <c r="N184" s="46" t="s">
        <v>239</v>
      </c>
      <c r="O184" s="20">
        <v>225020110809</v>
      </c>
    </row>
    <row r="185" spans="1:15" ht="15" customHeight="1">
      <c r="A185">
        <v>171</v>
      </c>
      <c r="B185" t="s">
        <v>19</v>
      </c>
      <c r="C185" t="s">
        <v>19</v>
      </c>
      <c r="D185" t="s">
        <v>80</v>
      </c>
      <c r="E185" s="5">
        <v>7</v>
      </c>
      <c r="F185" s="1">
        <v>45761</v>
      </c>
      <c r="G185" s="2">
        <v>0.49027777777777776</v>
      </c>
      <c r="H185" s="8" t="s">
        <v>284</v>
      </c>
      <c r="I185" t="s">
        <v>266</v>
      </c>
      <c r="J185" t="s">
        <v>358</v>
      </c>
      <c r="K185" t="s">
        <v>28</v>
      </c>
      <c r="L185">
        <v>-41</v>
      </c>
      <c r="M185">
        <v>-25</v>
      </c>
      <c r="N185" s="46" t="s">
        <v>240</v>
      </c>
      <c r="O185" s="20">
        <v>124080100228</v>
      </c>
    </row>
    <row r="186" spans="1:15" ht="15" customHeight="1">
      <c r="A186">
        <v>172</v>
      </c>
      <c r="B186" t="s">
        <v>19</v>
      </c>
      <c r="C186" t="s">
        <v>19</v>
      </c>
      <c r="D186" t="s">
        <v>80</v>
      </c>
      <c r="E186" s="5">
        <v>8</v>
      </c>
      <c r="F186" s="1">
        <v>45761</v>
      </c>
      <c r="G186" s="2">
        <v>0.49444444444444446</v>
      </c>
      <c r="H186" s="8" t="s">
        <v>359</v>
      </c>
      <c r="I186" t="s">
        <v>266</v>
      </c>
      <c r="J186" t="s">
        <v>360</v>
      </c>
      <c r="K186" t="s">
        <v>22</v>
      </c>
      <c r="L186">
        <v>14.44</v>
      </c>
      <c r="M186">
        <v>15</v>
      </c>
      <c r="N186" s="46" t="s">
        <v>85</v>
      </c>
      <c r="O186" s="20">
        <v>124100100436</v>
      </c>
    </row>
    <row r="187" spans="1:15" ht="15" customHeight="1">
      <c r="A187">
        <v>173</v>
      </c>
      <c r="B187" t="s">
        <v>19</v>
      </c>
      <c r="C187" t="s">
        <v>19</v>
      </c>
      <c r="D187" t="s">
        <v>80</v>
      </c>
      <c r="E187" s="5">
        <v>9</v>
      </c>
      <c r="F187" s="1">
        <v>45761</v>
      </c>
      <c r="G187" s="2">
        <v>0.49722222222222223</v>
      </c>
      <c r="H187" s="8" t="s">
        <v>288</v>
      </c>
      <c r="I187" t="s">
        <v>266</v>
      </c>
      <c r="J187" t="s">
        <v>361</v>
      </c>
      <c r="K187" t="s">
        <v>230</v>
      </c>
      <c r="L187">
        <v>-44.5</v>
      </c>
      <c r="M187">
        <v>30.5</v>
      </c>
      <c r="N187" s="46" t="s">
        <v>244</v>
      </c>
      <c r="O187" s="20">
        <v>12407010443</v>
      </c>
    </row>
    <row r="188" spans="1:15" ht="15" customHeight="1">
      <c r="A188">
        <v>174</v>
      </c>
      <c r="B188" t="s">
        <v>19</v>
      </c>
      <c r="C188" t="s">
        <v>19</v>
      </c>
      <c r="D188" t="s">
        <v>80</v>
      </c>
      <c r="E188" s="5">
        <v>10</v>
      </c>
      <c r="F188" s="1">
        <v>45761</v>
      </c>
      <c r="G188" s="2">
        <v>0.55069444444444449</v>
      </c>
      <c r="H188" s="8" t="s">
        <v>290</v>
      </c>
      <c r="I188" t="s">
        <v>266</v>
      </c>
      <c r="J188" t="s">
        <v>361</v>
      </c>
      <c r="K188" t="s">
        <v>230</v>
      </c>
      <c r="L188">
        <v>-24.38</v>
      </c>
      <c r="M188">
        <v>-25</v>
      </c>
      <c r="N188" s="46" t="s">
        <v>246</v>
      </c>
      <c r="O188" s="51">
        <v>124080100259</v>
      </c>
    </row>
    <row r="189" spans="1:15" ht="15" customHeight="1">
      <c r="A189">
        <v>175</v>
      </c>
      <c r="B189" t="s">
        <v>19</v>
      </c>
      <c r="C189" t="s">
        <v>19</v>
      </c>
      <c r="D189" t="s">
        <v>80</v>
      </c>
      <c r="E189" s="5">
        <v>11</v>
      </c>
      <c r="F189" s="1">
        <v>45761</v>
      </c>
      <c r="G189" s="2">
        <v>0.56597222222222221</v>
      </c>
      <c r="H189" s="8" t="s">
        <v>321</v>
      </c>
      <c r="I189" t="s">
        <v>339</v>
      </c>
      <c r="J189" t="s">
        <v>362</v>
      </c>
      <c r="K189" t="s">
        <v>22</v>
      </c>
      <c r="L189">
        <v>-54.25</v>
      </c>
      <c r="M189">
        <v>25</v>
      </c>
      <c r="N189" s="53" t="s">
        <v>247</v>
      </c>
      <c r="O189" s="20">
        <v>124080101454</v>
      </c>
    </row>
    <row r="190" spans="1:15" ht="15" customHeight="1">
      <c r="A190" s="6">
        <v>175</v>
      </c>
      <c r="B190" s="56" t="s">
        <v>19</v>
      </c>
      <c r="C190" s="56" t="s">
        <v>19</v>
      </c>
      <c r="D190" s="56" t="s">
        <v>80</v>
      </c>
      <c r="E190" s="12">
        <v>11</v>
      </c>
      <c r="F190" s="24">
        <v>45761</v>
      </c>
      <c r="G190" s="8">
        <v>0.56597222222222221</v>
      </c>
      <c r="H190" s="8" t="s">
        <v>321</v>
      </c>
      <c r="I190" s="56" t="s">
        <v>339</v>
      </c>
      <c r="J190" s="56" t="s">
        <v>362</v>
      </c>
      <c r="K190" t="s">
        <v>28</v>
      </c>
      <c r="L190" s="6">
        <v>-54.25</v>
      </c>
      <c r="M190" s="6">
        <v>25</v>
      </c>
      <c r="N190" s="53" t="s">
        <v>247</v>
      </c>
      <c r="O190" s="45">
        <v>124080101454</v>
      </c>
    </row>
    <row r="191" spans="1:15" ht="15" customHeight="1">
      <c r="A191">
        <v>176</v>
      </c>
      <c r="B191" t="s">
        <v>19</v>
      </c>
      <c r="C191" t="s">
        <v>19</v>
      </c>
      <c r="D191" t="s">
        <v>80</v>
      </c>
      <c r="E191" s="5">
        <v>12</v>
      </c>
      <c r="F191" s="1">
        <v>45761</v>
      </c>
      <c r="G191" s="2">
        <v>0.56944444444444442</v>
      </c>
      <c r="H191" s="8" t="s">
        <v>324</v>
      </c>
      <c r="I191" t="s">
        <v>339</v>
      </c>
      <c r="J191" t="s">
        <v>363</v>
      </c>
      <c r="K191" t="s">
        <v>22</v>
      </c>
      <c r="L191">
        <v>49.25</v>
      </c>
      <c r="M191">
        <v>25</v>
      </c>
      <c r="N191" s="45" t="s">
        <v>248</v>
      </c>
      <c r="O191" s="20">
        <v>124090100157</v>
      </c>
    </row>
    <row r="192" spans="1:15" ht="15" customHeight="1">
      <c r="A192" s="6">
        <v>176</v>
      </c>
      <c r="B192" s="56" t="s">
        <v>19</v>
      </c>
      <c r="C192" s="56" t="s">
        <v>19</v>
      </c>
      <c r="D192" s="56" t="s">
        <v>80</v>
      </c>
      <c r="E192" s="12">
        <v>12</v>
      </c>
      <c r="F192" s="24">
        <v>45761</v>
      </c>
      <c r="G192" s="8">
        <v>0.56944444444444442</v>
      </c>
      <c r="H192" s="8" t="s">
        <v>324</v>
      </c>
      <c r="I192" s="56" t="s">
        <v>339</v>
      </c>
      <c r="J192" s="56" t="s">
        <v>363</v>
      </c>
      <c r="K192" t="s">
        <v>364</v>
      </c>
      <c r="L192" s="6">
        <v>49.25</v>
      </c>
      <c r="M192" s="6">
        <v>25</v>
      </c>
      <c r="N192" s="45" t="s">
        <v>248</v>
      </c>
      <c r="O192" s="45">
        <v>124090100157</v>
      </c>
    </row>
    <row r="193" spans="1:15" ht="15" customHeight="1">
      <c r="A193">
        <v>177</v>
      </c>
      <c r="B193" t="s">
        <v>19</v>
      </c>
      <c r="C193" t="s">
        <v>19</v>
      </c>
      <c r="D193" t="s">
        <v>80</v>
      </c>
      <c r="E193" s="5">
        <v>13</v>
      </c>
      <c r="F193" s="1">
        <v>45761</v>
      </c>
      <c r="G193" s="2">
        <v>0.57291666666666663</v>
      </c>
      <c r="H193" s="8" t="s">
        <v>326</v>
      </c>
      <c r="I193" t="s">
        <v>339</v>
      </c>
      <c r="J193" t="s">
        <v>365</v>
      </c>
      <c r="K193" t="s">
        <v>22</v>
      </c>
      <c r="L193">
        <v>14.5</v>
      </c>
      <c r="M193">
        <v>15</v>
      </c>
      <c r="N193" s="53" t="s">
        <v>249</v>
      </c>
      <c r="O193" s="20">
        <v>124090102434</v>
      </c>
    </row>
    <row r="194" spans="1:15" ht="15" customHeight="1">
      <c r="A194">
        <v>178</v>
      </c>
      <c r="B194" t="s">
        <v>19</v>
      </c>
      <c r="C194" t="s">
        <v>19</v>
      </c>
      <c r="D194" t="s">
        <v>80</v>
      </c>
      <c r="E194" s="5">
        <v>14</v>
      </c>
      <c r="F194" s="1">
        <v>45761</v>
      </c>
      <c r="G194" s="2">
        <v>0.57499999999999996</v>
      </c>
      <c r="H194" s="8" t="s">
        <v>327</v>
      </c>
      <c r="I194" t="s">
        <v>339</v>
      </c>
      <c r="J194" t="s">
        <v>366</v>
      </c>
      <c r="K194" t="s">
        <v>22</v>
      </c>
      <c r="L194">
        <v>14.69</v>
      </c>
      <c r="M194">
        <v>15</v>
      </c>
      <c r="N194" s="53" t="s">
        <v>252</v>
      </c>
      <c r="O194" s="20">
        <v>124090102250</v>
      </c>
    </row>
    <row r="195" spans="1:15" ht="15" customHeight="1">
      <c r="A195">
        <v>179</v>
      </c>
      <c r="B195" t="s">
        <v>19</v>
      </c>
      <c r="C195" t="s">
        <v>19</v>
      </c>
      <c r="D195" t="s">
        <v>80</v>
      </c>
      <c r="E195" s="5">
        <v>15</v>
      </c>
      <c r="F195" s="1">
        <v>45761</v>
      </c>
      <c r="G195" s="2">
        <v>0.57777777777777772</v>
      </c>
      <c r="H195" s="8" t="s">
        <v>328</v>
      </c>
      <c r="I195" t="s">
        <v>339</v>
      </c>
      <c r="J195" t="s">
        <v>365</v>
      </c>
      <c r="K195" t="s">
        <v>22</v>
      </c>
      <c r="L195">
        <v>-55</v>
      </c>
      <c r="M195">
        <v>-55</v>
      </c>
      <c r="N195" s="53" t="s">
        <v>254</v>
      </c>
      <c r="O195" s="20">
        <v>124080100396</v>
      </c>
    </row>
    <row r="196" spans="1:15" ht="15" customHeight="1">
      <c r="A196">
        <v>180</v>
      </c>
      <c r="B196" t="s">
        <v>19</v>
      </c>
      <c r="C196" t="s">
        <v>19</v>
      </c>
      <c r="D196" t="s">
        <v>80</v>
      </c>
      <c r="E196" s="5">
        <v>19</v>
      </c>
      <c r="F196" s="1">
        <v>45761</v>
      </c>
      <c r="G196" s="2">
        <v>0.5805555555555556</v>
      </c>
      <c r="H196" s="8" t="s">
        <v>367</v>
      </c>
      <c r="I196" t="s">
        <v>69</v>
      </c>
      <c r="J196" t="s">
        <v>368</v>
      </c>
      <c r="K196" t="s">
        <v>25</v>
      </c>
      <c r="L196">
        <v>-40.5</v>
      </c>
      <c r="M196">
        <v>25.88</v>
      </c>
      <c r="N196" s="53" t="s">
        <v>139</v>
      </c>
      <c r="O196" s="20">
        <v>225020110229</v>
      </c>
    </row>
    <row r="197" spans="1:15" ht="15" customHeight="1">
      <c r="A197">
        <v>181</v>
      </c>
      <c r="B197" t="s">
        <v>19</v>
      </c>
      <c r="C197" t="s">
        <v>19</v>
      </c>
      <c r="D197" t="s">
        <v>80</v>
      </c>
      <c r="E197" s="5">
        <v>20</v>
      </c>
      <c r="F197" s="1">
        <v>45761</v>
      </c>
      <c r="G197" s="2">
        <v>0.58402777777777781</v>
      </c>
      <c r="H197" s="8" t="s">
        <v>198</v>
      </c>
      <c r="I197" t="s">
        <v>339</v>
      </c>
      <c r="J197" t="s">
        <v>369</v>
      </c>
      <c r="K197" t="s">
        <v>22</v>
      </c>
      <c r="L197">
        <v>-30.75</v>
      </c>
      <c r="M197">
        <v>62.25</v>
      </c>
      <c r="N197" s="6" t="s">
        <v>91</v>
      </c>
      <c r="O197" s="20">
        <v>124080100532</v>
      </c>
    </row>
    <row r="198" spans="1:15" ht="15" customHeight="1">
      <c r="A198" s="6">
        <v>181</v>
      </c>
      <c r="B198" s="56" t="s">
        <v>19</v>
      </c>
      <c r="C198" s="56" t="s">
        <v>19</v>
      </c>
      <c r="D198" s="56" t="s">
        <v>80</v>
      </c>
      <c r="E198" s="12">
        <v>20</v>
      </c>
      <c r="F198" s="24">
        <v>45761</v>
      </c>
      <c r="G198" s="8">
        <v>0.58402777777777781</v>
      </c>
      <c r="H198" s="8" t="s">
        <v>198</v>
      </c>
      <c r="I198" s="56" t="s">
        <v>339</v>
      </c>
      <c r="J198" s="56" t="s">
        <v>369</v>
      </c>
      <c r="K198" t="s">
        <v>28</v>
      </c>
      <c r="L198" s="6">
        <v>-30.75</v>
      </c>
      <c r="M198" s="6">
        <v>62.25</v>
      </c>
      <c r="N198" s="6" t="s">
        <v>91</v>
      </c>
      <c r="O198" s="45">
        <v>124080100532</v>
      </c>
    </row>
    <row r="199" spans="1:15" ht="15" customHeight="1">
      <c r="A199">
        <v>182</v>
      </c>
      <c r="B199" t="s">
        <v>19</v>
      </c>
      <c r="C199" t="s">
        <v>19</v>
      </c>
      <c r="D199" t="s">
        <v>80</v>
      </c>
      <c r="E199" s="5">
        <v>21</v>
      </c>
      <c r="F199" s="1">
        <v>45761</v>
      </c>
      <c r="G199" s="2">
        <v>0.58750000000000002</v>
      </c>
      <c r="H199" s="8" t="s">
        <v>370</v>
      </c>
      <c r="I199" t="s">
        <v>339</v>
      </c>
      <c r="J199" t="s">
        <v>366</v>
      </c>
      <c r="K199" t="s">
        <v>22</v>
      </c>
      <c r="L199">
        <v>15.25</v>
      </c>
      <c r="M199">
        <v>15</v>
      </c>
      <c r="N199" s="6" t="s">
        <v>84</v>
      </c>
      <c r="O199" s="20">
        <v>124100100450</v>
      </c>
    </row>
    <row r="200" spans="1:15" ht="15" customHeight="1">
      <c r="A200">
        <v>183</v>
      </c>
      <c r="B200" t="s">
        <v>19</v>
      </c>
      <c r="C200" t="s">
        <v>19</v>
      </c>
      <c r="D200" t="s">
        <v>80</v>
      </c>
      <c r="E200" s="5">
        <v>22</v>
      </c>
      <c r="F200" s="1">
        <v>45761</v>
      </c>
      <c r="G200" s="2">
        <v>0.58958333333333335</v>
      </c>
      <c r="H200" s="8" t="s">
        <v>371</v>
      </c>
      <c r="I200" t="s">
        <v>339</v>
      </c>
      <c r="J200" t="s">
        <v>372</v>
      </c>
      <c r="K200" t="s">
        <v>230</v>
      </c>
      <c r="L200">
        <v>0</v>
      </c>
      <c r="M200">
        <v>25</v>
      </c>
      <c r="N200" s="6" t="s">
        <v>258</v>
      </c>
      <c r="O200" s="20">
        <v>124080100907</v>
      </c>
    </row>
    <row r="201" spans="1:15" ht="15" customHeight="1">
      <c r="A201" s="6">
        <v>183</v>
      </c>
      <c r="B201" s="56" t="s">
        <v>19</v>
      </c>
      <c r="C201" s="56" t="s">
        <v>19</v>
      </c>
      <c r="D201" s="56" t="s">
        <v>80</v>
      </c>
      <c r="E201" s="12">
        <v>22</v>
      </c>
      <c r="F201" s="24">
        <v>45761</v>
      </c>
      <c r="G201" s="8">
        <v>0.58958333333333335</v>
      </c>
      <c r="H201" s="8" t="s">
        <v>371</v>
      </c>
      <c r="I201" s="56" t="s">
        <v>339</v>
      </c>
      <c r="J201" s="56" t="s">
        <v>372</v>
      </c>
      <c r="K201" t="s">
        <v>18</v>
      </c>
      <c r="L201" s="6">
        <v>0</v>
      </c>
      <c r="M201" s="6">
        <v>25</v>
      </c>
      <c r="N201" s="6" t="s">
        <v>258</v>
      </c>
      <c r="O201" s="45">
        <v>124080100907</v>
      </c>
    </row>
    <row r="202" spans="1:15" ht="15" customHeight="1">
      <c r="A202">
        <v>184</v>
      </c>
      <c r="B202" t="s">
        <v>19</v>
      </c>
      <c r="C202" t="s">
        <v>19</v>
      </c>
      <c r="D202" t="s">
        <v>80</v>
      </c>
      <c r="E202" s="5">
        <v>23</v>
      </c>
      <c r="F202" s="1">
        <v>45761</v>
      </c>
      <c r="G202" s="2">
        <v>0.59236111111111112</v>
      </c>
      <c r="H202" s="8" t="s">
        <v>373</v>
      </c>
      <c r="I202" t="s">
        <v>374</v>
      </c>
      <c r="J202" t="s">
        <v>375</v>
      </c>
      <c r="K202" t="s">
        <v>22</v>
      </c>
      <c r="L202">
        <v>-25.5</v>
      </c>
      <c r="M202">
        <v>-25</v>
      </c>
      <c r="N202" s="6" t="s">
        <v>261</v>
      </c>
      <c r="O202" s="20">
        <v>124080101270</v>
      </c>
    </row>
    <row r="203" spans="1:15" ht="15" customHeight="1">
      <c r="A203">
        <v>185</v>
      </c>
      <c r="B203" t="s">
        <v>19</v>
      </c>
      <c r="C203" t="s">
        <v>19</v>
      </c>
      <c r="D203" t="s">
        <v>80</v>
      </c>
      <c r="E203" s="5">
        <v>24</v>
      </c>
      <c r="F203" s="1">
        <v>45761</v>
      </c>
      <c r="G203" s="2">
        <v>0.59513888888888888</v>
      </c>
      <c r="H203" s="8" t="s">
        <v>204</v>
      </c>
      <c r="I203" t="s">
        <v>339</v>
      </c>
      <c r="J203" t="s">
        <v>376</v>
      </c>
      <c r="K203" t="s">
        <v>18</v>
      </c>
      <c r="L203">
        <v>25.5</v>
      </c>
      <c r="M203">
        <v>25</v>
      </c>
      <c r="N203" s="6" t="s">
        <v>263</v>
      </c>
      <c r="O203" s="20">
        <v>124080100488</v>
      </c>
    </row>
    <row r="204" spans="1:15" ht="15" customHeight="1">
      <c r="A204">
        <v>186</v>
      </c>
      <c r="B204" t="s">
        <v>19</v>
      </c>
      <c r="C204" t="s">
        <v>19</v>
      </c>
      <c r="D204" t="s">
        <v>80</v>
      </c>
      <c r="E204" s="5">
        <v>25</v>
      </c>
      <c r="F204" s="1">
        <v>45761</v>
      </c>
      <c r="G204" s="2">
        <v>0.59722222222222221</v>
      </c>
      <c r="H204" s="8" t="s">
        <v>207</v>
      </c>
      <c r="I204" t="s">
        <v>377</v>
      </c>
      <c r="J204" t="s">
        <v>378</v>
      </c>
      <c r="K204" t="s">
        <v>18</v>
      </c>
      <c r="L204">
        <v>22.75</v>
      </c>
      <c r="M204">
        <v>30.5</v>
      </c>
      <c r="N204" s="6" t="s">
        <v>86</v>
      </c>
      <c r="O204" s="20">
        <v>124080101300</v>
      </c>
    </row>
    <row r="205" spans="1:15" ht="15" customHeight="1">
      <c r="A205">
        <f>ROW() - ROW(Tabela1[[#Headers],[ID]])</f>
        <v>204</v>
      </c>
      <c r="B205" t="s">
        <v>19</v>
      </c>
      <c r="C205" t="s">
        <v>19</v>
      </c>
      <c r="D205" t="s">
        <v>80</v>
      </c>
      <c r="E205" s="5">
        <v>1</v>
      </c>
      <c r="F205" s="1">
        <v>45762</v>
      </c>
      <c r="G205" s="2">
        <v>0.38680555555555557</v>
      </c>
      <c r="H205" s="8" t="s">
        <v>276</v>
      </c>
      <c r="I205" t="s">
        <v>339</v>
      </c>
      <c r="J205" t="s">
        <v>354</v>
      </c>
      <c r="K205" t="s">
        <v>22</v>
      </c>
      <c r="L205">
        <v>15.31</v>
      </c>
      <c r="M205">
        <v>15</v>
      </c>
      <c r="N205" s="6" t="s">
        <v>231</v>
      </c>
      <c r="O205" s="5">
        <v>124090101871</v>
      </c>
    </row>
    <row r="206" spans="1:15" ht="15" customHeight="1">
      <c r="A206">
        <f>ROW() - ROW(Tabela1[[#Headers],[ID]])</f>
        <v>205</v>
      </c>
      <c r="B206" t="s">
        <v>19</v>
      </c>
      <c r="C206" t="s">
        <v>19</v>
      </c>
      <c r="D206" t="s">
        <v>80</v>
      </c>
      <c r="E206" s="5">
        <v>2</v>
      </c>
      <c r="F206" s="1">
        <v>45762</v>
      </c>
      <c r="G206" s="2">
        <v>0.38819444444444445</v>
      </c>
      <c r="H206" s="8" t="s">
        <v>277</v>
      </c>
      <c r="I206" t="s">
        <v>339</v>
      </c>
      <c r="J206" t="s">
        <v>354</v>
      </c>
      <c r="K206" t="s">
        <v>22</v>
      </c>
      <c r="L206">
        <v>-25.12</v>
      </c>
      <c r="M206">
        <v>-25</v>
      </c>
      <c r="N206" s="6" t="s">
        <v>232</v>
      </c>
      <c r="O206" s="5">
        <v>124090100102</v>
      </c>
    </row>
    <row r="207" spans="1:15" ht="15" customHeight="1">
      <c r="A207">
        <f>ROW() - ROW(Tabela1[[#Headers],[ID]])</f>
        <v>206</v>
      </c>
      <c r="B207" t="s">
        <v>19</v>
      </c>
      <c r="C207" t="s">
        <v>19</v>
      </c>
      <c r="D207" t="s">
        <v>80</v>
      </c>
      <c r="E207" s="5">
        <v>3</v>
      </c>
      <c r="F207" s="1">
        <v>45762</v>
      </c>
      <c r="G207" s="2">
        <v>0.38958333333333334</v>
      </c>
      <c r="H207" s="8" t="s">
        <v>279</v>
      </c>
      <c r="I207" t="s">
        <v>339</v>
      </c>
      <c r="J207" t="s">
        <v>354</v>
      </c>
      <c r="K207" t="s">
        <v>22</v>
      </c>
      <c r="L207">
        <v>25.38</v>
      </c>
      <c r="M207">
        <v>25</v>
      </c>
      <c r="N207" s="6" t="s">
        <v>180</v>
      </c>
      <c r="O207" s="5">
        <v>124080101485</v>
      </c>
    </row>
    <row r="208" spans="1:15" ht="15" customHeight="1">
      <c r="A208">
        <f>ROW() - ROW(Tabela1[[#Headers],[ID]])</f>
        <v>207</v>
      </c>
      <c r="B208" t="s">
        <v>19</v>
      </c>
      <c r="C208" t="s">
        <v>19</v>
      </c>
      <c r="D208" t="s">
        <v>80</v>
      </c>
      <c r="E208" s="5">
        <v>4</v>
      </c>
      <c r="F208" s="1">
        <v>45762</v>
      </c>
      <c r="G208" s="2">
        <v>0.39444444444444443</v>
      </c>
      <c r="H208" s="8" t="s">
        <v>281</v>
      </c>
      <c r="I208" t="s">
        <v>339</v>
      </c>
      <c r="J208" t="s">
        <v>354</v>
      </c>
      <c r="K208" t="s">
        <v>22</v>
      </c>
      <c r="L208">
        <v>-24.12</v>
      </c>
      <c r="M208">
        <v>-25</v>
      </c>
      <c r="N208" s="6" t="s">
        <v>234</v>
      </c>
      <c r="O208" s="5">
        <v>124070100108</v>
      </c>
    </row>
    <row r="209" spans="1:15" ht="15" customHeight="1">
      <c r="A209">
        <f>ROW() - ROW(Tabela1[[#Headers],[ID]])</f>
        <v>208</v>
      </c>
      <c r="B209" t="s">
        <v>19</v>
      </c>
      <c r="C209" t="s">
        <v>19</v>
      </c>
      <c r="D209" t="s">
        <v>80</v>
      </c>
      <c r="E209" s="5">
        <v>5</v>
      </c>
      <c r="F209" s="1">
        <v>45762</v>
      </c>
      <c r="G209" s="2">
        <v>0.39583333333333331</v>
      </c>
      <c r="H209" s="8" t="s">
        <v>355</v>
      </c>
      <c r="I209" t="s">
        <v>339</v>
      </c>
      <c r="J209" t="s">
        <v>356</v>
      </c>
      <c r="K209" t="s">
        <v>22</v>
      </c>
      <c r="L209">
        <v>14.25</v>
      </c>
      <c r="M209">
        <v>15</v>
      </c>
      <c r="N209" s="6" t="s">
        <v>236</v>
      </c>
      <c r="O209" s="5">
        <v>124100100498</v>
      </c>
    </row>
    <row r="210" spans="1:15" ht="15" customHeight="1">
      <c r="A210">
        <f>ROW() - ROW(Tabela1[[#Headers],[ID]])</f>
        <v>209</v>
      </c>
      <c r="B210" t="s">
        <v>19</v>
      </c>
      <c r="C210" t="s">
        <v>19</v>
      </c>
      <c r="D210" t="s">
        <v>80</v>
      </c>
      <c r="E210" s="5">
        <v>6</v>
      </c>
      <c r="F210" s="1">
        <v>45762</v>
      </c>
      <c r="G210" s="2">
        <v>0.39861111111111114</v>
      </c>
      <c r="H210" s="8" t="s">
        <v>379</v>
      </c>
      <c r="I210" t="s">
        <v>69</v>
      </c>
      <c r="J210" t="s">
        <v>380</v>
      </c>
      <c r="K210" t="s">
        <v>25</v>
      </c>
      <c r="L210">
        <v>-40.75</v>
      </c>
      <c r="M210">
        <v>-46.25</v>
      </c>
      <c r="N210" s="6" t="s">
        <v>239</v>
      </c>
      <c r="O210" s="5">
        <v>225020110809</v>
      </c>
    </row>
    <row r="211" spans="1:15" ht="15" customHeight="1">
      <c r="A211">
        <f>ROW() - ROW(Tabela1[[#Headers],[ID]])</f>
        <v>210</v>
      </c>
      <c r="B211" t="s">
        <v>19</v>
      </c>
      <c r="C211" t="s">
        <v>19</v>
      </c>
      <c r="D211" t="s">
        <v>80</v>
      </c>
      <c r="E211" s="5">
        <v>7</v>
      </c>
      <c r="F211" s="1">
        <v>45762</v>
      </c>
      <c r="G211" s="2">
        <v>0.40138888888888891</v>
      </c>
      <c r="H211" s="8" t="s">
        <v>284</v>
      </c>
      <c r="I211" t="s">
        <v>339</v>
      </c>
      <c r="J211" t="s">
        <v>18</v>
      </c>
      <c r="K211" t="s">
        <v>22</v>
      </c>
      <c r="L211">
        <v>-41</v>
      </c>
      <c r="M211">
        <v>-25</v>
      </c>
      <c r="N211" s="6" t="s">
        <v>240</v>
      </c>
      <c r="O211" s="5">
        <v>124080100228</v>
      </c>
    </row>
    <row r="212" spans="1:15" ht="15" customHeight="1">
      <c r="A212">
        <f>ROW() - ROW(Tabela1[[#Headers],[ID]])</f>
        <v>211</v>
      </c>
      <c r="B212" t="s">
        <v>19</v>
      </c>
      <c r="C212" t="s">
        <v>19</v>
      </c>
      <c r="D212" t="s">
        <v>80</v>
      </c>
      <c r="E212" s="5">
        <v>8</v>
      </c>
      <c r="F212" s="1">
        <v>45762</v>
      </c>
      <c r="G212" s="2">
        <v>0.40347222222222223</v>
      </c>
      <c r="H212" s="8" t="s">
        <v>359</v>
      </c>
      <c r="I212" t="s">
        <v>339</v>
      </c>
      <c r="J212" t="s">
        <v>381</v>
      </c>
      <c r="K212" t="s">
        <v>22</v>
      </c>
      <c r="L212">
        <v>14.44</v>
      </c>
      <c r="M212">
        <v>15</v>
      </c>
      <c r="N212" s="6" t="s">
        <v>85</v>
      </c>
      <c r="O212" s="5">
        <v>124100100436</v>
      </c>
    </row>
    <row r="213" spans="1:15" ht="15" customHeight="1">
      <c r="A213">
        <f>ROW() - ROW(Tabela1[[#Headers],[ID]])</f>
        <v>212</v>
      </c>
      <c r="B213" t="s">
        <v>19</v>
      </c>
      <c r="C213" t="s">
        <v>19</v>
      </c>
      <c r="D213" t="s">
        <v>80</v>
      </c>
      <c r="E213" s="5">
        <v>9</v>
      </c>
      <c r="F213" s="1">
        <v>45762</v>
      </c>
      <c r="G213" s="2">
        <v>0.40625</v>
      </c>
      <c r="H213" s="8" t="s">
        <v>288</v>
      </c>
      <c r="I213" t="s">
        <v>339</v>
      </c>
      <c r="J213" t="s">
        <v>382</v>
      </c>
      <c r="K213" t="s">
        <v>22</v>
      </c>
      <c r="L213">
        <v>-44.5</v>
      </c>
      <c r="M213">
        <v>30.5</v>
      </c>
      <c r="N213" s="6" t="s">
        <v>244</v>
      </c>
      <c r="O213" s="5">
        <v>12407010443</v>
      </c>
    </row>
    <row r="214" spans="1:15" ht="15" customHeight="1">
      <c r="A214" s="6">
        <v>212</v>
      </c>
      <c r="B214" s="56" t="s">
        <v>19</v>
      </c>
      <c r="C214" s="56" t="s">
        <v>19</v>
      </c>
      <c r="D214" s="56" t="s">
        <v>80</v>
      </c>
      <c r="E214" s="12">
        <v>9</v>
      </c>
      <c r="F214" s="24">
        <v>45762</v>
      </c>
      <c r="G214" s="8">
        <v>0.40625</v>
      </c>
      <c r="H214" s="8" t="s">
        <v>288</v>
      </c>
      <c r="I214" s="56" t="s">
        <v>339</v>
      </c>
      <c r="J214" s="56" t="s">
        <v>382</v>
      </c>
      <c r="K214" t="s">
        <v>18</v>
      </c>
      <c r="L214" s="6">
        <v>-24.38</v>
      </c>
      <c r="M214" s="6">
        <v>-25</v>
      </c>
      <c r="N214" s="6" t="s">
        <v>246</v>
      </c>
      <c r="O214" s="12">
        <v>124080100259</v>
      </c>
    </row>
    <row r="215" spans="1:15" ht="15" customHeight="1">
      <c r="A215">
        <f>ROW() - ROW(Tabela1[[#Headers],[ID]])</f>
        <v>214</v>
      </c>
      <c r="B215" t="s">
        <v>19</v>
      </c>
      <c r="C215" t="s">
        <v>19</v>
      </c>
      <c r="D215" t="s">
        <v>80</v>
      </c>
      <c r="E215" s="5">
        <v>10</v>
      </c>
      <c r="F215" s="1">
        <v>45762</v>
      </c>
      <c r="G215" s="2">
        <v>0.40833333333333333</v>
      </c>
      <c r="H215" s="8" t="s">
        <v>290</v>
      </c>
      <c r="I215" t="s">
        <v>339</v>
      </c>
      <c r="J215" t="s">
        <v>354</v>
      </c>
      <c r="K215" t="s">
        <v>22</v>
      </c>
      <c r="L215">
        <v>-24.38</v>
      </c>
      <c r="M215">
        <v>-25</v>
      </c>
      <c r="N215" s="6" t="s">
        <v>246</v>
      </c>
      <c r="O215" s="5">
        <v>124080100259</v>
      </c>
    </row>
    <row r="216" spans="1:15" ht="15" customHeight="1">
      <c r="A216">
        <f>ROW() - ROW(Tabela1[[#Headers],[ID]])</f>
        <v>215</v>
      </c>
      <c r="B216" t="s">
        <v>19</v>
      </c>
      <c r="C216" t="s">
        <v>19</v>
      </c>
      <c r="D216" t="s">
        <v>80</v>
      </c>
      <c r="E216" s="5">
        <v>11</v>
      </c>
      <c r="F216" s="1">
        <v>45762</v>
      </c>
      <c r="G216" s="2">
        <v>0.40972222222222221</v>
      </c>
      <c r="H216" s="8" t="s">
        <v>292</v>
      </c>
      <c r="I216" t="s">
        <v>339</v>
      </c>
      <c r="J216" t="s">
        <v>354</v>
      </c>
      <c r="K216" t="s">
        <v>22</v>
      </c>
      <c r="L216">
        <v>-54.25</v>
      </c>
      <c r="M216">
        <v>25</v>
      </c>
      <c r="N216" s="6" t="s">
        <v>247</v>
      </c>
      <c r="O216" s="5">
        <v>124080101454</v>
      </c>
    </row>
    <row r="217" spans="1:15" ht="15" customHeight="1">
      <c r="A217" s="6">
        <v>215</v>
      </c>
      <c r="B217" s="56" t="s">
        <v>19</v>
      </c>
      <c r="C217" s="56" t="s">
        <v>19</v>
      </c>
      <c r="D217" s="56" t="s">
        <v>80</v>
      </c>
      <c r="E217" s="12">
        <v>12</v>
      </c>
      <c r="F217" s="24">
        <v>45762</v>
      </c>
      <c r="G217" s="8">
        <v>0.41249999999999998</v>
      </c>
      <c r="H217" s="8" t="s">
        <v>292</v>
      </c>
      <c r="I217" s="56" t="s">
        <v>339</v>
      </c>
      <c r="J217" s="56" t="s">
        <v>354</v>
      </c>
      <c r="K217" t="s">
        <v>18</v>
      </c>
      <c r="L217" s="6">
        <v>-54.25</v>
      </c>
      <c r="M217" s="6">
        <v>25</v>
      </c>
      <c r="N217" s="6" t="s">
        <v>247</v>
      </c>
      <c r="O217" s="12">
        <v>124080101454</v>
      </c>
    </row>
    <row r="218" spans="1:15" ht="15" customHeight="1">
      <c r="A218">
        <v>218</v>
      </c>
      <c r="B218" t="s">
        <v>19</v>
      </c>
      <c r="C218" t="s">
        <v>19</v>
      </c>
      <c r="D218" t="s">
        <v>80</v>
      </c>
      <c r="E218" s="5">
        <v>12</v>
      </c>
      <c r="F218" s="1">
        <v>45762</v>
      </c>
      <c r="G218" s="2">
        <v>0.41249999999999998</v>
      </c>
      <c r="H218" s="8" t="s">
        <v>294</v>
      </c>
      <c r="I218" t="s">
        <v>339</v>
      </c>
      <c r="J218" t="s">
        <v>354</v>
      </c>
      <c r="K218" t="s">
        <v>22</v>
      </c>
      <c r="L218">
        <v>49.25</v>
      </c>
      <c r="M218">
        <v>25</v>
      </c>
      <c r="N218" s="6" t="s">
        <v>248</v>
      </c>
      <c r="O218" s="5">
        <v>124090100157</v>
      </c>
    </row>
    <row r="219" spans="1:15" ht="15" customHeight="1">
      <c r="A219" s="6">
        <v>218</v>
      </c>
      <c r="B219" s="56" t="s">
        <v>19</v>
      </c>
      <c r="C219" s="56" t="s">
        <v>19</v>
      </c>
      <c r="D219" s="56" t="s">
        <v>80</v>
      </c>
      <c r="E219" s="12">
        <v>13</v>
      </c>
      <c r="F219" s="24">
        <v>45762</v>
      </c>
      <c r="G219" s="8">
        <v>0.41458333333333336</v>
      </c>
      <c r="H219" s="8" t="s">
        <v>294</v>
      </c>
      <c r="I219" s="56" t="s">
        <v>339</v>
      </c>
      <c r="J219" s="56" t="s">
        <v>354</v>
      </c>
      <c r="K219" t="s">
        <v>28</v>
      </c>
      <c r="L219" s="6">
        <v>49.25</v>
      </c>
      <c r="M219" s="6">
        <v>25</v>
      </c>
      <c r="N219" s="6" t="s">
        <v>248</v>
      </c>
      <c r="O219" s="12">
        <v>124090100157</v>
      </c>
    </row>
    <row r="220" spans="1:15" ht="15" customHeight="1">
      <c r="A220">
        <f>ROW() - ROW(Tabela1[[#Headers],[ID]])</f>
        <v>219</v>
      </c>
      <c r="B220" t="s">
        <v>19</v>
      </c>
      <c r="C220" t="s">
        <v>19</v>
      </c>
      <c r="D220" t="s">
        <v>80</v>
      </c>
      <c r="E220" s="5">
        <v>13</v>
      </c>
      <c r="F220" s="1">
        <v>45762</v>
      </c>
      <c r="G220" s="2">
        <v>0.41458333333333336</v>
      </c>
      <c r="H220" s="8" t="s">
        <v>383</v>
      </c>
      <c r="I220" t="s">
        <v>339</v>
      </c>
      <c r="J220" t="s">
        <v>354</v>
      </c>
      <c r="K220" t="s">
        <v>22</v>
      </c>
      <c r="L220">
        <v>14.5</v>
      </c>
      <c r="M220">
        <v>15</v>
      </c>
      <c r="N220" s="6" t="s">
        <v>249</v>
      </c>
      <c r="O220" s="5">
        <v>124090102434</v>
      </c>
    </row>
    <row r="221" spans="1:15" ht="15" customHeight="1">
      <c r="A221">
        <f>ROW() - ROW(Tabela1[[#Headers],[ID]])</f>
        <v>220</v>
      </c>
      <c r="B221" t="s">
        <v>19</v>
      </c>
      <c r="C221" t="s">
        <v>19</v>
      </c>
      <c r="D221" t="s">
        <v>80</v>
      </c>
      <c r="E221" s="5">
        <v>14</v>
      </c>
      <c r="F221" s="1">
        <v>45762</v>
      </c>
      <c r="G221" s="2">
        <v>0.41597222222222224</v>
      </c>
      <c r="H221" s="8" t="s">
        <v>384</v>
      </c>
      <c r="I221" t="s">
        <v>339</v>
      </c>
      <c r="J221" t="s">
        <v>354</v>
      </c>
      <c r="K221" t="s">
        <v>22</v>
      </c>
      <c r="L221">
        <v>14.69</v>
      </c>
      <c r="M221">
        <v>15</v>
      </c>
      <c r="N221" s="6" t="s">
        <v>252</v>
      </c>
      <c r="O221" s="5">
        <v>124090102250</v>
      </c>
    </row>
    <row r="222" spans="1:15" ht="15" customHeight="1">
      <c r="A222">
        <f>ROW() - ROW(Tabela1[[#Headers],[ID]])</f>
        <v>221</v>
      </c>
      <c r="B222" t="s">
        <v>19</v>
      </c>
      <c r="C222" t="s">
        <v>19</v>
      </c>
      <c r="D222" t="s">
        <v>80</v>
      </c>
      <c r="E222" s="5">
        <v>15</v>
      </c>
      <c r="F222" s="1">
        <v>45762</v>
      </c>
      <c r="G222" s="2">
        <v>0.41736111111111113</v>
      </c>
      <c r="H222" s="8" t="s">
        <v>300</v>
      </c>
      <c r="I222" t="s">
        <v>339</v>
      </c>
      <c r="J222" t="s">
        <v>354</v>
      </c>
      <c r="K222" t="s">
        <v>22</v>
      </c>
      <c r="L222">
        <v>-54</v>
      </c>
      <c r="M222">
        <v>-55</v>
      </c>
      <c r="N222" s="6" t="s">
        <v>254</v>
      </c>
      <c r="O222" s="5">
        <v>124080100396</v>
      </c>
    </row>
    <row r="223" spans="1:15" ht="15" customHeight="1">
      <c r="A223">
        <f>ROW() - ROW(Tabela1[[#Headers],[ID]])</f>
        <v>222</v>
      </c>
      <c r="B223" t="s">
        <v>19</v>
      </c>
      <c r="C223" t="s">
        <v>19</v>
      </c>
      <c r="D223" t="s">
        <v>80</v>
      </c>
      <c r="E223" s="5">
        <v>16</v>
      </c>
      <c r="F223" s="1">
        <v>45762</v>
      </c>
      <c r="G223" s="2">
        <v>0.41875000000000001</v>
      </c>
      <c r="H223" s="8" t="s">
        <v>385</v>
      </c>
      <c r="I223" t="s">
        <v>339</v>
      </c>
      <c r="J223" t="s">
        <v>230</v>
      </c>
      <c r="K223" t="s">
        <v>22</v>
      </c>
      <c r="L223">
        <v>-53.25</v>
      </c>
      <c r="M223">
        <v>-52.25</v>
      </c>
      <c r="N223" s="6" t="s">
        <v>386</v>
      </c>
      <c r="O223" s="5">
        <v>225020110601</v>
      </c>
    </row>
    <row r="224" spans="1:15" ht="15" customHeight="1">
      <c r="A224">
        <f>ROW() - ROW(Tabela1[[#Headers],[ID]])</f>
        <v>223</v>
      </c>
      <c r="B224" t="s">
        <v>19</v>
      </c>
      <c r="C224" t="s">
        <v>19</v>
      </c>
      <c r="D224" t="s">
        <v>80</v>
      </c>
      <c r="E224" s="5">
        <v>19</v>
      </c>
      <c r="F224" s="1">
        <v>45762</v>
      </c>
      <c r="G224" s="2">
        <v>0.42083333333333334</v>
      </c>
      <c r="H224" s="8" t="s">
        <v>387</v>
      </c>
      <c r="I224" t="s">
        <v>69</v>
      </c>
      <c r="J224" t="s">
        <v>230</v>
      </c>
      <c r="K224" t="s">
        <v>22</v>
      </c>
      <c r="L224">
        <v>-40.5</v>
      </c>
      <c r="M224">
        <v>-41.5</v>
      </c>
      <c r="N224" s="6" t="s">
        <v>139</v>
      </c>
      <c r="O224" s="5">
        <v>225020110229</v>
      </c>
    </row>
    <row r="225" spans="1:15" ht="15" customHeight="1">
      <c r="A225">
        <f>ROW() - ROW(Tabela1[[#Headers],[ID]])</f>
        <v>224</v>
      </c>
      <c r="B225" t="s">
        <v>19</v>
      </c>
      <c r="C225" t="s">
        <v>19</v>
      </c>
      <c r="D225" t="s">
        <v>80</v>
      </c>
      <c r="E225" s="5">
        <v>20</v>
      </c>
      <c r="F225" s="1">
        <v>45762</v>
      </c>
      <c r="G225" s="2">
        <v>0.42569444444444443</v>
      </c>
      <c r="H225" s="8" t="s">
        <v>304</v>
      </c>
      <c r="I225" s="19" t="s">
        <v>339</v>
      </c>
      <c r="J225" t="s">
        <v>388</v>
      </c>
      <c r="K225" t="s">
        <v>22</v>
      </c>
      <c r="L225">
        <v>62.25</v>
      </c>
      <c r="M225">
        <v>-30.75</v>
      </c>
      <c r="N225" s="6" t="s">
        <v>91</v>
      </c>
      <c r="O225" s="5">
        <v>124080100532</v>
      </c>
    </row>
    <row r="226" spans="1:15" ht="15" customHeight="1">
      <c r="A226">
        <f>ROW() - ROW(Tabela1[[#Headers],[ID]])</f>
        <v>225</v>
      </c>
      <c r="B226" t="s">
        <v>19</v>
      </c>
      <c r="C226" t="s">
        <v>19</v>
      </c>
      <c r="D226" t="s">
        <v>80</v>
      </c>
      <c r="E226" s="5">
        <v>21</v>
      </c>
      <c r="F226" s="1">
        <v>45762</v>
      </c>
      <c r="G226" s="2">
        <v>0.43055555555555558</v>
      </c>
      <c r="H226" s="8" t="s">
        <v>306</v>
      </c>
      <c r="I226" s="54" t="s">
        <v>339</v>
      </c>
      <c r="J226" t="s">
        <v>389</v>
      </c>
      <c r="K226" t="s">
        <v>22</v>
      </c>
      <c r="L226">
        <v>15.25</v>
      </c>
      <c r="M226">
        <v>15</v>
      </c>
      <c r="N226" s="6" t="s">
        <v>84</v>
      </c>
      <c r="O226" s="5">
        <v>124100100450</v>
      </c>
    </row>
    <row r="227" spans="1:15" ht="15" customHeight="1">
      <c r="A227">
        <f>ROW() - ROW(Tabela1[[#Headers],[ID]])</f>
        <v>226</v>
      </c>
      <c r="B227" t="s">
        <v>19</v>
      </c>
      <c r="C227" t="s">
        <v>19</v>
      </c>
      <c r="D227" t="s">
        <v>80</v>
      </c>
      <c r="E227" s="5">
        <v>22</v>
      </c>
      <c r="F227" s="1">
        <v>45762</v>
      </c>
      <c r="G227" s="2">
        <v>0.43263888888888891</v>
      </c>
      <c r="H227" s="8" t="s">
        <v>390</v>
      </c>
      <c r="I227" t="s">
        <v>339</v>
      </c>
      <c r="J227" t="s">
        <v>391</v>
      </c>
      <c r="K227" t="s">
        <v>18</v>
      </c>
      <c r="L227">
        <v>0</v>
      </c>
      <c r="M227">
        <v>25</v>
      </c>
      <c r="N227" s="6" t="s">
        <v>258</v>
      </c>
      <c r="O227" s="5">
        <v>124080100907</v>
      </c>
    </row>
    <row r="228" spans="1:15" ht="15" customHeight="1">
      <c r="A228">
        <f>ROW() - ROW(Tabela1[[#Headers],[ID]])</f>
        <v>227</v>
      </c>
      <c r="B228" t="s">
        <v>19</v>
      </c>
      <c r="C228" t="s">
        <v>19</v>
      </c>
      <c r="D228" t="s">
        <v>80</v>
      </c>
      <c r="E228" s="5">
        <v>23</v>
      </c>
      <c r="F228" s="1">
        <v>45762</v>
      </c>
      <c r="G228" s="2">
        <v>0.4375</v>
      </c>
      <c r="H228" s="8" t="s">
        <v>392</v>
      </c>
      <c r="I228" t="s">
        <v>339</v>
      </c>
      <c r="J228" t="s">
        <v>393</v>
      </c>
      <c r="K228" t="s">
        <v>22</v>
      </c>
      <c r="L228">
        <v>-25.5</v>
      </c>
      <c r="M228">
        <v>-25</v>
      </c>
      <c r="N228" s="6" t="s">
        <v>261</v>
      </c>
      <c r="O228" s="5">
        <v>124080101270</v>
      </c>
    </row>
    <row r="229" spans="1:15" ht="15" customHeight="1">
      <c r="A229">
        <f>ROW() - ROW(Tabela1[[#Headers],[ID]])</f>
        <v>228</v>
      </c>
      <c r="B229" t="s">
        <v>19</v>
      </c>
      <c r="C229" t="s">
        <v>19</v>
      </c>
      <c r="D229" t="s">
        <v>80</v>
      </c>
      <c r="E229" s="5">
        <v>24</v>
      </c>
      <c r="F229" s="1">
        <v>45762</v>
      </c>
      <c r="G229" s="2">
        <v>0.43819444444444444</v>
      </c>
      <c r="H229" s="8" t="s">
        <v>309</v>
      </c>
      <c r="I229" t="s">
        <v>339</v>
      </c>
      <c r="J229" t="s">
        <v>394</v>
      </c>
      <c r="K229" t="s">
        <v>18</v>
      </c>
      <c r="L229">
        <v>25.5</v>
      </c>
      <c r="M229">
        <v>25</v>
      </c>
      <c r="N229" s="6" t="s">
        <v>263</v>
      </c>
      <c r="O229" s="5">
        <v>124080100488</v>
      </c>
    </row>
    <row r="230" spans="1:15" ht="15" customHeight="1">
      <c r="A230">
        <f>ROW() - ROW(Tabela1[[#Headers],[ID]])</f>
        <v>229</v>
      </c>
      <c r="B230" t="s">
        <v>19</v>
      </c>
      <c r="C230" t="s">
        <v>19</v>
      </c>
      <c r="D230" t="s">
        <v>80</v>
      </c>
      <c r="E230" s="5">
        <v>25</v>
      </c>
      <c r="F230" s="1">
        <v>45762</v>
      </c>
      <c r="G230" s="2">
        <v>0.44097222222222221</v>
      </c>
      <c r="H230" s="8" t="s">
        <v>143</v>
      </c>
      <c r="I230" t="s">
        <v>395</v>
      </c>
      <c r="J230" t="s">
        <v>394</v>
      </c>
      <c r="K230" t="s">
        <v>25</v>
      </c>
      <c r="L230">
        <v>22.75</v>
      </c>
      <c r="M230">
        <v>30.5</v>
      </c>
      <c r="N230" s="6" t="s">
        <v>86</v>
      </c>
      <c r="O230" s="5">
        <v>124080101300</v>
      </c>
    </row>
    <row r="231" spans="1:15" ht="15" customHeight="1">
      <c r="A231">
        <f>ROW() - ROW(Tabela1[[#Headers],[ID]])</f>
        <v>230</v>
      </c>
      <c r="B231" t="s">
        <v>210</v>
      </c>
      <c r="C231" t="s">
        <v>72</v>
      </c>
      <c r="D231" t="s">
        <v>73</v>
      </c>
      <c r="E231" s="5">
        <v>2</v>
      </c>
      <c r="F231" s="1">
        <v>45762</v>
      </c>
      <c r="G231" s="2">
        <v>0.44791666666666669</v>
      </c>
      <c r="H231" s="8" t="s">
        <v>342</v>
      </c>
      <c r="I231" t="s">
        <v>339</v>
      </c>
      <c r="J231" t="s">
        <v>396</v>
      </c>
      <c r="K231" t="s">
        <v>31</v>
      </c>
      <c r="L231">
        <v>54</v>
      </c>
      <c r="M231">
        <v>37.75</v>
      </c>
      <c r="N231" s="6" t="s">
        <v>344</v>
      </c>
      <c r="O231" s="5">
        <v>124090101437</v>
      </c>
    </row>
    <row r="232" spans="1:15" ht="15" customHeight="1">
      <c r="A232">
        <f>ROW() - ROW(Tabela1[[#Headers],[ID]])</f>
        <v>231</v>
      </c>
      <c r="B232" t="s">
        <v>210</v>
      </c>
      <c r="C232" t="s">
        <v>72</v>
      </c>
      <c r="D232" t="s">
        <v>73</v>
      </c>
      <c r="E232" s="5">
        <v>13</v>
      </c>
      <c r="F232" s="1">
        <v>45762</v>
      </c>
      <c r="G232" s="2">
        <v>0.45069444444444445</v>
      </c>
      <c r="H232" s="8" t="s">
        <v>346</v>
      </c>
      <c r="I232" t="s">
        <v>339</v>
      </c>
      <c r="J232" t="s">
        <v>397</v>
      </c>
      <c r="K232" t="s">
        <v>25</v>
      </c>
      <c r="L232">
        <v>-31</v>
      </c>
      <c r="M232">
        <v>-35</v>
      </c>
      <c r="N232" s="58" t="s">
        <v>348</v>
      </c>
      <c r="O232" s="5">
        <v>124090102915</v>
      </c>
    </row>
    <row r="233" spans="1:15" ht="15" customHeight="1">
      <c r="A233">
        <f>ROW() - ROW(Tabela1[[#Headers],[ID]])</f>
        <v>232</v>
      </c>
      <c r="B233" t="s">
        <v>210</v>
      </c>
      <c r="C233" t="s">
        <v>72</v>
      </c>
      <c r="D233" t="s">
        <v>73</v>
      </c>
      <c r="E233" s="5">
        <v>21</v>
      </c>
      <c r="F233" s="1">
        <v>45762</v>
      </c>
      <c r="G233" s="2">
        <v>0.45277777777777778</v>
      </c>
      <c r="H233" s="8" t="s">
        <v>398</v>
      </c>
      <c r="I233" t="s">
        <v>275</v>
      </c>
      <c r="J233" t="s">
        <v>399</v>
      </c>
      <c r="K233" t="s">
        <v>22</v>
      </c>
      <c r="L233">
        <v>-7.91</v>
      </c>
      <c r="M233">
        <v>-8.8800000000000008</v>
      </c>
      <c r="N233" s="58" t="s">
        <v>351</v>
      </c>
      <c r="O233" s="5">
        <v>124090100324</v>
      </c>
    </row>
    <row r="234" spans="1:15" ht="15" customHeight="1">
      <c r="A234">
        <f>ROW() - ROW(Tabela1[[#Headers],[ID]])</f>
        <v>233</v>
      </c>
      <c r="B234" t="s">
        <v>19</v>
      </c>
      <c r="C234" t="s">
        <v>19</v>
      </c>
      <c r="D234" t="s">
        <v>80</v>
      </c>
      <c r="E234" s="5">
        <v>1</v>
      </c>
      <c r="F234" s="1">
        <v>45763</v>
      </c>
      <c r="G234" s="2">
        <v>0.47083333333333333</v>
      </c>
      <c r="H234" s="8" t="s">
        <v>276</v>
      </c>
      <c r="I234" t="s">
        <v>339</v>
      </c>
      <c r="J234" t="s">
        <v>400</v>
      </c>
      <c r="K234" t="s">
        <v>22</v>
      </c>
      <c r="L234">
        <v>15.31</v>
      </c>
      <c r="M234">
        <v>15</v>
      </c>
      <c r="N234" s="6" t="s">
        <v>231</v>
      </c>
      <c r="O234" s="5">
        <v>124090101871</v>
      </c>
    </row>
    <row r="235" spans="1:15" ht="15" customHeight="1">
      <c r="A235">
        <f>ROW() - ROW(Tabela1[[#Headers],[ID]])</f>
        <v>234</v>
      </c>
      <c r="B235" t="s">
        <v>19</v>
      </c>
      <c r="C235" t="s">
        <v>19</v>
      </c>
      <c r="D235" t="s">
        <v>80</v>
      </c>
      <c r="E235" s="5">
        <v>2</v>
      </c>
      <c r="F235" s="1">
        <v>45763</v>
      </c>
      <c r="G235" s="2">
        <v>0.47291666666666665</v>
      </c>
      <c r="H235" s="8" t="s">
        <v>277</v>
      </c>
      <c r="I235" t="s">
        <v>339</v>
      </c>
      <c r="J235" t="s">
        <v>400</v>
      </c>
      <c r="K235" t="s">
        <v>22</v>
      </c>
      <c r="L235">
        <v>-25.12</v>
      </c>
      <c r="M235">
        <v>-25</v>
      </c>
      <c r="N235" s="6" t="s">
        <v>232</v>
      </c>
      <c r="O235" s="5">
        <v>124090100102</v>
      </c>
    </row>
    <row r="236" spans="1:15" ht="15" customHeight="1">
      <c r="A236">
        <f>ROW() - ROW(Tabela1[[#Headers],[ID]])</f>
        <v>235</v>
      </c>
      <c r="B236" t="s">
        <v>19</v>
      </c>
      <c r="C236" t="s">
        <v>19</v>
      </c>
      <c r="D236" t="s">
        <v>80</v>
      </c>
      <c r="E236" s="5">
        <v>3</v>
      </c>
      <c r="F236" s="1">
        <v>45763</v>
      </c>
      <c r="G236" s="2">
        <v>0.47361111111111109</v>
      </c>
      <c r="H236" s="8" t="s">
        <v>279</v>
      </c>
      <c r="I236" t="s">
        <v>339</v>
      </c>
      <c r="J236" t="s">
        <v>400</v>
      </c>
      <c r="K236" t="s">
        <v>22</v>
      </c>
      <c r="L236">
        <v>25.38</v>
      </c>
      <c r="M236">
        <v>25</v>
      </c>
      <c r="N236" s="6" t="s">
        <v>180</v>
      </c>
      <c r="O236" s="5">
        <v>124080101485</v>
      </c>
    </row>
    <row r="237" spans="1:15" ht="15" customHeight="1">
      <c r="A237">
        <f>ROW() - ROW(Tabela1[[#Headers],[ID]])</f>
        <v>236</v>
      </c>
      <c r="B237" t="s">
        <v>19</v>
      </c>
      <c r="C237" t="s">
        <v>19</v>
      </c>
      <c r="D237" t="s">
        <v>80</v>
      </c>
      <c r="E237" s="5">
        <v>4</v>
      </c>
      <c r="F237" s="1">
        <v>45763</v>
      </c>
      <c r="G237" s="2">
        <v>0.47499999999999998</v>
      </c>
      <c r="H237" s="8" t="s">
        <v>281</v>
      </c>
      <c r="I237" t="s">
        <v>339</v>
      </c>
      <c r="J237" t="s">
        <v>400</v>
      </c>
      <c r="K237" t="s">
        <v>22</v>
      </c>
      <c r="L237">
        <v>-24.12</v>
      </c>
      <c r="M237">
        <v>-25</v>
      </c>
      <c r="N237" s="6" t="s">
        <v>234</v>
      </c>
      <c r="O237" s="5">
        <v>124070100108</v>
      </c>
    </row>
    <row r="238" spans="1:15" ht="15" customHeight="1">
      <c r="A238">
        <f>ROW() - ROW(Tabela1[[#Headers],[ID]])</f>
        <v>237</v>
      </c>
      <c r="B238" t="s">
        <v>19</v>
      </c>
      <c r="C238" t="s">
        <v>19</v>
      </c>
      <c r="D238" t="s">
        <v>80</v>
      </c>
      <c r="E238" s="5">
        <v>5</v>
      </c>
      <c r="F238" s="1">
        <v>45763</v>
      </c>
      <c r="G238" s="2">
        <v>0.47569444444444442</v>
      </c>
      <c r="H238" s="8" t="s">
        <v>355</v>
      </c>
      <c r="I238" t="s">
        <v>339</v>
      </c>
      <c r="J238" t="s">
        <v>401</v>
      </c>
      <c r="K238" t="s">
        <v>22</v>
      </c>
      <c r="L238">
        <v>14.25</v>
      </c>
      <c r="M238">
        <v>15</v>
      </c>
      <c r="N238" s="6" t="s">
        <v>236</v>
      </c>
      <c r="O238" s="5">
        <v>124100100498</v>
      </c>
    </row>
    <row r="239" spans="1:15" ht="15" customHeight="1">
      <c r="A239">
        <f>ROW() - ROW(Tabela1[[#Headers],[ID]])</f>
        <v>238</v>
      </c>
      <c r="B239" t="s">
        <v>19</v>
      </c>
      <c r="C239" t="s">
        <v>19</v>
      </c>
      <c r="D239" t="s">
        <v>80</v>
      </c>
      <c r="E239" s="5">
        <v>6</v>
      </c>
      <c r="F239" s="1">
        <v>45763</v>
      </c>
      <c r="G239" s="2">
        <v>0.47708333333333336</v>
      </c>
      <c r="H239" s="8" t="s">
        <v>402</v>
      </c>
      <c r="I239" t="s">
        <v>69</v>
      </c>
      <c r="J239" t="s">
        <v>69</v>
      </c>
      <c r="K239" t="s">
        <v>25</v>
      </c>
      <c r="L239">
        <v>-40.75</v>
      </c>
      <c r="M239">
        <v>-17.62</v>
      </c>
      <c r="N239" s="6" t="s">
        <v>239</v>
      </c>
      <c r="O239" s="5">
        <v>225020110809</v>
      </c>
    </row>
    <row r="240" spans="1:15" ht="15" customHeight="1">
      <c r="A240">
        <f>ROW() - ROW(Tabela1[[#Headers],[ID]])</f>
        <v>239</v>
      </c>
      <c r="B240" t="s">
        <v>19</v>
      </c>
      <c r="C240" t="s">
        <v>19</v>
      </c>
      <c r="D240" t="s">
        <v>80</v>
      </c>
      <c r="E240" s="5">
        <v>7</v>
      </c>
      <c r="F240" s="1">
        <v>45763</v>
      </c>
      <c r="G240" s="2">
        <v>0.47847222222222224</v>
      </c>
      <c r="H240" s="8" t="s">
        <v>284</v>
      </c>
      <c r="I240" t="s">
        <v>339</v>
      </c>
      <c r="J240" t="s">
        <v>400</v>
      </c>
      <c r="K240" t="s">
        <v>25</v>
      </c>
      <c r="L240">
        <v>-41</v>
      </c>
      <c r="M240">
        <v>-25</v>
      </c>
      <c r="N240" s="6" t="s">
        <v>240</v>
      </c>
      <c r="O240" s="5">
        <v>124080100228</v>
      </c>
    </row>
    <row r="241" spans="1:15" ht="15" customHeight="1">
      <c r="A241">
        <f>ROW() - ROW(Tabela1[[#Headers],[ID]])</f>
        <v>240</v>
      </c>
      <c r="B241" t="s">
        <v>19</v>
      </c>
      <c r="C241" t="s">
        <v>19</v>
      </c>
      <c r="D241" t="s">
        <v>80</v>
      </c>
      <c r="E241" s="5">
        <v>8</v>
      </c>
      <c r="F241" s="1">
        <v>45763</v>
      </c>
      <c r="G241" s="2">
        <v>0.48055555555555557</v>
      </c>
      <c r="H241" s="8" t="s">
        <v>359</v>
      </c>
      <c r="I241" t="s">
        <v>339</v>
      </c>
      <c r="J241" t="s">
        <v>397</v>
      </c>
      <c r="K241" t="s">
        <v>22</v>
      </c>
      <c r="L241">
        <v>14.44</v>
      </c>
      <c r="M241">
        <v>15</v>
      </c>
      <c r="N241" s="6" t="s">
        <v>85</v>
      </c>
      <c r="O241" s="5">
        <v>124100100436</v>
      </c>
    </row>
    <row r="242" spans="1:15" ht="15" customHeight="1">
      <c r="A242">
        <f>ROW() - ROW(Tabela1[[#Headers],[ID]])</f>
        <v>241</v>
      </c>
      <c r="B242" t="s">
        <v>19</v>
      </c>
      <c r="C242" t="s">
        <v>19</v>
      </c>
      <c r="D242" t="s">
        <v>80</v>
      </c>
      <c r="E242" s="5">
        <v>9</v>
      </c>
      <c r="F242" s="1">
        <v>45763</v>
      </c>
      <c r="G242" s="2">
        <v>0.48194444444444445</v>
      </c>
      <c r="H242" s="8" t="s">
        <v>288</v>
      </c>
      <c r="I242" t="s">
        <v>339</v>
      </c>
      <c r="J242" t="s">
        <v>403</v>
      </c>
      <c r="K242" t="s">
        <v>25</v>
      </c>
      <c r="L242">
        <v>-44.5</v>
      </c>
      <c r="M242">
        <v>30.5</v>
      </c>
      <c r="N242" s="6" t="s">
        <v>244</v>
      </c>
      <c r="O242" s="5">
        <v>12407010443</v>
      </c>
    </row>
    <row r="243" spans="1:15" ht="15" customHeight="1">
      <c r="A243">
        <f>ROW() - ROW(Tabela1[[#Headers],[ID]])</f>
        <v>242</v>
      </c>
      <c r="B243" t="s">
        <v>19</v>
      </c>
      <c r="C243" t="s">
        <v>19</v>
      </c>
      <c r="D243" t="s">
        <v>80</v>
      </c>
      <c r="E243" s="5">
        <v>10</v>
      </c>
      <c r="F243" s="1">
        <v>45763</v>
      </c>
      <c r="G243" s="2">
        <v>0.48402777777777778</v>
      </c>
      <c r="H243" s="8" t="s">
        <v>290</v>
      </c>
      <c r="I243" t="s">
        <v>339</v>
      </c>
      <c r="J243" t="s">
        <v>400</v>
      </c>
      <c r="K243" t="s">
        <v>22</v>
      </c>
      <c r="L243">
        <v>-24.38</v>
      </c>
      <c r="M243">
        <v>-25</v>
      </c>
      <c r="N243" s="6" t="s">
        <v>246</v>
      </c>
      <c r="O243" s="5">
        <v>124080100259</v>
      </c>
    </row>
    <row r="244" spans="1:15" ht="15" customHeight="1">
      <c r="A244">
        <f>ROW() - ROW(Tabela1[[#Headers],[ID]])</f>
        <v>243</v>
      </c>
      <c r="B244" t="s">
        <v>19</v>
      </c>
      <c r="C244" t="s">
        <v>19</v>
      </c>
      <c r="D244" t="s">
        <v>80</v>
      </c>
      <c r="E244" s="5">
        <v>11</v>
      </c>
      <c r="F244" s="1">
        <v>45763</v>
      </c>
      <c r="G244" s="2">
        <v>0.48541666666666666</v>
      </c>
      <c r="H244" s="8" t="s">
        <v>292</v>
      </c>
      <c r="I244" t="s">
        <v>339</v>
      </c>
      <c r="J244" t="s">
        <v>400</v>
      </c>
      <c r="K244" t="s">
        <v>25</v>
      </c>
      <c r="L244">
        <v>-54.25</v>
      </c>
      <c r="M244">
        <v>25</v>
      </c>
      <c r="N244" s="6" t="s">
        <v>247</v>
      </c>
      <c r="O244" s="5">
        <v>124080101454</v>
      </c>
    </row>
    <row r="245" spans="1:15" ht="15" customHeight="1">
      <c r="A245">
        <f>ROW() - ROW(Tabela1[[#Headers],[ID]])</f>
        <v>244</v>
      </c>
      <c r="B245" t="s">
        <v>19</v>
      </c>
      <c r="C245" t="s">
        <v>19</v>
      </c>
      <c r="D245" t="s">
        <v>80</v>
      </c>
      <c r="E245" s="5">
        <v>12</v>
      </c>
      <c r="F245" s="1">
        <v>45763</v>
      </c>
      <c r="G245" s="2">
        <v>0.48680555555555555</v>
      </c>
      <c r="H245" s="8" t="s">
        <v>294</v>
      </c>
      <c r="I245" t="s">
        <v>339</v>
      </c>
      <c r="J245" t="s">
        <v>400</v>
      </c>
      <c r="K245" t="s">
        <v>31</v>
      </c>
      <c r="L245">
        <v>49.25</v>
      </c>
      <c r="M245">
        <v>25</v>
      </c>
      <c r="N245" s="6" t="s">
        <v>248</v>
      </c>
      <c r="O245" s="5">
        <v>124090100157</v>
      </c>
    </row>
    <row r="246" spans="1:15" ht="15" customHeight="1">
      <c r="A246">
        <f>ROW() - ROW(Tabela1[[#Headers],[ID]])</f>
        <v>245</v>
      </c>
      <c r="B246" t="s">
        <v>19</v>
      </c>
      <c r="C246" t="s">
        <v>19</v>
      </c>
      <c r="D246" t="s">
        <v>80</v>
      </c>
      <c r="E246" s="5">
        <v>13</v>
      </c>
      <c r="F246" s="1">
        <v>45763</v>
      </c>
      <c r="G246" s="2">
        <v>0.5395833333333333</v>
      </c>
      <c r="H246" s="8" t="s">
        <v>296</v>
      </c>
      <c r="I246" t="s">
        <v>339</v>
      </c>
      <c r="J246" t="s">
        <v>400</v>
      </c>
      <c r="K246" t="s">
        <v>22</v>
      </c>
      <c r="L246">
        <v>14.5</v>
      </c>
      <c r="M246">
        <v>15</v>
      </c>
      <c r="N246" s="6" t="s">
        <v>249</v>
      </c>
      <c r="O246" s="5">
        <v>124090102434</v>
      </c>
    </row>
    <row r="247" spans="1:15" ht="15" customHeight="1">
      <c r="A247">
        <f>ROW() - ROW(Tabela1[[#Headers],[ID]])</f>
        <v>246</v>
      </c>
      <c r="B247" t="s">
        <v>19</v>
      </c>
      <c r="C247" t="s">
        <v>19</v>
      </c>
      <c r="D247" t="s">
        <v>80</v>
      </c>
      <c r="E247" s="5">
        <v>14</v>
      </c>
      <c r="F247" s="1">
        <v>45763</v>
      </c>
      <c r="G247" s="2">
        <v>0.54097222222222219</v>
      </c>
      <c r="H247" s="8" t="s">
        <v>300</v>
      </c>
      <c r="I247" t="s">
        <v>339</v>
      </c>
      <c r="J247" t="s">
        <v>400</v>
      </c>
      <c r="K247" t="s">
        <v>22</v>
      </c>
      <c r="L247">
        <v>14.69</v>
      </c>
      <c r="M247">
        <v>15</v>
      </c>
      <c r="N247" s="6" t="s">
        <v>252</v>
      </c>
      <c r="O247" s="5">
        <v>124090102250</v>
      </c>
    </row>
    <row r="248" spans="1:15" ht="15" customHeight="1">
      <c r="A248">
        <f>ROW() - ROW(Tabela1[[#Headers],[ID]])</f>
        <v>247</v>
      </c>
      <c r="B248" t="s">
        <v>19</v>
      </c>
      <c r="C248" t="s">
        <v>19</v>
      </c>
      <c r="D248" t="s">
        <v>80</v>
      </c>
      <c r="E248" s="5">
        <v>15</v>
      </c>
      <c r="F248" s="1">
        <v>45763</v>
      </c>
      <c r="G248" s="2">
        <v>0.54236111111111107</v>
      </c>
      <c r="H248" s="8" t="s">
        <v>300</v>
      </c>
      <c r="I248" t="s">
        <v>339</v>
      </c>
      <c r="J248" t="s">
        <v>400</v>
      </c>
      <c r="K248" t="s">
        <v>22</v>
      </c>
      <c r="L248">
        <v>-54</v>
      </c>
      <c r="M248">
        <v>-55</v>
      </c>
      <c r="N248" s="6" t="s">
        <v>254</v>
      </c>
      <c r="O248" s="51">
        <v>124080100396</v>
      </c>
    </row>
    <row r="249" spans="1:15" ht="15" customHeight="1">
      <c r="A249">
        <f>ROW() - ROW(Tabela1[[#Headers],[ID]])</f>
        <v>248</v>
      </c>
      <c r="B249" t="s">
        <v>19</v>
      </c>
      <c r="C249" t="s">
        <v>19</v>
      </c>
      <c r="D249" t="s">
        <v>80</v>
      </c>
      <c r="E249" s="5">
        <v>16</v>
      </c>
      <c r="F249" s="1">
        <v>45763</v>
      </c>
      <c r="G249" s="2">
        <v>0.54513888888888884</v>
      </c>
      <c r="H249" s="8" t="s">
        <v>404</v>
      </c>
      <c r="I249" t="s">
        <v>405</v>
      </c>
      <c r="J249" t="s">
        <v>406</v>
      </c>
      <c r="K249" t="s">
        <v>22</v>
      </c>
      <c r="L249">
        <v>-10.94</v>
      </c>
      <c r="M249">
        <v>-10</v>
      </c>
      <c r="N249" s="6" t="s">
        <v>386</v>
      </c>
      <c r="O249" s="5">
        <v>225020110601</v>
      </c>
    </row>
    <row r="250" spans="1:15" ht="15" customHeight="1">
      <c r="A250">
        <f>ROW() - ROW(Tabela1[[#Headers],[ID]])</f>
        <v>249</v>
      </c>
      <c r="B250" t="s">
        <v>19</v>
      </c>
      <c r="C250" t="s">
        <v>19</v>
      </c>
      <c r="D250" t="s">
        <v>80</v>
      </c>
      <c r="E250" s="5">
        <v>19</v>
      </c>
      <c r="F250" s="1">
        <v>45763</v>
      </c>
      <c r="G250" s="2">
        <v>0.54722222222222228</v>
      </c>
      <c r="H250" s="8" t="s">
        <v>407</v>
      </c>
      <c r="I250" t="s">
        <v>69</v>
      </c>
      <c r="J250" t="s">
        <v>69</v>
      </c>
      <c r="K250" t="s">
        <v>25</v>
      </c>
      <c r="L250">
        <v>-40.5</v>
      </c>
      <c r="M250">
        <v>4.62</v>
      </c>
      <c r="N250" s="6" t="s">
        <v>139</v>
      </c>
      <c r="O250" s="5">
        <v>225020110229</v>
      </c>
    </row>
    <row r="251" spans="1:15" ht="15" customHeight="1">
      <c r="A251">
        <f>ROW() - ROW(Tabela1[[#Headers],[ID]])</f>
        <v>250</v>
      </c>
      <c r="B251" t="s">
        <v>19</v>
      </c>
      <c r="C251" t="s">
        <v>19</v>
      </c>
      <c r="D251" t="s">
        <v>80</v>
      </c>
      <c r="E251" s="5">
        <v>20</v>
      </c>
      <c r="F251" s="1">
        <v>45763</v>
      </c>
      <c r="G251" s="2">
        <v>0.5493055555555556</v>
      </c>
      <c r="H251" s="8" t="s">
        <v>304</v>
      </c>
      <c r="I251" t="s">
        <v>339</v>
      </c>
      <c r="J251" t="s">
        <v>408</v>
      </c>
      <c r="K251" t="s">
        <v>31</v>
      </c>
      <c r="L251">
        <v>62.25</v>
      </c>
      <c r="M251">
        <v>-30.75</v>
      </c>
      <c r="N251" s="6" t="s">
        <v>91</v>
      </c>
      <c r="O251" s="5">
        <v>124080100532</v>
      </c>
    </row>
    <row r="252" spans="1:15" ht="15" customHeight="1">
      <c r="A252">
        <f>ROW() - ROW(Tabela1[[#Headers],[ID]])</f>
        <v>251</v>
      </c>
      <c r="B252" t="s">
        <v>19</v>
      </c>
      <c r="C252" t="s">
        <v>19</v>
      </c>
      <c r="D252" t="s">
        <v>80</v>
      </c>
      <c r="E252" s="5">
        <v>21</v>
      </c>
      <c r="F252" s="1">
        <v>45763</v>
      </c>
      <c r="G252" s="2">
        <v>0.55069444444444449</v>
      </c>
      <c r="H252" s="8" t="s">
        <v>306</v>
      </c>
      <c r="I252" t="s">
        <v>339</v>
      </c>
      <c r="J252" t="s">
        <v>400</v>
      </c>
      <c r="K252" t="s">
        <v>22</v>
      </c>
      <c r="L252">
        <v>15.25</v>
      </c>
      <c r="M252">
        <v>15</v>
      </c>
      <c r="N252" s="6" t="s">
        <v>84</v>
      </c>
      <c r="O252" s="5">
        <v>124100100450</v>
      </c>
    </row>
    <row r="253" spans="1:15" ht="15" customHeight="1">
      <c r="A253">
        <f>ROW() - ROW(Tabela1[[#Headers],[ID]])</f>
        <v>252</v>
      </c>
      <c r="B253" t="s">
        <v>19</v>
      </c>
      <c r="C253" t="s">
        <v>19</v>
      </c>
      <c r="D253" t="s">
        <v>80</v>
      </c>
      <c r="E253" s="5">
        <v>22</v>
      </c>
      <c r="F253" s="1">
        <v>45763</v>
      </c>
      <c r="G253" s="2">
        <v>0.55138888888888893</v>
      </c>
      <c r="H253" s="8" t="s">
        <v>392</v>
      </c>
      <c r="I253" t="s">
        <v>339</v>
      </c>
      <c r="J253" t="s">
        <v>401</v>
      </c>
      <c r="K253" t="s">
        <v>25</v>
      </c>
      <c r="L253">
        <v>0</v>
      </c>
      <c r="M253">
        <v>25</v>
      </c>
      <c r="N253" s="6" t="s">
        <v>258</v>
      </c>
      <c r="O253" s="5">
        <v>124080100907</v>
      </c>
    </row>
    <row r="254" spans="1:15" ht="15" customHeight="1">
      <c r="A254">
        <f>ROW() - ROW(Tabela1[[#Headers],[ID]])</f>
        <v>253</v>
      </c>
      <c r="B254" t="s">
        <v>19</v>
      </c>
      <c r="C254" t="s">
        <v>19</v>
      </c>
      <c r="D254" t="s">
        <v>80</v>
      </c>
      <c r="E254" s="5">
        <v>23</v>
      </c>
      <c r="F254" s="1">
        <v>45763</v>
      </c>
      <c r="G254" s="2">
        <v>0.55277777777777781</v>
      </c>
      <c r="H254" s="8" t="s">
        <v>392</v>
      </c>
      <c r="I254" t="s">
        <v>339</v>
      </c>
      <c r="J254" t="s">
        <v>401</v>
      </c>
      <c r="K254" t="s">
        <v>22</v>
      </c>
      <c r="L254">
        <v>-25.5</v>
      </c>
      <c r="M254">
        <v>-25</v>
      </c>
      <c r="N254" s="6" t="s">
        <v>261</v>
      </c>
      <c r="O254" s="5">
        <v>124080101270</v>
      </c>
    </row>
    <row r="255" spans="1:15" ht="15" customHeight="1">
      <c r="A255">
        <f>ROW() - ROW(Tabela1[[#Headers],[ID]])</f>
        <v>254</v>
      </c>
      <c r="B255" t="s">
        <v>19</v>
      </c>
      <c r="C255" t="s">
        <v>19</v>
      </c>
      <c r="D255" t="s">
        <v>80</v>
      </c>
      <c r="E255" s="5">
        <v>24</v>
      </c>
      <c r="F255" s="1">
        <v>45763</v>
      </c>
      <c r="G255" s="2">
        <v>0.55347222222222225</v>
      </c>
      <c r="H255" s="8" t="s">
        <v>309</v>
      </c>
      <c r="I255" t="s">
        <v>339</v>
      </c>
      <c r="J255" t="s">
        <v>409</v>
      </c>
      <c r="K255" t="s">
        <v>18</v>
      </c>
      <c r="L255">
        <v>25.5</v>
      </c>
      <c r="M255">
        <v>25</v>
      </c>
      <c r="N255" s="6" t="s">
        <v>263</v>
      </c>
      <c r="O255" s="5">
        <v>124080100488</v>
      </c>
    </row>
    <row r="256" spans="1:15" ht="15" customHeight="1">
      <c r="A256">
        <f>ROW() - ROW(Tabela1[[#Headers],[ID]])</f>
        <v>255</v>
      </c>
      <c r="B256" t="s">
        <v>19</v>
      </c>
      <c r="C256" t="s">
        <v>19</v>
      </c>
      <c r="D256" t="s">
        <v>80</v>
      </c>
      <c r="E256" s="5">
        <v>25</v>
      </c>
      <c r="F256" s="1">
        <v>45763</v>
      </c>
      <c r="G256" s="2">
        <v>0.55555555555555558</v>
      </c>
      <c r="H256" s="8" t="s">
        <v>143</v>
      </c>
      <c r="I256" t="s">
        <v>395</v>
      </c>
      <c r="J256" t="s">
        <v>394</v>
      </c>
      <c r="K256" t="s">
        <v>18</v>
      </c>
      <c r="L256">
        <v>22.75</v>
      </c>
      <c r="M256">
        <v>30.5</v>
      </c>
      <c r="N256" s="6" t="s">
        <v>86</v>
      </c>
      <c r="O256" s="5">
        <v>124080101300</v>
      </c>
    </row>
    <row r="257" spans="1:15" ht="15" customHeight="1">
      <c r="A257">
        <f>ROW() - ROW(Tabela1[[#Headers],[ID]])</f>
        <v>256</v>
      </c>
      <c r="B257" t="s">
        <v>210</v>
      </c>
      <c r="C257" t="s">
        <v>72</v>
      </c>
      <c r="D257" t="s">
        <v>73</v>
      </c>
      <c r="E257" s="5">
        <v>2</v>
      </c>
      <c r="F257" s="1">
        <v>45763</v>
      </c>
      <c r="G257" s="2">
        <v>0.55833333333333335</v>
      </c>
      <c r="H257" s="8" t="s">
        <v>410</v>
      </c>
      <c r="I257" t="s">
        <v>339</v>
      </c>
      <c r="J257" t="s">
        <v>411</v>
      </c>
      <c r="K257" t="s">
        <v>31</v>
      </c>
      <c r="L257">
        <v>54</v>
      </c>
      <c r="M257">
        <v>37.75</v>
      </c>
      <c r="N257" s="58" t="s">
        <v>344</v>
      </c>
      <c r="O257" s="5">
        <v>124090101437</v>
      </c>
    </row>
    <row r="258" spans="1:15" ht="15" customHeight="1">
      <c r="A258">
        <f>ROW() - ROW(Tabela1[[#Headers],[ID]])</f>
        <v>257</v>
      </c>
      <c r="B258" t="s">
        <v>210</v>
      </c>
      <c r="C258" t="s">
        <v>72</v>
      </c>
      <c r="D258" t="s">
        <v>73</v>
      </c>
      <c r="E258" s="5">
        <v>13</v>
      </c>
      <c r="F258" s="1">
        <v>45763</v>
      </c>
      <c r="G258" s="2">
        <v>0.56041666666666667</v>
      </c>
      <c r="H258" s="8" t="s">
        <v>346</v>
      </c>
      <c r="I258" t="s">
        <v>339</v>
      </c>
      <c r="J258" t="s">
        <v>397</v>
      </c>
      <c r="K258" t="s">
        <v>22</v>
      </c>
      <c r="L258">
        <v>-31</v>
      </c>
      <c r="M258">
        <v>-35</v>
      </c>
      <c r="N258" s="58" t="s">
        <v>348</v>
      </c>
      <c r="O258" s="5">
        <v>124090102915</v>
      </c>
    </row>
    <row r="259" spans="1:15" ht="15" customHeight="1">
      <c r="A259">
        <f>ROW() - ROW(Tabela1[[#Headers],[ID]])</f>
        <v>258</v>
      </c>
      <c r="F259" s="1"/>
      <c r="G259" s="2"/>
      <c r="H259" s="8"/>
      <c r="N259" s="54"/>
      <c r="O259" s="5"/>
    </row>
  </sheetData>
  <phoneticPr fontId="6" type="noConversion"/>
  <dataValidations count="1">
    <dataValidation type="list" allowBlank="1" showInputMessage="1" showErrorMessage="1" sqref="I204" xr:uid="{6B6A3CF1-FCB9-488B-857B-74CCF1532A48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6213032-14B1-44E6-8CD1-D651AE62B96D}">
          <x14:formula1>
            <xm:f>Planilha3!$A$1:$A$5</xm:f>
          </x14:formula1>
          <xm:sqref>K223:K259</xm:sqref>
        </x14:dataValidation>
        <x14:dataValidation type="list" allowBlank="1" showInputMessage="1" showErrorMessage="1" xr:uid="{DECDAC37-0BA9-488A-884F-B35EEAB82A0B}">
          <x14:formula1>
            <xm:f>Planilha3!$A$7:$A$11</xm:f>
          </x14:formula1>
          <xm:sqref>B228:B259</xm:sqref>
        </x14:dataValidation>
        <x14:dataValidation type="list" allowBlank="1" showInputMessage="1" showErrorMessage="1" xr:uid="{49ADBA7C-4009-40FA-A5FF-8BAF87430234}">
          <x14:formula1>
            <xm:f>Planilha3!$A$13:$A$15</xm:f>
          </x14:formula1>
          <xm:sqref>I227:I232</xm:sqref>
        </x14:dataValidation>
        <x14:dataValidation type="list" allowBlank="1" showInputMessage="1" showErrorMessage="1" xr:uid="{D47890BB-A6F0-4B49-98D0-B3147DCCE7F3}">
          <x14:formula1>
            <xm:f>Planilha3!$A$13:$A$16</xm:f>
          </x14:formula1>
          <xm:sqref>I234:I259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9FE8-B094-4441-9953-692E411593FC}">
  <dimension ref="A1:A16"/>
  <sheetViews>
    <sheetView workbookViewId="0">
      <selection activeCell="A16" sqref="A16"/>
    </sheetView>
  </sheetViews>
  <sheetFormatPr defaultRowHeight="14.45"/>
  <sheetData>
    <row r="1" spans="1:1">
      <c r="A1" t="s">
        <v>22</v>
      </c>
    </row>
    <row r="2" spans="1:1">
      <c r="A2" t="s">
        <v>18</v>
      </c>
    </row>
    <row r="3" spans="1:1">
      <c r="A3" t="s">
        <v>31</v>
      </c>
    </row>
    <row r="4" spans="1:1">
      <c r="A4" t="s">
        <v>25</v>
      </c>
    </row>
    <row r="5" spans="1:1">
      <c r="A5" t="s">
        <v>28</v>
      </c>
    </row>
    <row r="7" spans="1:1">
      <c r="A7" t="s">
        <v>32</v>
      </c>
    </row>
    <row r="8" spans="1:1">
      <c r="A8" t="s">
        <v>19</v>
      </c>
    </row>
    <row r="9" spans="1:1">
      <c r="A9" t="s">
        <v>29</v>
      </c>
    </row>
    <row r="10" spans="1:1">
      <c r="A10" t="s">
        <v>26</v>
      </c>
    </row>
    <row r="11" spans="1:1">
      <c r="A11" t="s">
        <v>210</v>
      </c>
    </row>
    <row r="13" spans="1:1">
      <c r="A13" t="s">
        <v>339</v>
      </c>
    </row>
    <row r="14" spans="1:1">
      <c r="A14" t="s">
        <v>69</v>
      </c>
    </row>
    <row r="15" spans="1:1">
      <c r="A15" t="s">
        <v>395</v>
      </c>
    </row>
    <row r="16" spans="1:1">
      <c r="A16" t="s">
        <v>405</v>
      </c>
    </row>
  </sheetData>
  <dataValidations count="1">
    <dataValidation type="list" allowBlank="1" showInputMessage="1" showErrorMessage="1" sqref="A1:A5" xr:uid="{7CABCF22-9B34-478C-BB31-3CD713A4DEB7}">
      <formula1>$A$1:$A$5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DF4F8D3175C94D9C224BF87FF5E9F4" ma:contentTypeVersion="13" ma:contentTypeDescription="Crie um novo documento." ma:contentTypeScope="" ma:versionID="cea0322771b7c31e55bffda53a3df76d">
  <xsd:schema xmlns:xsd="http://www.w3.org/2001/XMLSchema" xmlns:xs="http://www.w3.org/2001/XMLSchema" xmlns:p="http://schemas.microsoft.com/office/2006/metadata/properties" xmlns:ns2="cedb0311-5f14-434d-a507-6d75761dfa91" xmlns:ns3="8f4984df-6ad3-4b90-b854-bcb00d63a10f" targetNamespace="http://schemas.microsoft.com/office/2006/metadata/properties" ma:root="true" ma:fieldsID="cd89ffa3831d6cb4740043ad925fcc7d" ns2:_="" ns3:_="">
    <xsd:import namespace="cedb0311-5f14-434d-a507-6d75761dfa91"/>
    <xsd:import namespace="8f4984df-6ad3-4b90-b854-bcb00d63a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b0311-5f14-434d-a507-6d75761dfa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ec3ad70-16ba-48f6-8041-ccdbb52304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4984df-6ad3-4b90-b854-bcb00d63a1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e778a2c-771e-4e71-adbe-bf18c0d7c93e}" ma:internalName="TaxCatchAll" ma:showField="CatchAllData" ma:web="8f4984df-6ad3-4b90-b854-bcb00d63a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db0311-5f14-434d-a507-6d75761dfa91">
      <Terms xmlns="http://schemas.microsoft.com/office/infopath/2007/PartnerControls"/>
    </lcf76f155ced4ddcb4097134ff3c332f>
    <TaxCatchAll xmlns="8f4984df-6ad3-4b90-b854-bcb00d63a1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318DF-4A5B-4B1D-8E66-1DE28EF492CD}"/>
</file>

<file path=customXml/itemProps2.xml><?xml version="1.0" encoding="utf-8"?>
<ds:datastoreItem xmlns:ds="http://schemas.openxmlformats.org/officeDocument/2006/customXml" ds:itemID="{6FC26BA4-B373-4461-B360-496684F83278}"/>
</file>

<file path=customXml/itemProps3.xml><?xml version="1.0" encoding="utf-8"?>
<ds:datastoreItem xmlns:ds="http://schemas.openxmlformats.org/officeDocument/2006/customXml" ds:itemID="{9009E4F2-AE9E-4B43-BC58-F42962B8E2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2025-03-31T21:12:47Z</dcterms:created>
  <dcterms:modified xsi:type="dcterms:W3CDTF">2025-04-17T10:58:03Z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0x0101008CDF4F8D3175C94D9C224BF87FF5E9F4</vt:lpwstr>
  </property>
  <property fmtid="{D5CDD505-2E9C-101B-9397-08002B2CF9AE}" pid="3" name="MediaServiceImageTags">
    <vt:lpwstr/>
  </property>
</Properties>
</file>