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stavo\Downloads\"/>
    </mc:Choice>
  </mc:AlternateContent>
  <bookViews>
    <workbookView xWindow="0" yWindow="0" windowWidth="23040" windowHeight="9072"/>
  </bookViews>
  <sheets>
    <sheet name="Consolidado" sheetId="1" r:id="rId1"/>
    <sheet name="Planilha1" sheetId="2" r:id="rId2"/>
  </sheets>
  <definedNames>
    <definedName name="aporte">Consolidado!$D$19</definedName>
    <definedName name="patrimonio">Consolidado!$D$22</definedName>
    <definedName name="qtd_anos">Consolidado!$D$20</definedName>
    <definedName name="rendimento_carteira">Consolidado!$D$15</definedName>
    <definedName name="taxa_mensal">Consolidado!$D$21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8" i="1" l="1"/>
  <c r="C39" i="1"/>
  <c r="C40" i="1"/>
  <c r="D40" i="1" s="1"/>
  <c r="C41" i="1"/>
  <c r="D41" i="1" s="1"/>
  <c r="C42" i="1"/>
  <c r="D42" i="1" s="1"/>
  <c r="C37" i="1"/>
  <c r="D37" i="1" s="1"/>
  <c r="A10" i="2"/>
  <c r="A11" i="2"/>
  <c r="A12" i="2"/>
  <c r="A13" i="2"/>
  <c r="A14" i="2"/>
  <c r="A15" i="2"/>
  <c r="A16" i="2"/>
  <c r="A17" i="2"/>
  <c r="A18" i="2"/>
  <c r="A19" i="2"/>
  <c r="A20" i="2"/>
  <c r="A9" i="2"/>
  <c r="A4" i="2"/>
  <c r="A5" i="2"/>
  <c r="A6" i="2"/>
  <c r="A7" i="2"/>
  <c r="A8" i="2"/>
  <c r="A3" i="2"/>
  <c r="D38" i="1"/>
  <c r="D39" i="1"/>
  <c r="D43" i="1" l="1"/>
  <c r="C34" i="1"/>
  <c r="D22" i="1" l="1"/>
  <c r="D23" i="1" s="1"/>
  <c r="D16" i="1" l="1"/>
  <c r="C27" i="1"/>
  <c r="D27" i="1" s="1"/>
  <c r="C28" i="1"/>
  <c r="D28" i="1" s="1"/>
  <c r="C29" i="1"/>
  <c r="D29" i="1" s="1"/>
  <c r="C30" i="1"/>
  <c r="D30" i="1" s="1"/>
  <c r="C26" i="1"/>
  <c r="D26" i="1" s="1"/>
</calcChain>
</file>

<file path=xl/sharedStrings.xml><?xml version="1.0" encoding="utf-8"?>
<sst xmlns="http://schemas.openxmlformats.org/spreadsheetml/2006/main" count="69" uniqueCount="34">
  <si>
    <t>INVESTIMENTO MENSAL</t>
  </si>
  <si>
    <t>Quanto investir por mês?</t>
  </si>
  <si>
    <t>Por quantos anos?</t>
  </si>
  <si>
    <t>Taxa de rendimento mensal?</t>
  </si>
  <si>
    <t>Patrimônio acumulado?</t>
  </si>
  <si>
    <t>Dividendos mensais?</t>
  </si>
  <si>
    <t>Quanto em 2 anos?</t>
  </si>
  <si>
    <t>Quanto em 5 anos?</t>
  </si>
  <si>
    <t>Quanto em 10 anos?</t>
  </si>
  <si>
    <t>Quanto em 20 anos?</t>
  </si>
  <si>
    <t>Quanto em 30 anos?</t>
  </si>
  <si>
    <t>Dividendo</t>
  </si>
  <si>
    <t>Salário</t>
  </si>
  <si>
    <t>Rendimento Carteira</t>
  </si>
  <si>
    <t>CONFIGURAÇÕES</t>
  </si>
  <si>
    <t>CENÁRIOS</t>
  </si>
  <si>
    <t>Perfil</t>
  </si>
  <si>
    <t>Agressivo</t>
  </si>
  <si>
    <t>Valor a ser investido por mês</t>
  </si>
  <si>
    <t>Tipo de FII</t>
  </si>
  <si>
    <t>Percentual sugerido</t>
  </si>
  <si>
    <t>Valores</t>
  </si>
  <si>
    <t>Papel</t>
  </si>
  <si>
    <t>Tijolo</t>
  </si>
  <si>
    <t>Hibridos</t>
  </si>
  <si>
    <t>Fofs</t>
  </si>
  <si>
    <t>Desenvolvimento</t>
  </si>
  <si>
    <t>Hotelarias</t>
  </si>
  <si>
    <t>Conservador</t>
  </si>
  <si>
    <t>Tipo de Fii</t>
  </si>
  <si>
    <t>%</t>
  </si>
  <si>
    <t>Chave</t>
  </si>
  <si>
    <t>Moderado</t>
  </si>
  <si>
    <t>Seguestão de Investimento 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</si>
</sst>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R$&quot;\ #,##0.00;[Red]\-&quot;R$&quot;\ #,##0.00"/>
    <numFmt numFmtId="164" formatCode="&quot;R$&quot;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4" borderId="0" xfId="0" applyFont="1" applyFill="1"/>
    <xf numFmtId="0" fontId="3" fillId="2" borderId="2" xfId="0" applyFont="1" applyFill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1" fillId="0" borderId="4" xfId="0" applyNumberFormat="1" applyFont="1" applyBorder="1" applyAlignment="1">
      <alignment horizontal="center"/>
    </xf>
    <xf numFmtId="8" fontId="1" fillId="3" borderId="4" xfId="0" applyNumberFormat="1" applyFont="1" applyFill="1" applyBorder="1" applyAlignment="1">
      <alignment horizontal="center"/>
    </xf>
    <xf numFmtId="8" fontId="1" fillId="3" borderId="6" xfId="0" applyNumberFormat="1" applyFont="1" applyFill="1" applyBorder="1" applyAlignment="1">
      <alignment horizontal="center"/>
    </xf>
    <xf numFmtId="8" fontId="1" fillId="0" borderId="0" xfId="0" applyNumberFormat="1" applyFont="1" applyBorder="1" applyAlignment="1">
      <alignment horizontal="center" vertical="center"/>
    </xf>
    <xf numFmtId="8" fontId="1" fillId="0" borderId="4" xfId="0" applyNumberFormat="1" applyFont="1" applyBorder="1" applyAlignment="1">
      <alignment horizontal="center" vertical="center"/>
    </xf>
    <xf numFmtId="8" fontId="1" fillId="0" borderId="8" xfId="0" applyNumberFormat="1" applyFont="1" applyBorder="1" applyAlignment="1">
      <alignment horizontal="center" vertical="center"/>
    </xf>
    <xf numFmtId="8" fontId="1" fillId="0" borderId="6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/>
    </xf>
    <xf numFmtId="0" fontId="0" fillId="0" borderId="3" xfId="0" applyBorder="1" applyAlignment="1">
      <alignment horizontal="left" vertical="top" indent="2"/>
    </xf>
    <xf numFmtId="0" fontId="0" fillId="0" borderId="5" xfId="0" applyBorder="1" applyAlignment="1">
      <alignment horizontal="left" vertical="top" indent="2"/>
    </xf>
    <xf numFmtId="0" fontId="0" fillId="5" borderId="0" xfId="0" applyFill="1" applyBorder="1" applyAlignment="1">
      <alignment horizontal="center" vertical="center"/>
    </xf>
    <xf numFmtId="164" fontId="0" fillId="5" borderId="0" xfId="0" applyNumberForma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top" indent="2"/>
    </xf>
    <xf numFmtId="0" fontId="0" fillId="0" borderId="0" xfId="0" applyBorder="1" applyAlignment="1">
      <alignment horizontal="left" vertical="top" indent="2"/>
    </xf>
    <xf numFmtId="0" fontId="0" fillId="0" borderId="5" xfId="0" applyBorder="1" applyAlignment="1">
      <alignment horizontal="left" vertical="top" indent="2"/>
    </xf>
    <xf numFmtId="0" fontId="0" fillId="0" borderId="8" xfId="0" applyBorder="1" applyAlignment="1">
      <alignment horizontal="left" vertical="top" indent="2"/>
    </xf>
    <xf numFmtId="0" fontId="1" fillId="3" borderId="3" xfId="0" applyFont="1" applyFill="1" applyBorder="1" applyAlignment="1">
      <alignment horizontal="left" vertical="top" indent="2"/>
    </xf>
    <xf numFmtId="0" fontId="1" fillId="3" borderId="0" xfId="0" applyFont="1" applyFill="1" applyBorder="1" applyAlignment="1">
      <alignment horizontal="left" vertical="top" indent="2"/>
    </xf>
    <xf numFmtId="0" fontId="1" fillId="3" borderId="5" xfId="0" applyFont="1" applyFill="1" applyBorder="1" applyAlignment="1">
      <alignment horizontal="left" vertical="top" indent="2"/>
    </xf>
    <xf numFmtId="0" fontId="1" fillId="3" borderId="8" xfId="0" applyFont="1" applyFill="1" applyBorder="1" applyAlignment="1">
      <alignment horizontal="left" vertical="top" indent="2"/>
    </xf>
    <xf numFmtId="0" fontId="1" fillId="2" borderId="0" xfId="0" applyFont="1" applyFill="1" applyAlignment="1">
      <alignment horizontal="center"/>
    </xf>
    <xf numFmtId="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Fill="1"/>
    <xf numFmtId="164" fontId="1" fillId="2" borderId="0" xfId="0" applyNumberFormat="1" applyFont="1" applyFill="1" applyAlignment="1">
      <alignment horizontal="center"/>
    </xf>
    <xf numFmtId="9" fontId="0" fillId="0" borderId="0" xfId="0" applyNumberFormat="1"/>
    <xf numFmtId="0" fontId="0" fillId="0" borderId="9" xfId="0" applyBorder="1"/>
    <xf numFmtId="0" fontId="0" fillId="0" borderId="9" xfId="0" applyBorder="1" applyAlignment="1">
      <alignment horizontal="center"/>
    </xf>
    <xf numFmtId="9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510540</xdr:colOff>
      <xdr:row>1</xdr:row>
      <xdr:rowOff>114300</xdr:rowOff>
    </xdr:from>
    <xdr:to>
      <xdr:col>6</xdr:col>
      <xdr:colOff>358140</xdr:colOff>
      <xdr:row>9</xdr:row>
      <xdr:rowOff>175260</xdr:rowOff>
    </xdr:to>
    <xdr:grpSp>
      <xdr:nvGrpSpPr>
        <xdr:cNvPr id="6" name="Agrupar 5"/>
        <xdr:cNvGrpSpPr/>
      </xdr:nvGrpSpPr>
      <xdr:grpSpPr>
        <a:xfrm>
          <a:off x="510540" y="297180"/>
          <a:ext cx="7795260" cy="1524000"/>
          <a:chOff x="2956560" y="121920"/>
          <a:chExt cx="5532120" cy="1341120"/>
        </a:xfrm>
      </xdr:grpSpPr>
      <xdr:sp macro="" textlink="">
        <xdr:nvSpPr>
          <xdr:cNvPr id="2" name="Retângulo Arredondado 1"/>
          <xdr:cNvSpPr/>
        </xdr:nvSpPr>
        <xdr:spPr>
          <a:xfrm>
            <a:off x="2956560" y="121920"/>
            <a:ext cx="5532120" cy="1341120"/>
          </a:xfrm>
          <a:prstGeom prst="roundRect">
            <a:avLst/>
          </a:prstGeom>
          <a:solidFill>
            <a:schemeClr val="tx2">
              <a:lumMod val="75000"/>
            </a:schemeClr>
          </a:solidFill>
          <a:effectLst>
            <a:outerShdw blurRad="50800" dist="38100" dir="8100000" algn="tr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3" name="CaixaDeTexto 2"/>
          <xdr:cNvSpPr txBox="1"/>
        </xdr:nvSpPr>
        <xdr:spPr>
          <a:xfrm>
            <a:off x="5072881" y="266700"/>
            <a:ext cx="3245798" cy="92964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4000">
                <a:solidFill>
                  <a:schemeClr val="bg1"/>
                </a:solidFill>
                <a:latin typeface="Courier New" panose="02070309020205020404" pitchFamily="49" charset="0"/>
                <a:cs typeface="Courier New" panose="02070309020205020404" pitchFamily="49" charset="0"/>
              </a:rPr>
              <a:t>Lg</a:t>
            </a:r>
            <a:r>
              <a:rPr lang="pt-BR" sz="4000" baseline="0">
                <a:solidFill>
                  <a:schemeClr val="bg1"/>
                </a:solidFill>
                <a:latin typeface="Courier New" panose="02070309020205020404" pitchFamily="49" charset="0"/>
                <a:cs typeface="Courier New" panose="02070309020205020404" pitchFamily="49" charset="0"/>
              </a:rPr>
              <a:t> INVEST</a:t>
            </a:r>
            <a:endParaRPr lang="pt-BR" sz="4000">
              <a:solidFill>
                <a:schemeClr val="bg1"/>
              </a:solidFill>
              <a:latin typeface="Courier New" panose="02070309020205020404" pitchFamily="49" charset="0"/>
              <a:cs typeface="Courier New" panose="02070309020205020404" pitchFamily="49" charset="0"/>
            </a:endParaRPr>
          </a:p>
        </xdr:txBody>
      </xdr:sp>
      <xdr:pic>
        <xdr:nvPicPr>
          <xdr:cNvPr id="5" name="Imagem 4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77640" y="266701"/>
            <a:ext cx="906779" cy="617220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I43"/>
  <sheetViews>
    <sheetView showGridLines="0" tabSelected="1" topLeftCell="A10" workbookViewId="0">
      <selection activeCell="B20" sqref="B20:C20"/>
    </sheetView>
  </sheetViews>
  <sheetFormatPr defaultColWidth="0" defaultRowHeight="14.4" x14ac:dyDescent="0.3"/>
  <cols>
    <col min="1" max="1" width="8.88671875" customWidth="1"/>
    <col min="2" max="2" width="44.5546875" bestFit="1" customWidth="1"/>
    <col min="3" max="3" width="22.88671875" customWidth="1"/>
    <col min="4" max="4" width="21.77734375" bestFit="1" customWidth="1"/>
    <col min="5" max="7" width="8.88671875" customWidth="1"/>
    <col min="8" max="8" width="30.88671875" bestFit="1" customWidth="1"/>
    <col min="9" max="9" width="10.5546875" hidden="1" customWidth="1"/>
    <col min="10" max="16384" width="8.88671875" hidden="1"/>
  </cols>
  <sheetData>
    <row r="12" spans="2:4" ht="36" customHeight="1" thickBot="1" x14ac:dyDescent="0.35"/>
    <row r="13" spans="2:4" ht="25.8" x14ac:dyDescent="0.3">
      <c r="B13" s="20" t="s">
        <v>14</v>
      </c>
      <c r="C13" s="21"/>
      <c r="D13" s="2"/>
    </row>
    <row r="14" spans="2:4" x14ac:dyDescent="0.3">
      <c r="B14" s="22" t="s">
        <v>12</v>
      </c>
      <c r="C14" s="23"/>
      <c r="D14" s="3">
        <v>5000</v>
      </c>
    </row>
    <row r="15" spans="2:4" x14ac:dyDescent="0.3">
      <c r="B15" s="22" t="s">
        <v>13</v>
      </c>
      <c r="C15" s="23"/>
      <c r="D15" s="5">
        <v>6.0000000000000001E-3</v>
      </c>
    </row>
    <row r="16" spans="2:4" ht="15" thickBot="1" x14ac:dyDescent="0.35">
      <c r="B16" s="24" t="s">
        <v>33</v>
      </c>
      <c r="C16" s="25"/>
      <c r="D16" s="12">
        <f>D14*30%</f>
        <v>1500</v>
      </c>
    </row>
    <row r="17" spans="1:4" ht="15" thickBot="1" x14ac:dyDescent="0.35"/>
    <row r="18" spans="1:4" ht="25.8" x14ac:dyDescent="0.3">
      <c r="B18" s="20" t="s">
        <v>0</v>
      </c>
      <c r="C18" s="21"/>
      <c r="D18" s="2"/>
    </row>
    <row r="19" spans="1:4" x14ac:dyDescent="0.3">
      <c r="B19" s="22" t="s">
        <v>1</v>
      </c>
      <c r="C19" s="23"/>
      <c r="D19" s="3">
        <v>500</v>
      </c>
    </row>
    <row r="20" spans="1:4" x14ac:dyDescent="0.3">
      <c r="A20" s="1">
        <v>2</v>
      </c>
      <c r="B20" s="22" t="s">
        <v>2</v>
      </c>
      <c r="C20" s="23"/>
      <c r="D20" s="4">
        <v>5</v>
      </c>
    </row>
    <row r="21" spans="1:4" x14ac:dyDescent="0.3">
      <c r="A21" s="1">
        <v>5</v>
      </c>
      <c r="B21" s="22" t="s">
        <v>3</v>
      </c>
      <c r="C21" s="23"/>
      <c r="D21" s="5">
        <v>1.0789999999999999E-2</v>
      </c>
    </row>
    <row r="22" spans="1:4" x14ac:dyDescent="0.3">
      <c r="A22" s="1">
        <v>10</v>
      </c>
      <c r="B22" s="26" t="s">
        <v>4</v>
      </c>
      <c r="C22" s="27"/>
      <c r="D22" s="6">
        <f>FV(taxa_mensal,qtd_anos*12,aporte*-1)</f>
        <v>41888.456999243819</v>
      </c>
    </row>
    <row r="23" spans="1:4" ht="15" thickBot="1" x14ac:dyDescent="0.35">
      <c r="A23" s="1">
        <v>20</v>
      </c>
      <c r="B23" s="28" t="s">
        <v>5</v>
      </c>
      <c r="C23" s="29"/>
      <c r="D23" s="7">
        <f>patrimonio*rendimento_carteira</f>
        <v>251.33074199546292</v>
      </c>
    </row>
    <row r="24" spans="1:4" ht="15" thickBot="1" x14ac:dyDescent="0.35">
      <c r="A24" s="1">
        <v>30</v>
      </c>
    </row>
    <row r="25" spans="1:4" ht="25.8" x14ac:dyDescent="0.3">
      <c r="A25" s="1"/>
      <c r="B25" s="20" t="s">
        <v>15</v>
      </c>
      <c r="C25" s="21"/>
      <c r="D25" s="2" t="s">
        <v>11</v>
      </c>
    </row>
    <row r="26" spans="1:4" x14ac:dyDescent="0.3">
      <c r="B26" s="13" t="s">
        <v>6</v>
      </c>
      <c r="C26" s="8">
        <f>FV($D$21,$A20*12,$D$19*-1)</f>
        <v>13613.813648822608</v>
      </c>
      <c r="D26" s="9">
        <f>C26*rendimento_carteira</f>
        <v>81.682881892935654</v>
      </c>
    </row>
    <row r="27" spans="1:4" x14ac:dyDescent="0.3">
      <c r="B27" s="13" t="s">
        <v>7</v>
      </c>
      <c r="C27" s="8">
        <f>FV($D$21,$A21*12,$D$19*-1)</f>
        <v>41888.456999243819</v>
      </c>
      <c r="D27" s="9">
        <f>C27*rendimento_carteira</f>
        <v>251.33074199546292</v>
      </c>
    </row>
    <row r="28" spans="1:4" x14ac:dyDescent="0.3">
      <c r="B28" s="13" t="s">
        <v>8</v>
      </c>
      <c r="C28" s="8">
        <f>FV($D$21,$A22*12,$D$19*-1)</f>
        <v>121642.1062650861</v>
      </c>
      <c r="D28" s="9">
        <f>C28*rendimento_carteira</f>
        <v>729.85263759051657</v>
      </c>
    </row>
    <row r="29" spans="1:4" x14ac:dyDescent="0.3">
      <c r="B29" s="13" t="s">
        <v>9</v>
      </c>
      <c r="C29" s="8">
        <f>FV($D$21,$A23*12,$D$19*-1)</f>
        <v>562599.20004854025</v>
      </c>
      <c r="D29" s="9">
        <f>C29*rendimento_carteira</f>
        <v>3375.5952002912418</v>
      </c>
    </row>
    <row r="30" spans="1:4" ht="15" thickBot="1" x14ac:dyDescent="0.35">
      <c r="B30" s="14" t="s">
        <v>10</v>
      </c>
      <c r="C30" s="10">
        <f>FV($D$21,$A24*12,$D$19*-1)</f>
        <v>2161084.8275023573</v>
      </c>
      <c r="D30" s="11">
        <f>C30*rendimento_carteira</f>
        <v>12966.508965014144</v>
      </c>
    </row>
    <row r="33" spans="2:4" x14ac:dyDescent="0.3">
      <c r="B33" s="17" t="s">
        <v>16</v>
      </c>
      <c r="C33" s="18" t="s">
        <v>17</v>
      </c>
    </row>
    <row r="34" spans="2:4" x14ac:dyDescent="0.3">
      <c r="B34" s="15" t="s">
        <v>18</v>
      </c>
      <c r="C34" s="16">
        <f>aporte</f>
        <v>500</v>
      </c>
    </row>
    <row r="36" spans="2:4" x14ac:dyDescent="0.3">
      <c r="B36" s="30" t="s">
        <v>19</v>
      </c>
      <c r="C36" s="30" t="s">
        <v>20</v>
      </c>
      <c r="D36" s="30" t="s">
        <v>21</v>
      </c>
    </row>
    <row r="37" spans="2:4" x14ac:dyDescent="0.3">
      <c r="B37" s="19" t="s">
        <v>22</v>
      </c>
      <c r="C37" s="31">
        <f>VLOOKUP($C$33&amp;"-"&amp;B37,Planilha1!$A:$D,4,0)</f>
        <v>0.5</v>
      </c>
      <c r="D37" s="32">
        <f>C37*$C$34</f>
        <v>250</v>
      </c>
    </row>
    <row r="38" spans="2:4" x14ac:dyDescent="0.3">
      <c r="B38" s="19" t="s">
        <v>23</v>
      </c>
      <c r="C38" s="31">
        <f>VLOOKUP($C$33&amp;"-"&amp;B38,Planilha1!$A:$D,4,0)</f>
        <v>0.1</v>
      </c>
      <c r="D38" s="32">
        <f t="shared" ref="D38:D42" si="0">C38*$C$34</f>
        <v>50</v>
      </c>
    </row>
    <row r="39" spans="2:4" x14ac:dyDescent="0.3">
      <c r="B39" s="19" t="s">
        <v>24</v>
      </c>
      <c r="C39" s="31">
        <f>VLOOKUP($C$33&amp;"-"&amp;B39,Planilha1!$A:$D,4,0)</f>
        <v>0.05</v>
      </c>
      <c r="D39" s="32">
        <f t="shared" si="0"/>
        <v>25</v>
      </c>
    </row>
    <row r="40" spans="2:4" x14ac:dyDescent="0.3">
      <c r="B40" s="19" t="s">
        <v>25</v>
      </c>
      <c r="C40" s="31">
        <f>VLOOKUP($C$33&amp;"-"&amp;B40,Planilha1!$A:$D,4,0)</f>
        <v>0.05</v>
      </c>
      <c r="D40" s="32">
        <f t="shared" si="0"/>
        <v>25</v>
      </c>
    </row>
    <row r="41" spans="2:4" x14ac:dyDescent="0.3">
      <c r="B41" s="19" t="s">
        <v>26</v>
      </c>
      <c r="C41" s="31">
        <f>VLOOKUP($C$33&amp;"-"&amp;B41,Planilha1!$A:$D,4,0)</f>
        <v>0.2</v>
      </c>
      <c r="D41" s="32">
        <f t="shared" si="0"/>
        <v>100</v>
      </c>
    </row>
    <row r="42" spans="2:4" x14ac:dyDescent="0.3">
      <c r="B42" s="19" t="s">
        <v>27</v>
      </c>
      <c r="C42" s="31">
        <f>VLOOKUP($C$33&amp;"-"&amp;B42,Planilha1!$A:$D,4,0)</f>
        <v>0.1</v>
      </c>
      <c r="D42" s="32">
        <f t="shared" si="0"/>
        <v>50</v>
      </c>
    </row>
    <row r="43" spans="2:4" x14ac:dyDescent="0.3">
      <c r="B43" s="33"/>
      <c r="C43" s="33"/>
      <c r="D43" s="34">
        <f>SUM(D37:D42)</f>
        <v>500</v>
      </c>
    </row>
  </sheetData>
  <mergeCells count="11">
    <mergeCell ref="B21:C21"/>
    <mergeCell ref="B22:C22"/>
    <mergeCell ref="B23:C23"/>
    <mergeCell ref="B20:C20"/>
    <mergeCell ref="B25:C25"/>
    <mergeCell ref="B13:C13"/>
    <mergeCell ref="B14:C14"/>
    <mergeCell ref="B15:C15"/>
    <mergeCell ref="B16:C16"/>
    <mergeCell ref="B19:C19"/>
    <mergeCell ref="B18:C18"/>
  </mergeCells>
  <dataValidations count="1">
    <dataValidation type="list" allowBlank="1" showInputMessage="1" showErrorMessage="1" sqref="C33">
      <formula1>"Conservador, Moderado, Agressivo"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workbookViewId="0">
      <selection activeCell="D12" sqref="D12"/>
    </sheetView>
  </sheetViews>
  <sheetFormatPr defaultRowHeight="14.4" x14ac:dyDescent="0.3"/>
  <cols>
    <col min="1" max="1" width="16.5546875" bestFit="1" customWidth="1"/>
    <col min="2" max="2" width="11.33203125" bestFit="1" customWidth="1"/>
    <col min="3" max="3" width="15.21875" bestFit="1" customWidth="1"/>
  </cols>
  <sheetData>
    <row r="2" spans="1:4" x14ac:dyDescent="0.3">
      <c r="A2" t="s">
        <v>31</v>
      </c>
      <c r="B2" t="s">
        <v>16</v>
      </c>
      <c r="C2" t="s">
        <v>29</v>
      </c>
      <c r="D2" t="s">
        <v>30</v>
      </c>
    </row>
    <row r="3" spans="1:4" x14ac:dyDescent="0.3">
      <c r="A3" t="str">
        <f>B3&amp;"-"&amp;C3</f>
        <v>Conservador-Papel</v>
      </c>
      <c r="B3" t="s">
        <v>28</v>
      </c>
      <c r="C3" s="19" t="s">
        <v>22</v>
      </c>
      <c r="D3" s="35">
        <v>0.3</v>
      </c>
    </row>
    <row r="4" spans="1:4" x14ac:dyDescent="0.3">
      <c r="A4" t="str">
        <f t="shared" ref="A4:A20" si="0">B4&amp;"-"&amp;C4</f>
        <v>Conservador-Tijolo</v>
      </c>
      <c r="B4" t="s">
        <v>28</v>
      </c>
      <c r="C4" s="19" t="s">
        <v>23</v>
      </c>
      <c r="D4" s="35">
        <v>0.5</v>
      </c>
    </row>
    <row r="5" spans="1:4" x14ac:dyDescent="0.3">
      <c r="A5" t="str">
        <f t="shared" si="0"/>
        <v>Conservador-Hibridos</v>
      </c>
      <c r="B5" t="s">
        <v>28</v>
      </c>
      <c r="C5" s="19" t="s">
        <v>24</v>
      </c>
      <c r="D5" s="35">
        <v>0.1</v>
      </c>
    </row>
    <row r="6" spans="1:4" x14ac:dyDescent="0.3">
      <c r="A6" t="str">
        <f t="shared" si="0"/>
        <v>Conservador-Fofs</v>
      </c>
      <c r="B6" t="s">
        <v>28</v>
      </c>
      <c r="C6" s="19" t="s">
        <v>25</v>
      </c>
      <c r="D6" s="35">
        <v>0.1</v>
      </c>
    </row>
    <row r="7" spans="1:4" x14ac:dyDescent="0.3">
      <c r="A7" t="str">
        <f t="shared" si="0"/>
        <v>Conservador-Desenvolvimento</v>
      </c>
      <c r="B7" t="s">
        <v>28</v>
      </c>
      <c r="C7" s="19" t="s">
        <v>26</v>
      </c>
      <c r="D7" s="35">
        <v>0</v>
      </c>
    </row>
    <row r="8" spans="1:4" x14ac:dyDescent="0.3">
      <c r="A8" t="str">
        <f t="shared" si="0"/>
        <v>Conservador-Hotelarias</v>
      </c>
      <c r="B8" t="s">
        <v>28</v>
      </c>
      <c r="C8" s="19" t="s">
        <v>27</v>
      </c>
      <c r="D8" s="35">
        <v>0</v>
      </c>
    </row>
    <row r="9" spans="1:4" x14ac:dyDescent="0.3">
      <c r="A9" s="36" t="str">
        <f t="shared" si="0"/>
        <v>Moderado-Papel</v>
      </c>
      <c r="B9" s="36" t="s">
        <v>32</v>
      </c>
      <c r="C9" s="37" t="s">
        <v>22</v>
      </c>
      <c r="D9" s="38">
        <v>0.32</v>
      </c>
    </row>
    <row r="10" spans="1:4" x14ac:dyDescent="0.3">
      <c r="A10" t="str">
        <f t="shared" si="0"/>
        <v>Moderado-Tijolo</v>
      </c>
      <c r="B10" t="s">
        <v>32</v>
      </c>
      <c r="C10" s="19" t="s">
        <v>23</v>
      </c>
      <c r="D10" s="35">
        <v>0.35</v>
      </c>
    </row>
    <row r="11" spans="1:4" x14ac:dyDescent="0.3">
      <c r="A11" t="str">
        <f t="shared" si="0"/>
        <v>Moderado-Hibridos</v>
      </c>
      <c r="B11" t="s">
        <v>32</v>
      </c>
      <c r="C11" s="19" t="s">
        <v>24</v>
      </c>
      <c r="D11" s="35">
        <v>0.08</v>
      </c>
    </row>
    <row r="12" spans="1:4" x14ac:dyDescent="0.3">
      <c r="A12" t="str">
        <f t="shared" si="0"/>
        <v>Moderado-Fofs</v>
      </c>
      <c r="B12" t="s">
        <v>32</v>
      </c>
      <c r="C12" s="19" t="s">
        <v>25</v>
      </c>
      <c r="D12" s="35">
        <v>0.05</v>
      </c>
    </row>
    <row r="13" spans="1:4" x14ac:dyDescent="0.3">
      <c r="A13" t="str">
        <f t="shared" si="0"/>
        <v>Moderado-Desenvolvimento</v>
      </c>
      <c r="B13" t="s">
        <v>32</v>
      </c>
      <c r="C13" s="19" t="s">
        <v>26</v>
      </c>
      <c r="D13" s="35">
        <v>0.1</v>
      </c>
    </row>
    <row r="14" spans="1:4" x14ac:dyDescent="0.3">
      <c r="A14" t="str">
        <f t="shared" si="0"/>
        <v>Moderado-Hotelarias</v>
      </c>
      <c r="B14" t="s">
        <v>32</v>
      </c>
      <c r="C14" s="19" t="s">
        <v>27</v>
      </c>
      <c r="D14" s="35">
        <v>0.1</v>
      </c>
    </row>
    <row r="15" spans="1:4" x14ac:dyDescent="0.3">
      <c r="A15" s="36" t="str">
        <f t="shared" si="0"/>
        <v>Agressivo-Papel</v>
      </c>
      <c r="B15" s="36" t="s">
        <v>17</v>
      </c>
      <c r="C15" s="37" t="s">
        <v>22</v>
      </c>
      <c r="D15" s="38">
        <v>0.5</v>
      </c>
    </row>
    <row r="16" spans="1:4" x14ac:dyDescent="0.3">
      <c r="A16" t="str">
        <f t="shared" si="0"/>
        <v>Agressivo-Tijolo</v>
      </c>
      <c r="B16" t="s">
        <v>17</v>
      </c>
      <c r="C16" s="19" t="s">
        <v>23</v>
      </c>
      <c r="D16" s="35">
        <v>0.1</v>
      </c>
    </row>
    <row r="17" spans="1:4" x14ac:dyDescent="0.3">
      <c r="A17" t="str">
        <f t="shared" si="0"/>
        <v>Agressivo-Hibridos</v>
      </c>
      <c r="B17" t="s">
        <v>17</v>
      </c>
      <c r="C17" s="19" t="s">
        <v>24</v>
      </c>
      <c r="D17" s="35">
        <v>0.05</v>
      </c>
    </row>
    <row r="18" spans="1:4" x14ac:dyDescent="0.3">
      <c r="A18" t="str">
        <f t="shared" si="0"/>
        <v>Agressivo-Fofs</v>
      </c>
      <c r="B18" t="s">
        <v>17</v>
      </c>
      <c r="C18" s="19" t="s">
        <v>25</v>
      </c>
      <c r="D18" s="35">
        <v>0.05</v>
      </c>
    </row>
    <row r="19" spans="1:4" x14ac:dyDescent="0.3">
      <c r="A19" t="str">
        <f t="shared" si="0"/>
        <v>Agressivo-Desenvolvimento</v>
      </c>
      <c r="B19" t="s">
        <v>17</v>
      </c>
      <c r="C19" s="19" t="s">
        <v>26</v>
      </c>
      <c r="D19" s="35">
        <v>0.2</v>
      </c>
    </row>
    <row r="20" spans="1:4" x14ac:dyDescent="0.3">
      <c r="A20" t="str">
        <f t="shared" si="0"/>
        <v>Agressivo-Hotelarias</v>
      </c>
      <c r="B20" t="s">
        <v>17</v>
      </c>
      <c r="C20" s="19" t="s">
        <v>27</v>
      </c>
      <c r="D20" s="35">
        <v>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5</vt:i4>
      </vt:variant>
    </vt:vector>
  </HeadingPairs>
  <TitlesOfParts>
    <vt:vector size="7" baseType="lpstr">
      <vt:lpstr>Consolidado</vt:lpstr>
      <vt:lpstr>Planilha1</vt:lpstr>
      <vt:lpstr>aporte</vt:lpstr>
      <vt:lpstr>patrimonio</vt:lpstr>
      <vt:lpstr>qtd_anos</vt:lpstr>
      <vt:lpstr>rendimento_carteira</vt:lpstr>
      <vt:lpstr>taxa_mensal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2025-05-17T23:30:25Z</dcterms:created>
  <dcterms:modified xsi:type="dcterms:W3CDTF">2025-05-31T22:21:02Z</dcterms:modified>
</cp:coreProperties>
</file>