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K:\AbtIV\RefIVC\D\Covid-19\2021\KW_18\zur_Weitergabe\"/>
    </mc:Choice>
  </mc:AlternateContent>
  <xr:revisionPtr revIDLastSave="0" documentId="8_{0C0A9B9B-9D06-4FF6-8D2B-165D87C16F56}" xr6:coauthVersionLast="45" xr6:coauthVersionMax="45" xr10:uidLastSave="{00000000-0000-0000-0000-000000000000}"/>
  <bookViews>
    <workbookView xWindow="-120" yWindow="-120" windowWidth="29040" windowHeight="15840" xr2:uid="{3F7DB39E-5871-4574-AFCE-69ACFD36F06B}"/>
  </bookViews>
  <sheets>
    <sheet name="KW 18"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xlnm.Print_Area" localSheetId="0">'KW 18'!$A$1:$T$39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2" i="1" l="1"/>
  <c r="P22" i="1"/>
  <c r="O22" i="1"/>
  <c r="N22" i="1"/>
  <c r="M22" i="1"/>
  <c r="L22" i="1"/>
  <c r="K22" i="1"/>
  <c r="J22" i="1"/>
  <c r="I22" i="1"/>
  <c r="H22" i="1"/>
  <c r="G22" i="1"/>
  <c r="F22" i="1"/>
  <c r="E22" i="1"/>
  <c r="D22" i="1"/>
  <c r="C22" i="1"/>
  <c r="B22" i="1"/>
  <c r="Q20" i="1"/>
  <c r="P20" i="1"/>
  <c r="O20" i="1"/>
  <c r="N20" i="1"/>
  <c r="M20" i="1"/>
  <c r="L20" i="1"/>
  <c r="K20" i="1"/>
  <c r="J20" i="1"/>
  <c r="I20" i="1"/>
  <c r="H20" i="1"/>
  <c r="G20" i="1"/>
  <c r="F20" i="1"/>
  <c r="E20" i="1"/>
  <c r="D20" i="1"/>
  <c r="C20" i="1"/>
  <c r="B20" i="1"/>
  <c r="Q18" i="1"/>
  <c r="P18" i="1"/>
  <c r="O18" i="1"/>
  <c r="N18" i="1"/>
  <c r="M18" i="1"/>
  <c r="L18" i="1"/>
  <c r="K18" i="1"/>
  <c r="J18" i="1"/>
  <c r="I18" i="1"/>
  <c r="H18" i="1"/>
  <c r="G18" i="1"/>
  <c r="F18" i="1"/>
  <c r="E18" i="1"/>
  <c r="D18" i="1"/>
  <c r="C18" i="1"/>
  <c r="B18" i="1"/>
  <c r="Q17" i="1"/>
  <c r="P17" i="1"/>
  <c r="O17" i="1"/>
  <c r="N17" i="1"/>
  <c r="M17" i="1"/>
  <c r="L17" i="1"/>
  <c r="K17" i="1"/>
  <c r="J17" i="1"/>
  <c r="I17" i="1"/>
  <c r="H17" i="1"/>
  <c r="G17" i="1"/>
  <c r="F17" i="1"/>
  <c r="E17" i="1"/>
  <c r="D17" i="1"/>
  <c r="C17" i="1"/>
  <c r="B17" i="1"/>
  <c r="Q15" i="1"/>
  <c r="P15" i="1"/>
  <c r="O15" i="1"/>
  <c r="N15" i="1"/>
  <c r="M15" i="1"/>
  <c r="L15" i="1"/>
  <c r="K15" i="1"/>
  <c r="J15" i="1"/>
  <c r="I15" i="1"/>
  <c r="H15" i="1"/>
  <c r="G15" i="1"/>
  <c r="F15" i="1"/>
  <c r="E15" i="1"/>
  <c r="D15" i="1"/>
  <c r="C15" i="1"/>
  <c r="B15" i="1"/>
  <c r="Q13" i="1"/>
  <c r="P13" i="1"/>
  <c r="O13" i="1"/>
  <c r="N13" i="1"/>
  <c r="M13" i="1"/>
  <c r="L13" i="1"/>
  <c r="K13" i="1"/>
  <c r="J13" i="1"/>
  <c r="I13" i="1"/>
  <c r="H13" i="1"/>
  <c r="G13" i="1"/>
  <c r="F13" i="1"/>
  <c r="E13" i="1"/>
  <c r="D13" i="1"/>
  <c r="C13" i="1"/>
  <c r="B13" i="1"/>
  <c r="Q12" i="1"/>
  <c r="P12" i="1"/>
  <c r="O12" i="1"/>
  <c r="N12" i="1"/>
  <c r="M12" i="1"/>
  <c r="L12" i="1"/>
  <c r="K12" i="1"/>
  <c r="J12" i="1"/>
  <c r="I12" i="1"/>
  <c r="H12" i="1"/>
  <c r="G12" i="1"/>
  <c r="F12" i="1"/>
  <c r="E12" i="1"/>
  <c r="D12" i="1"/>
  <c r="C12" i="1"/>
  <c r="B12" i="1"/>
  <c r="Q10" i="1"/>
  <c r="P10" i="1"/>
  <c r="O10" i="1"/>
  <c r="N10" i="1"/>
  <c r="M10" i="1"/>
  <c r="L10" i="1"/>
  <c r="K10" i="1"/>
  <c r="J10" i="1"/>
  <c r="I10" i="1"/>
  <c r="H10" i="1"/>
  <c r="G10" i="1"/>
  <c r="F10" i="1"/>
  <c r="E10" i="1"/>
  <c r="D10" i="1"/>
  <c r="C10" i="1"/>
  <c r="B10" i="1"/>
  <c r="Q8" i="1"/>
  <c r="P8" i="1"/>
  <c r="O8" i="1"/>
  <c r="N8" i="1"/>
  <c r="M8" i="1"/>
  <c r="L8" i="1"/>
  <c r="K8" i="1"/>
  <c r="J8" i="1"/>
  <c r="I8" i="1"/>
  <c r="H8" i="1"/>
  <c r="G8" i="1"/>
  <c r="F8" i="1"/>
  <c r="E8" i="1"/>
  <c r="D8" i="1"/>
  <c r="C8" i="1"/>
  <c r="B8" i="1"/>
  <c r="Q6" i="1"/>
  <c r="P6" i="1"/>
  <c r="O6" i="1"/>
  <c r="N6" i="1"/>
  <c r="M6" i="1"/>
  <c r="L6" i="1"/>
  <c r="K6" i="1"/>
  <c r="J6" i="1"/>
  <c r="I6" i="1"/>
  <c r="H6" i="1"/>
  <c r="G6" i="1"/>
  <c r="F6" i="1"/>
  <c r="E6" i="1"/>
  <c r="D6" i="1"/>
  <c r="C6" i="1"/>
  <c r="B6" i="1"/>
  <c r="Q5" i="1"/>
  <c r="P5" i="1"/>
  <c r="O5" i="1"/>
  <c r="N5" i="1"/>
  <c r="M5" i="1"/>
  <c r="L5" i="1"/>
  <c r="K5" i="1"/>
  <c r="J5" i="1"/>
  <c r="I5" i="1"/>
  <c r="H5" i="1"/>
  <c r="G5" i="1"/>
  <c r="F5" i="1"/>
  <c r="E5" i="1"/>
  <c r="D5" i="1"/>
  <c r="C5" i="1"/>
  <c r="B5" i="1"/>
  <c r="P16" i="1" l="1"/>
  <c r="P14" i="1"/>
  <c r="P11" i="1"/>
  <c r="N11" i="1"/>
  <c r="P9" i="1"/>
  <c r="N9" i="1"/>
  <c r="N7" i="1"/>
  <c r="P19" i="1" l="1"/>
  <c r="P21" i="1"/>
  <c r="Q21" i="1"/>
  <c r="O21" i="1"/>
  <c r="N21" i="1"/>
  <c r="I21" i="1"/>
  <c r="H21" i="1"/>
  <c r="G21" i="1"/>
  <c r="F21" i="1"/>
  <c r="D19" i="1"/>
  <c r="Q19" i="1"/>
  <c r="O19" i="1"/>
  <c r="M19" i="1"/>
  <c r="L19" i="1"/>
  <c r="J19" i="1"/>
  <c r="I19" i="1"/>
  <c r="H19" i="1"/>
  <c r="G19" i="1"/>
  <c r="F19" i="1"/>
  <c r="E19" i="1"/>
  <c r="C19" i="1"/>
  <c r="R18" i="1"/>
  <c r="R17" i="1"/>
  <c r="Q16" i="1"/>
  <c r="O16" i="1"/>
  <c r="N16" i="1"/>
  <c r="I16" i="1"/>
  <c r="H16" i="1"/>
  <c r="G16" i="1"/>
  <c r="F16" i="1"/>
  <c r="E14" i="1"/>
  <c r="C14" i="1"/>
  <c r="Q14" i="1"/>
  <c r="O14" i="1"/>
  <c r="N14" i="1"/>
  <c r="M14" i="1"/>
  <c r="L14" i="1"/>
  <c r="K14" i="1"/>
  <c r="J14" i="1"/>
  <c r="I14" i="1"/>
  <c r="H14" i="1"/>
  <c r="G14" i="1"/>
  <c r="F14" i="1"/>
  <c r="D14" i="1"/>
  <c r="B14" i="1"/>
  <c r="R12" i="1"/>
  <c r="Q11" i="1"/>
  <c r="O11" i="1"/>
  <c r="J11" i="1"/>
  <c r="I11" i="1"/>
  <c r="H11" i="1"/>
  <c r="G11" i="1"/>
  <c r="F11" i="1"/>
  <c r="B11" i="1"/>
  <c r="F9" i="1"/>
  <c r="D9" i="1"/>
  <c r="Q9" i="1"/>
  <c r="O9" i="1"/>
  <c r="M9" i="1"/>
  <c r="L9" i="1"/>
  <c r="K9" i="1"/>
  <c r="J9" i="1"/>
  <c r="I9" i="1"/>
  <c r="H9" i="1"/>
  <c r="G9" i="1"/>
  <c r="E9" i="1"/>
  <c r="C9" i="1"/>
  <c r="B9" i="1"/>
  <c r="Q7" i="1"/>
  <c r="P7" i="1"/>
  <c r="O7" i="1"/>
  <c r="J7" i="1"/>
  <c r="I7" i="1"/>
  <c r="H7" i="1"/>
  <c r="G7" i="1"/>
  <c r="F7" i="1"/>
  <c r="T16" i="1" l="1"/>
  <c r="T14" i="1"/>
  <c r="T7" i="1"/>
  <c r="T9" i="1"/>
  <c r="T11" i="1"/>
  <c r="B19" i="1"/>
  <c r="K19" i="1"/>
  <c r="R6" i="1"/>
  <c r="R7" i="1" s="1"/>
  <c r="B7" i="1"/>
  <c r="J21" i="1"/>
  <c r="K7" i="1"/>
  <c r="C21" i="1"/>
  <c r="K21" i="1"/>
  <c r="R22" i="1"/>
  <c r="T21" i="1" s="1"/>
  <c r="R15" i="1"/>
  <c r="R16" i="1" s="1"/>
  <c r="N19" i="1"/>
  <c r="C7" i="1"/>
  <c r="K11" i="1"/>
  <c r="C16" i="1"/>
  <c r="D7" i="1"/>
  <c r="L7" i="1"/>
  <c r="D11" i="1"/>
  <c r="L11" i="1"/>
  <c r="D16" i="1"/>
  <c r="L16" i="1"/>
  <c r="D21" i="1"/>
  <c r="L21" i="1"/>
  <c r="R10" i="1"/>
  <c r="R11" i="1" s="1"/>
  <c r="J16" i="1"/>
  <c r="B21" i="1"/>
  <c r="C11" i="1"/>
  <c r="K16" i="1"/>
  <c r="E7" i="1"/>
  <c r="M7" i="1"/>
  <c r="E11" i="1"/>
  <c r="M11" i="1"/>
  <c r="E16" i="1"/>
  <c r="M16" i="1"/>
  <c r="E21" i="1"/>
  <c r="M21" i="1"/>
  <c r="B16" i="1"/>
  <c r="R20" i="1"/>
  <c r="R8" i="1"/>
  <c r="R13" i="1"/>
  <c r="T19" i="1" l="1"/>
  <c r="S19" i="1" s="1"/>
  <c r="S21" i="1"/>
  <c r="S7" i="1"/>
  <c r="S16" i="1"/>
  <c r="R19" i="1"/>
  <c r="S11" i="1"/>
  <c r="R14" i="1"/>
  <c r="S14" i="1"/>
  <c r="S9" i="1"/>
  <c r="R9" i="1"/>
  <c r="R21" i="1"/>
</calcChain>
</file>

<file path=xl/sharedStrings.xml><?xml version="1.0" encoding="utf-8"?>
<sst xmlns="http://schemas.openxmlformats.org/spreadsheetml/2006/main" count="75" uniqueCount="70">
  <si>
    <t>Land</t>
  </si>
  <si>
    <t>BW</t>
  </si>
  <si>
    <t>BY</t>
  </si>
  <si>
    <t>BE</t>
  </si>
  <si>
    <t>BB</t>
  </si>
  <si>
    <t>HB</t>
  </si>
  <si>
    <t>MV</t>
  </si>
  <si>
    <t>NI</t>
  </si>
  <si>
    <t xml:space="preserve">NW </t>
  </si>
  <si>
    <t>RP</t>
  </si>
  <si>
    <t>SL</t>
  </si>
  <si>
    <t>SN</t>
  </si>
  <si>
    <t>TH</t>
  </si>
  <si>
    <t>Summe/Anteil</t>
  </si>
  <si>
    <t>Bereinigter Anteil**</t>
  </si>
  <si>
    <t>verwendeter Stichtag</t>
  </si>
  <si>
    <t>bereinigte Bezugsgröße</t>
  </si>
  <si>
    <t>Schulen ohne Präsenzbetrieb (Verwaltungseinheiten)</t>
  </si>
  <si>
    <t>Anteil an einbezogenen Schulen in %**</t>
  </si>
  <si>
    <t>Schulen mit eingeschränktem Präsenzbetrieb (Verwaltungseinheiten)*</t>
  </si>
  <si>
    <t>Darunter: Schulen mit eingeschränktem Präsenzbetrieb, in denen sich wegen aktueller Covid-19-Fälle Klassen/Lerngruppen im Distanzunterricht befinden (Verwaltungseinheiten)*</t>
  </si>
  <si>
    <t>nachrichtlich: in die landesinterne Meldung einbezogene Schulen insgesamt (Bezugsgröße)</t>
  </si>
  <si>
    <t>Anteil an einbezogenen Schülerinnen und Schülern in %**</t>
  </si>
  <si>
    <t>aktuell in Quarantäne befindliche Schülerinnen und Schüler (ohne aktuell infizierte sowie ohne Risikogruppen)</t>
  </si>
  <si>
    <t>nachrichtlich: in die landesinterne Meldung einbezogene Schülerinnen und Schüler insgesamt (Bezugsgröße)</t>
  </si>
  <si>
    <t>aktuell mit Covid-19 infizierte Lehrkräfte</t>
  </si>
  <si>
    <t>Anteil an einbezogenen Lehrkräften in %**</t>
  </si>
  <si>
    <t>aktuell in Quarantäne befindliche Lehrkräfte (ohne aktuell infizierte sowie ohne Risikogruppen)</t>
  </si>
  <si>
    <t>nachrichtlich: in die landesinterne Meldung einbezogene Lehrkräfte insgesamt (Bezugsgröße)</t>
  </si>
  <si>
    <t>x = keine Angaben
- = 0 
* mindestens eine Lerngruppe nicht im Präsenzunterricht; Zu Schulen mit eingeschränktem Präsenzbetrieb zählen beispielsweise: Schulen mit Klassen/Lerngruppe, die sich (u. a. wegen aktueller Covid-19-Fälle) im  Distanzunterricht befinden, Schulen im Wechselunterricht, Schulen in denen nur Abschlussklassen in (eingeschränktem) Präsenzbetrieb unterrichtet werden, Schulen mit Notbetreuung
** Der bereinigte Anteil wird mit Hilfe der "bereinigten Bezügsgröße" berechnet. Länder, die zu einer bestimmten Kategorie keine Angaben machen können, werden nicht in die "bereinigte Bezugsgröße" einbezogen.</t>
  </si>
  <si>
    <t>Anmerkungen:</t>
  </si>
  <si>
    <t>BW:</t>
  </si>
  <si>
    <t>BY:</t>
  </si>
  <si>
    <r>
      <rPr>
        <i/>
        <u/>
        <sz val="14"/>
        <color theme="1"/>
        <rFont val="Calibri"/>
        <family val="2"/>
        <scheme val="minor"/>
      </rPr>
      <t>Allgemein:</t>
    </r>
    <r>
      <rPr>
        <sz val="14"/>
        <color theme="1"/>
        <rFont val="Calibri"/>
        <family val="2"/>
        <scheme val="minor"/>
      </rPr>
      <t xml:space="preserve"> Enthalten sind allgemeinbildende und berufliche Schulen in öffentlicher und privater Trägerschaft.
</t>
    </r>
    <r>
      <rPr>
        <i/>
        <u/>
        <sz val="14"/>
        <color theme="1"/>
        <rFont val="Calibri"/>
        <family val="2"/>
        <scheme val="minor"/>
      </rPr>
      <t>Darunter: Eingeschränkter Präsenzbetrieb wegen aktueller Covid-19-Fälle:</t>
    </r>
    <r>
      <rPr>
        <sz val="14"/>
        <color theme="1"/>
        <rFont val="Calibri"/>
        <family val="2"/>
        <scheme val="minor"/>
      </rPr>
      <t xml:space="preserve"> Eine Differenzierung nach dem Grund für den Distanzunterricht ist nicht möglich. 
</t>
    </r>
    <r>
      <rPr>
        <i/>
        <u/>
        <sz val="14"/>
        <color theme="1"/>
        <rFont val="Calibri"/>
        <family val="2"/>
        <scheme val="minor"/>
      </rPr>
      <t>Schülerinnen und Schüler in Quarantäne:</t>
    </r>
    <r>
      <rPr>
        <sz val="14"/>
        <color theme="1"/>
        <rFont val="Calibri"/>
        <family val="2"/>
        <scheme val="minor"/>
      </rPr>
      <t xml:space="preserve"> nur SuS ohne positiven Test bzw. ohne Testung. Absenzen vulnerabler Gruppen (Personen mit Attest mit Covid-19-Bezug, Schwangere u.a.) werden nicht als Quarantäne gewertet und sind daher hier nicht inbegriffen.
</t>
    </r>
    <r>
      <rPr>
        <i/>
        <u/>
        <sz val="14"/>
        <color theme="1"/>
        <rFont val="Calibri"/>
        <family val="2"/>
        <scheme val="minor"/>
      </rPr>
      <t>Lehrkräfte allgemein:</t>
    </r>
    <r>
      <rPr>
        <sz val="14"/>
        <color theme="1"/>
        <rFont val="Calibri"/>
        <family val="2"/>
        <scheme val="minor"/>
      </rPr>
      <t xml:space="preserve"> Enthalten sind ausschließlich Lehrkräfte (d.h. ohne nichtunterrichtendes Personal).
</t>
    </r>
    <r>
      <rPr>
        <i/>
        <u/>
        <sz val="14"/>
        <color theme="1"/>
        <rFont val="Calibri"/>
        <family val="2"/>
        <scheme val="minor"/>
      </rPr>
      <t>Lehrkräfte in Quarantäne:</t>
    </r>
    <r>
      <rPr>
        <sz val="14"/>
        <color theme="1"/>
        <rFont val="Calibri"/>
        <family val="2"/>
        <scheme val="minor"/>
      </rPr>
      <t xml:space="preserve"> nur Lehrkräfte ohne positiven Test bzw. ohne Testung. Absenzen vulnerabler Gruppen (Personen mit Attest mit Covid-19-Bezug, Schwangere u.a.) werden nicht als Quarantäne gewertet und sind daher hier nicht inbegriffen.</t>
    </r>
  </si>
  <si>
    <t>BE:</t>
  </si>
  <si>
    <t>BB:</t>
  </si>
  <si>
    <t>HB:</t>
  </si>
  <si>
    <t>HH:</t>
  </si>
  <si>
    <t>HE:</t>
  </si>
  <si>
    <t>MV:</t>
  </si>
  <si>
    <t>NI:</t>
  </si>
  <si>
    <t>NW:</t>
  </si>
  <si>
    <t>RP:</t>
  </si>
  <si>
    <t>SL:</t>
  </si>
  <si>
    <t>SN:</t>
  </si>
  <si>
    <t>ST:</t>
  </si>
  <si>
    <t>SH:</t>
  </si>
  <si>
    <t>TH:</t>
  </si>
  <si>
    <t>ST</t>
  </si>
  <si>
    <t>Aktuelle Zahlen der Schulen zur Covid-19-Lage nach Ländern</t>
  </si>
  <si>
    <t>aktuell (den Schulen bekannte) mit Covid-19 infizierte Schülerinnen und Schüler</t>
  </si>
  <si>
    <t>- keine Anmerkungen -</t>
  </si>
  <si>
    <t>Bereinigte Bezugsgröße**</t>
  </si>
  <si>
    <t>HH</t>
  </si>
  <si>
    <r>
      <t>Allgemein:</t>
    </r>
    <r>
      <rPr>
        <sz val="14"/>
        <color theme="1"/>
        <rFont val="Calibri"/>
        <family val="2"/>
        <scheme val="minor"/>
      </rPr>
      <t xml:space="preserve"> Alle Angaben beziehen sich auf die Schulen in öffentlicher Trägerschaft. 
</t>
    </r>
    <r>
      <rPr>
        <i/>
        <u/>
        <sz val="14"/>
        <color theme="1"/>
        <rFont val="Calibri"/>
        <family val="2"/>
        <scheme val="minor"/>
      </rPr>
      <t>Quelle der Bezugsgrößen:</t>
    </r>
    <r>
      <rPr>
        <sz val="14"/>
        <color theme="1"/>
        <rFont val="Calibri"/>
        <family val="2"/>
        <scheme val="minor"/>
      </rPr>
      <t xml:space="preserve"> Schulstatistik 2020/21 (StLa)</t>
    </r>
  </si>
  <si>
    <r>
      <t>Allgemein:</t>
    </r>
    <r>
      <rPr>
        <sz val="14"/>
        <color theme="1"/>
        <rFont val="Calibri"/>
        <family val="2"/>
        <scheme val="minor"/>
      </rPr>
      <t xml:space="preserve"> öffentliche Schulen ohne Schulen des Gesundheitswesens; in Grundschulen der Stadt Bremen Präsenzunterricht in voller Klassenstärke (nicht eingeschränkt, sofern nicht im Klassenumfang in Quarantäne)
</t>
    </r>
    <r>
      <rPr>
        <i/>
        <u/>
        <sz val="14"/>
        <color theme="1"/>
        <rFont val="Calibri"/>
        <family val="2"/>
        <scheme val="minor"/>
      </rPr>
      <t xml:space="preserve">Schulen mit eingeschränktem Präsenzbetrieb, in denen sich wegen aktueller Covid-19-Fälle Klassen/Lerngruppen im Distanzunterricht befinden </t>
    </r>
    <r>
      <rPr>
        <sz val="14"/>
        <color theme="1"/>
        <rFont val="Calibri"/>
        <family val="2"/>
        <scheme val="minor"/>
      </rPr>
      <t xml:space="preserve">werden nicht erhoben, Annahme: wenn mindestens 20 Schüler*innen bzw. im Wechselunterricht mindestens 10 Schüler*innen in häusl. Isolation sind, befinden sich an einer Schule Schüler*innen mindestens im Umfang einer Lerngruppe im Distanzunterricht.
</t>
    </r>
    <r>
      <rPr>
        <i/>
        <u/>
        <sz val="14"/>
        <color theme="1"/>
        <rFont val="Calibri"/>
        <family val="2"/>
        <scheme val="minor"/>
      </rPr>
      <t>aktuell infizierte Schülerinnen und Schüler/Lehrkräfte:</t>
    </r>
    <r>
      <rPr>
        <sz val="14"/>
        <color theme="1"/>
        <rFont val="Calibri"/>
        <family val="2"/>
        <scheme val="minor"/>
      </rPr>
      <t xml:space="preserve"> Daten der Gesundheitsämter Bremen und Bremerhaven
</t>
    </r>
    <r>
      <rPr>
        <i/>
        <u/>
        <sz val="14"/>
        <color theme="1"/>
        <rFont val="Calibri"/>
        <family val="2"/>
        <scheme val="minor"/>
      </rPr>
      <t>aktuell in Qurantäne befindliche SuS:</t>
    </r>
    <r>
      <rPr>
        <sz val="14"/>
        <color theme="1"/>
        <rFont val="Calibri"/>
        <family val="2"/>
        <scheme val="minor"/>
      </rPr>
      <t xml:space="preserve"> tägliche Erhebung an öff. Schulen (SuS in häuslicher Isolation), Risikogruppen nicht herausrechenbar</t>
    </r>
    <r>
      <rPr>
        <sz val="14"/>
        <color rgb="FFFF0000"/>
        <rFont val="Calibri"/>
        <family val="2"/>
        <scheme val="minor"/>
      </rPr>
      <t xml:space="preserve">
</t>
    </r>
    <r>
      <rPr>
        <i/>
        <u/>
        <sz val="14"/>
        <color theme="1"/>
        <rFont val="Calibri"/>
        <family val="2"/>
        <scheme val="minor"/>
      </rPr>
      <t>aktuell in Qurantäne befindliche Lehrkräfte:</t>
    </r>
    <r>
      <rPr>
        <sz val="14"/>
        <color theme="1"/>
        <rFont val="Calibri"/>
        <family val="2"/>
        <scheme val="minor"/>
      </rPr>
      <t xml:space="preserve"> Angaben zu Lehrkräften in häusl. Isolation werden an Schulen erhoben, d.h. soweit Lehrkräfte für den Einsatz an mehreren Schulen vorgesehen sind, kommt es sowohl bei der </t>
    </r>
    <r>
      <rPr>
        <i/>
        <u/>
        <sz val="14"/>
        <color theme="1"/>
        <rFont val="Calibri"/>
        <family val="2"/>
        <scheme val="minor"/>
      </rPr>
      <t>Bezugsgröße</t>
    </r>
    <r>
      <rPr>
        <sz val="14"/>
        <color theme="1"/>
        <rFont val="Calibri"/>
        <family val="2"/>
        <scheme val="minor"/>
      </rPr>
      <t xml:space="preserve"> als auch bei den Quarantänezahlen zu Doppelzählungen, im Verhältnis zeigt dies aber an, wie viele der Lehrkräfte den Schulen nicht zur Verfügung stehen. Risikogruppen nicht herausrechenbar
</t>
    </r>
  </si>
  <si>
    <r>
      <t>Lehrkräfte allgemein:</t>
    </r>
    <r>
      <rPr>
        <sz val="14"/>
        <rFont val="Calibri"/>
        <family val="2"/>
        <scheme val="minor"/>
      </rPr>
      <t xml:space="preserve"> Hier: Anzahl des Personals (Bezugsgröße geschätzt / Lehrkräfte (80%)+ weiteres päd. Personal (15%) + weiteres NICHT päd. Personal (5%)). Die Gesamtanzahl beinhaltet noch das Personal der Schulen in freier Trägerschaft, sowie das vom Zweiten Bildungsweg (ZBW).</t>
    </r>
  </si>
  <si>
    <r>
      <rPr>
        <i/>
        <u/>
        <sz val="14"/>
        <rFont val="Calibri"/>
        <family val="2"/>
        <scheme val="minor"/>
      </rPr>
      <t>Allgemein:</t>
    </r>
    <r>
      <rPr>
        <sz val="14"/>
        <rFont val="Calibri"/>
        <family val="2"/>
        <scheme val="minor"/>
      </rPr>
      <t xml:space="preserve"> Nur öffentliche Schulen; ohne Schulen des Gesundheitswesens und Landwirtschaftsschulen.</t>
    </r>
  </si>
  <si>
    <r>
      <t>Bezugsgrößen allgemein:</t>
    </r>
    <r>
      <rPr>
        <sz val="14"/>
        <rFont val="Calibri"/>
        <family val="2"/>
        <scheme val="minor"/>
      </rPr>
      <t xml:space="preserve"> Amtliche Schulstatistik 2019/2020 (Stichtag 16. Oktober 2019) für die öffentlichen und privaten allgemein bildenden und beruflichen Schulen im Geschäftsbereich des KM ohne 2. Bildungsweg und ohne Schulkindergärten bzw. Grundschulförderklassen.</t>
    </r>
    <r>
      <rPr>
        <i/>
        <u/>
        <sz val="14"/>
        <rFont val="Calibri"/>
        <family val="2"/>
        <scheme val="minor"/>
      </rPr>
      <t xml:space="preserve">
Schulen mit eingeschränktem Präsenzbetrieb, in denen sich wegen aktueller Covid-19-Fälle Klassen/Lerngruppen im Distanzunterricht befinden:</t>
    </r>
    <r>
      <rPr>
        <sz val="14"/>
        <rFont val="Calibri"/>
        <family val="2"/>
        <scheme val="minor"/>
      </rPr>
      <t xml:space="preserve"> Darunter 0 Verwaltungseinheiten, die aufgrund von Covid-Infektionen komplett geschlossen sind.</t>
    </r>
  </si>
  <si>
    <t>HE</t>
  </si>
  <si>
    <t>SH</t>
  </si>
  <si>
    <r>
      <t>Allgemein:</t>
    </r>
    <r>
      <rPr>
        <sz val="14"/>
        <rFont val="Calibri"/>
        <family val="2"/>
        <scheme val="minor"/>
      </rPr>
      <t xml:space="preserve"> Die erfassten Daten beziehen sich auf Schulen in öffentlicher Trägerschaft.
</t>
    </r>
    <r>
      <rPr>
        <i/>
        <u/>
        <sz val="14"/>
        <rFont val="Calibri"/>
        <family val="2"/>
        <scheme val="minor"/>
      </rPr>
      <t>Schülerinnen und Schüler/Lehrkräfte allgemein:</t>
    </r>
    <r>
      <rPr>
        <sz val="14"/>
        <rFont val="Calibri"/>
        <family val="2"/>
        <scheme val="minor"/>
      </rPr>
      <t xml:space="preserve"> Den Schulbehörden bekanntgewordene Fälle in Schulen in öffentlicher Trägerschaft. Die Kennzahl kann zuverlässig nur über die Gesundheitsbehörden abgefragt werden.</t>
    </r>
    <r>
      <rPr>
        <i/>
        <u/>
        <sz val="14"/>
        <rFont val="Calibri"/>
        <family val="2"/>
        <scheme val="minor"/>
      </rPr>
      <t xml:space="preserve">
</t>
    </r>
  </si>
  <si>
    <r>
      <rPr>
        <i/>
        <u/>
        <sz val="14"/>
        <rFont val="Calibri"/>
        <family val="2"/>
        <scheme val="minor"/>
      </rPr>
      <t>Allgemein:</t>
    </r>
    <r>
      <rPr>
        <sz val="14"/>
        <rFont val="Calibri"/>
        <family val="2"/>
        <scheme val="minor"/>
      </rPr>
      <t xml:space="preserve"> allgemeinbildende und berufliche Schulen in öffentlicher Trägerschaft, die an der Befragung teilgenommen haben; ohne Schulen des Gesundheitswesens
Daten zu </t>
    </r>
    <r>
      <rPr>
        <u/>
        <sz val="14"/>
        <rFont val="Calibri"/>
        <family val="2"/>
        <scheme val="minor"/>
      </rPr>
      <t>S</t>
    </r>
    <r>
      <rPr>
        <i/>
        <u/>
        <sz val="14"/>
        <rFont val="Calibri"/>
        <family val="2"/>
        <scheme val="minor"/>
      </rPr>
      <t>chulen mit eingeschränktem Präsenzbetrieb, in denen sich wegen aktueller Covid-19-Fälle Klassen/Lerngruppen im Distanzunterricht</t>
    </r>
    <r>
      <rPr>
        <sz val="14"/>
        <rFont val="Calibri"/>
        <family val="2"/>
        <scheme val="minor"/>
      </rPr>
      <t xml:space="preserve"> befinden, werden nicht erhoben.
</t>
    </r>
    <r>
      <rPr>
        <i/>
        <u/>
        <sz val="14"/>
        <rFont val="Calibri"/>
        <family val="2"/>
        <scheme val="minor"/>
      </rPr>
      <t>Bezugsgröße Schulen</t>
    </r>
    <r>
      <rPr>
        <sz val="14"/>
        <rFont val="Calibri"/>
        <family val="2"/>
        <scheme val="minor"/>
      </rPr>
      <t xml:space="preserve">: Gesamtzahl der an der Erhebung teilnehmenden Schulen
</t>
    </r>
    <r>
      <rPr>
        <i/>
        <u/>
        <sz val="14"/>
        <rFont val="Calibri"/>
        <family val="2"/>
        <scheme val="minor"/>
      </rPr>
      <t>Schülerinnen und Schüler allgemein:</t>
    </r>
    <r>
      <rPr>
        <sz val="14"/>
        <rFont val="Calibri"/>
        <family val="2"/>
        <scheme val="minor"/>
      </rPr>
      <t xml:space="preserve"> Gesamtzahl der zum Stichtag nachweislich mit Covid-19 infizierten bzw. in Quarantäne befindlichen Schülerinnen und Schüler.
</t>
    </r>
    <r>
      <rPr>
        <i/>
        <u/>
        <sz val="14"/>
        <rFont val="Calibri"/>
        <family val="2"/>
        <scheme val="minor"/>
      </rPr>
      <t>Bezugsgröße Schülerinnen und Schüler:</t>
    </r>
    <r>
      <rPr>
        <sz val="14"/>
        <rFont val="Calibri"/>
        <family val="2"/>
        <scheme val="minor"/>
      </rPr>
      <t xml:space="preserve"> Gesamtzahl der Schülerinnen und Schüler an den teilnehmenden Schulen
</t>
    </r>
    <r>
      <rPr>
        <i/>
        <u/>
        <sz val="14"/>
        <rFont val="Calibri"/>
        <family val="2"/>
        <scheme val="minor"/>
      </rPr>
      <t>Lehrkräfte allgemein:</t>
    </r>
    <r>
      <rPr>
        <sz val="14"/>
        <rFont val="Calibri"/>
        <family val="2"/>
        <scheme val="minor"/>
      </rPr>
      <t xml:space="preserve"> Gesamtzahl der zum Stichtag nachweislich mit Covid-19 infizierten bzw. in Quarantäne befindlichen Lehrkräfte.
</t>
    </r>
    <r>
      <rPr>
        <i/>
        <u/>
        <sz val="14"/>
        <rFont val="Calibri"/>
        <family val="2"/>
        <scheme val="minor"/>
      </rPr>
      <t>Bezugsgröße Lehrkräfte:</t>
    </r>
    <r>
      <rPr>
        <sz val="14"/>
        <rFont val="Calibri"/>
        <family val="2"/>
        <scheme val="minor"/>
      </rPr>
      <t xml:space="preserve"> Gesamtzahl der Lehrkräfte an den teilnehmenden Schulen
</t>
    </r>
  </si>
  <si>
    <r>
      <t>Schulen allgemein:</t>
    </r>
    <r>
      <rPr>
        <sz val="14"/>
        <rFont val="Calibri"/>
        <family val="2"/>
        <scheme val="minor"/>
      </rPr>
      <t xml:space="preserve"> Bezugszahlen beziehen sich auf das SJ 2019/2020; ohne Schulen des Gesundheitswesens.</t>
    </r>
    <r>
      <rPr>
        <i/>
        <u/>
        <sz val="14"/>
        <rFont val="Calibri"/>
        <family val="2"/>
        <scheme val="minor"/>
      </rPr>
      <t xml:space="preserve">
Schulen mit eingeschränktem Präsenzbetrieb, in denen sich wegen aktueller Covid-19-Fälle Klassen/Lerngruppen im Distanzunterricht befinden (Verwaltungseinheiten):</t>
    </r>
    <r>
      <rPr>
        <sz val="14"/>
        <rFont val="Calibri"/>
        <family val="2"/>
        <scheme val="minor"/>
      </rPr>
      <t xml:space="preserve"> Nicht darstellbar.</t>
    </r>
  </si>
  <si>
    <r>
      <rPr>
        <i/>
        <u/>
        <sz val="14"/>
        <rFont val="Calibri"/>
        <family val="2"/>
      </rPr>
      <t>Schulen/Schülerinnen und Schüler/Lehrkräfte allgemein:</t>
    </r>
    <r>
      <rPr>
        <sz val="14"/>
        <rFont val="Calibri"/>
        <family val="2"/>
        <scheme val="minor"/>
      </rPr>
      <t xml:space="preserve"> In Thüringen werden die Angaben für die Schulteile erhoben. Eine Zusammenfassung nach "Verwaltungseinheiten" erfolgt nicht. 
</t>
    </r>
  </si>
  <si>
    <r>
      <t>Bezugsgröße Schulen:</t>
    </r>
    <r>
      <rPr>
        <sz val="14"/>
        <rFont val="Calibri"/>
        <family val="2"/>
        <scheme val="minor"/>
      </rPr>
      <t xml:space="preserve"> Die Bezugsgröße enthält 213 Schulen für Gesundheitsberufe. Der Anteil ergibt keine 100%, da Schulen ohne Infektionen zum Teil nicht melden.
</t>
    </r>
    <r>
      <rPr>
        <i/>
        <u/>
        <sz val="14"/>
        <rFont val="Calibri"/>
        <family val="2"/>
        <scheme val="minor"/>
      </rPr>
      <t>Bezugsgröße Schülerinnen und Schüler:</t>
    </r>
    <r>
      <rPr>
        <sz val="14"/>
        <rFont val="Calibri"/>
        <family val="2"/>
        <scheme val="minor"/>
      </rPr>
      <t xml:space="preserve"> Die Bezugsgröße enthält 9.898 Schülerinnen/Schüler für Gesundheitsberufe.
</t>
    </r>
    <r>
      <rPr>
        <i/>
        <u/>
        <sz val="14"/>
        <rFont val="Calibri"/>
        <family val="2"/>
        <scheme val="minor"/>
      </rPr>
      <t>Aktuelle in Qurantäne befindliche Schülerinnen und Schüler/Lehrkräfte:</t>
    </r>
    <r>
      <rPr>
        <sz val="14"/>
        <rFont val="Calibri"/>
        <family val="2"/>
        <scheme val="minor"/>
      </rPr>
      <t xml:space="preserve"> Daten zu Quarantänefällen werden nicht erhoben.
</t>
    </r>
    <r>
      <rPr>
        <i/>
        <u/>
        <sz val="14"/>
        <rFont val="Calibri"/>
        <family val="2"/>
        <scheme val="minor"/>
      </rPr>
      <t>Bezugsgröße Lehrkräfte:</t>
    </r>
    <r>
      <rPr>
        <sz val="14"/>
        <rFont val="Calibri"/>
        <family val="2"/>
        <scheme val="minor"/>
      </rPr>
      <t xml:space="preserve"> Die Bezugsgröße enthält keine Lehrkräfte für Gesundheitsberufe.
</t>
    </r>
  </si>
  <si>
    <r>
      <t>Schulen allgemein:</t>
    </r>
    <r>
      <rPr>
        <sz val="14"/>
        <rFont val="Calibri"/>
        <family val="2"/>
        <scheme val="minor"/>
      </rPr>
      <t xml:space="preserve"> Angaben inkl. Landwirtschaftsschulen.
</t>
    </r>
    <r>
      <rPr>
        <i/>
        <u/>
        <sz val="14"/>
        <rFont val="Calibri"/>
        <family val="2"/>
        <scheme val="minor"/>
      </rPr>
      <t>Schülerinnen und Schüler allgemein:</t>
    </r>
    <r>
      <rPr>
        <sz val="14"/>
        <rFont val="Calibri"/>
        <family val="2"/>
        <scheme val="minor"/>
      </rPr>
      <t xml:space="preserve"> Angaben inkl. SchülerInnen der Landwirtschaftsschulen.
</t>
    </r>
    <r>
      <rPr>
        <i/>
        <u/>
        <sz val="14"/>
        <rFont val="Calibri"/>
        <family val="2"/>
        <scheme val="minor"/>
      </rPr>
      <t>Lehrkräfte allgemein:</t>
    </r>
    <r>
      <rPr>
        <sz val="14"/>
        <rFont val="Calibri"/>
        <family val="2"/>
        <scheme val="minor"/>
      </rPr>
      <t xml:space="preserve"> In die Gesamtzahl der Lehrkräfte gehen auch GTS- und Vertretungskräfte aus dem Projekt "Personalmanagement im Rahmen Erweiterter Selbstständigkeit von Schulen" mit ein.</t>
    </r>
  </si>
  <si>
    <t>18. Kalenderwoche (03.05.-09.05.2021)</t>
  </si>
  <si>
    <r>
      <t>Schülerinnen und Schüler allgemein:</t>
    </r>
    <r>
      <rPr>
        <sz val="14"/>
        <rFont val="Calibri"/>
        <family val="2"/>
        <scheme val="minor"/>
      </rPr>
      <t xml:space="preserve"> Die Zahl der Schülerinnen und Schüler beinhaltet auch die Schülerinnen und Schüler der Schulen des Gesundheitswesens.
</t>
    </r>
    <r>
      <rPr>
        <i/>
        <u/>
        <sz val="14"/>
        <rFont val="Calibri"/>
        <family val="2"/>
        <scheme val="minor"/>
      </rPr>
      <t>aktuell infizierte Schülerinnen und Schüler/Lehrkräfte:</t>
    </r>
    <r>
      <rPr>
        <sz val="14"/>
        <rFont val="Calibri"/>
        <family val="2"/>
        <scheme val="minor"/>
      </rPr>
      <t xml:space="preserve"> Die Zahl der Infizierten bezieht sich auf die gemeldeten Neuinfektionen im Zeitraum vom 26.04.–05.05.2021.
</t>
    </r>
    <r>
      <rPr>
        <i/>
        <u/>
        <sz val="14"/>
        <rFont val="Calibri"/>
        <family val="2"/>
        <scheme val="minor"/>
      </rPr>
      <t>Lehrkräfte allgemein:</t>
    </r>
    <r>
      <rPr>
        <sz val="14"/>
        <rFont val="Calibri"/>
        <family val="2"/>
        <scheme val="minor"/>
      </rPr>
      <t xml:space="preserve"> Die Zahlen zu den Lehrkräften beziehen sich auf Lehrkräfte sowie Lehrkräfte im Vorbereitungsdienst.</t>
    </r>
    <r>
      <rPr>
        <i/>
        <u/>
        <sz val="14"/>
        <rFont val="Calibri"/>
        <family val="2"/>
        <scheme val="minor"/>
      </rPr>
      <t xml:space="preserve">
</t>
    </r>
  </si>
  <si>
    <r>
      <rPr>
        <i/>
        <u/>
        <sz val="14"/>
        <rFont val="Calibri"/>
        <family val="2"/>
        <scheme val="minor"/>
      </rPr>
      <t>Allgemein:</t>
    </r>
    <r>
      <rPr>
        <sz val="14"/>
        <rFont val="Calibri"/>
        <family val="2"/>
        <scheme val="minor"/>
      </rPr>
      <t xml:space="preserve"> Die Angaben beziehen sich auf öffentliche allgemein bildende und berufliche Schulen in  Zuständigkeit des Ministeriums für Bildung, Wissenschaft und Kultur M-V.
</t>
    </r>
    <r>
      <rPr>
        <i/>
        <u/>
        <sz val="14"/>
        <rFont val="Calibri"/>
        <family val="2"/>
        <scheme val="minor"/>
      </rPr>
      <t>aktuell infizierte Schülerinnen und Schüler:</t>
    </r>
    <r>
      <rPr>
        <sz val="14"/>
        <rFont val="Calibri"/>
        <family val="2"/>
        <scheme val="minor"/>
      </rPr>
      <t xml:space="preserve"> Im Zeitraum vom 26.04.2021 bis zum 03.05.2021 sind dem Ministerium für Bildung, Wissenschaft und Kultur M-V 75 positiv getestete SuS mitgeteilt worden.
</t>
    </r>
    <r>
      <rPr>
        <i/>
        <u/>
        <sz val="14"/>
        <rFont val="Calibri"/>
        <family val="2"/>
        <scheme val="minor"/>
      </rPr>
      <t>aktuell in Quarantäne befindliche Schülerinnen und Schüler (ohne aktuell infizierte sowie ohne Risikogruppen):</t>
    </r>
    <r>
      <rPr>
        <i/>
        <sz val="14"/>
        <rFont val="Calibri"/>
        <family val="2"/>
        <scheme val="minor"/>
      </rPr>
      <t xml:space="preserve"> </t>
    </r>
    <r>
      <rPr>
        <sz val="14"/>
        <rFont val="Calibri"/>
        <family val="2"/>
        <scheme val="minor"/>
      </rPr>
      <t xml:space="preserve">Die Anzahl der aktuell in Quarantäne befindlichen SuS erfolgt mit Abzug der aktuell infizierten SuS (inkl. aktuell Infizierte sind es 713 SuS), jedoch ohne Abzug der Risikogruppen.
</t>
    </r>
    <r>
      <rPr>
        <i/>
        <u/>
        <sz val="14"/>
        <rFont val="Calibri"/>
        <family val="2"/>
        <scheme val="minor"/>
      </rPr>
      <t>Lehrkräfte allgemein</t>
    </r>
    <r>
      <rPr>
        <u/>
        <sz val="14"/>
        <rFont val="Calibri"/>
        <family val="2"/>
        <scheme val="minor"/>
      </rPr>
      <t>:</t>
    </r>
    <r>
      <rPr>
        <sz val="14"/>
        <rFont val="Calibri"/>
        <family val="2"/>
        <scheme val="minor"/>
      </rPr>
      <t xml:space="preserve"> Es werden Lehrkräfte und weiteres pädagogisches Personal berücksichtigt.
</t>
    </r>
    <r>
      <rPr>
        <i/>
        <u/>
        <sz val="14"/>
        <rFont val="Calibri"/>
        <family val="2"/>
        <scheme val="minor"/>
      </rPr>
      <t>aktuell infizierte Lehrkräfte</t>
    </r>
    <r>
      <rPr>
        <sz val="14"/>
        <rFont val="Calibri"/>
        <family val="2"/>
        <scheme val="minor"/>
      </rPr>
      <t xml:space="preserve">: Im Zeitraum vom 26.04.2021 bis zum 03.05.2021 sind dem Ministerium für Bildung, Wissenschaft und Kultur M-V 12 positiv getestete Lehrkräfte und weiteres pädagogisches Personal mitgeteilt worden.
</t>
    </r>
    <r>
      <rPr>
        <i/>
        <u/>
        <sz val="14"/>
        <rFont val="Calibri"/>
        <family val="2"/>
        <scheme val="minor"/>
      </rPr>
      <t>aktuell in Quarantäne befindliche Lehrkräfte (ohne aktuell infizierte sowie ohne Risikogruppen):</t>
    </r>
    <r>
      <rPr>
        <i/>
        <sz val="14"/>
        <rFont val="Calibri"/>
        <family val="2"/>
        <scheme val="minor"/>
      </rPr>
      <t xml:space="preserve"> </t>
    </r>
    <r>
      <rPr>
        <sz val="14"/>
        <rFont val="Calibri"/>
        <family val="2"/>
        <scheme val="minor"/>
      </rPr>
      <t xml:space="preserve">Die Anzahl der aktuell in Quarantäne befindlichen Lehrkräfte und weiteres pädagogisches Personal erfolgt mit Abzug der aktuell Infizierten (inkl. aktuell Infizierte sind es 90 Lehrkräfte und weiteres pädagogisches Personal), jedoch ohne Abzug der Risikogruppen.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</si>
</sst>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_-;\-#,##0_-;_-* &quot;x&quot;??_-;_-@_-"/>
    <numFmt numFmtId="165" formatCode="dd/mm/yy;@"/>
    <numFmt numFmtId="166" formatCode="#,##0.00_-;\-#,##0.00_-;_-* &quot;-&quot;??_-;_-@_-"/>
    <numFmt numFmtId="167" formatCode="#,##0_-;\-#,##0_-;_-* &quot;-&quot;??_-;_-@_-"/>
    <numFmt numFmtId="168" formatCode="#,##0.00_-;\-#,##0.00_-;_-* &quot;x&quot;??_-;_-@_-"/>
  </numFmts>
  <fonts count="16" x14ac:knownFonts="1">
    <font>
      <sz val="11"/>
      <color theme="1"/>
      <name val="Calibri"/>
      <family val="2"/>
      <scheme val="minor"/>
    </font>
    <font>
      <sz val="11"/>
      <color theme="1"/>
      <name val="Calibri"/>
      <family val="2"/>
      <scheme val="minor"/>
    </font>
    <font>
      <b/>
      <sz val="18"/>
      <color theme="1"/>
      <name val="Calibri"/>
      <family val="2"/>
      <scheme val="minor"/>
    </font>
    <font>
      <b/>
      <sz val="12"/>
      <color theme="1"/>
      <name val="Calibri"/>
      <family val="2"/>
      <scheme val="minor"/>
    </font>
    <font>
      <sz val="16"/>
      <color theme="1"/>
      <name val="Calibri"/>
      <family val="2"/>
      <scheme val="minor"/>
    </font>
    <font>
      <b/>
      <sz val="14"/>
      <color theme="1"/>
      <name val="Calibri"/>
      <family val="2"/>
      <scheme val="minor"/>
    </font>
    <font>
      <sz val="14"/>
      <color theme="1"/>
      <name val="Calibri"/>
      <family val="2"/>
      <scheme val="minor"/>
    </font>
    <font>
      <sz val="14"/>
      <name val="Calibri"/>
      <family val="2"/>
      <scheme val="minor"/>
    </font>
    <font>
      <i/>
      <sz val="14"/>
      <color theme="1"/>
      <name val="Calibri"/>
      <family val="2"/>
      <scheme val="minor"/>
    </font>
    <font>
      <i/>
      <sz val="14"/>
      <name val="Calibri"/>
      <family val="2"/>
      <scheme val="minor"/>
    </font>
    <font>
      <i/>
      <u/>
      <sz val="14"/>
      <color theme="1"/>
      <name val="Calibri"/>
      <family val="2"/>
      <scheme val="minor"/>
    </font>
    <font>
      <i/>
      <u/>
      <sz val="11"/>
      <color theme="1"/>
      <name val="Calibri"/>
      <family val="2"/>
      <scheme val="minor"/>
    </font>
    <font>
      <sz val="14"/>
      <color rgb="FFFF0000"/>
      <name val="Calibri"/>
      <family val="2"/>
      <scheme val="minor"/>
    </font>
    <font>
      <i/>
      <u/>
      <sz val="14"/>
      <name val="Calibri"/>
      <family val="2"/>
      <scheme val="minor"/>
    </font>
    <font>
      <u/>
      <sz val="14"/>
      <name val="Calibri"/>
      <family val="2"/>
      <scheme val="minor"/>
    </font>
    <font>
      <i/>
      <u/>
      <sz val="14"/>
      <name val="Calibri"/>
      <family val="2"/>
    </font>
  </fonts>
  <fills count="7">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71">
    <xf numFmtId="0" fontId="0" fillId="0" borderId="0" xfId="0"/>
    <xf numFmtId="0" fontId="3" fillId="0" borderId="0" xfId="0" applyFont="1" applyAlignment="1">
      <alignment horizontal="center"/>
    </xf>
    <xf numFmtId="0" fontId="3" fillId="0" borderId="0" xfId="0" applyFont="1" applyAlignment="1">
      <alignment horizontal="left"/>
    </xf>
    <xf numFmtId="14" fontId="3" fillId="0" borderId="0" xfId="0" applyNumberFormat="1" applyFont="1" applyAlignment="1">
      <alignment horizontal="center"/>
    </xf>
    <xf numFmtId="164" fontId="0" fillId="0" borderId="0" xfId="0" applyNumberFormat="1"/>
    <xf numFmtId="0" fontId="5" fillId="2" borderId="1" xfId="0" applyFont="1" applyFill="1" applyBorder="1"/>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3" borderId="2" xfId="0" applyFont="1" applyFill="1" applyBorder="1" applyAlignment="1">
      <alignment horizontal="left" vertical="top" wrapText="1"/>
    </xf>
    <xf numFmtId="164" fontId="7" fillId="3" borderId="2" xfId="1" applyNumberFormat="1" applyFont="1" applyFill="1" applyBorder="1" applyAlignment="1" applyProtection="1">
      <alignment horizontal="right" vertical="center"/>
      <protection locked="0"/>
    </xf>
    <xf numFmtId="167" fontId="6" fillId="4" borderId="3" xfId="0" applyNumberFormat="1" applyFont="1" applyFill="1" applyBorder="1" applyAlignment="1">
      <alignment vertical="top" wrapText="1"/>
    </xf>
    <xf numFmtId="167" fontId="6" fillId="4" borderId="5" xfId="0" applyNumberFormat="1" applyFont="1" applyFill="1" applyBorder="1" applyAlignment="1">
      <alignment vertical="top" wrapText="1"/>
    </xf>
    <xf numFmtId="0" fontId="8" fillId="3" borderId="6" xfId="0" applyFont="1" applyFill="1" applyBorder="1" applyAlignment="1">
      <alignment horizontal="left" vertical="top" wrapText="1"/>
    </xf>
    <xf numFmtId="168" fontId="7" fillId="3" borderId="6" xfId="1" applyNumberFormat="1" applyFont="1" applyFill="1" applyBorder="1" applyAlignment="1" applyProtection="1">
      <alignment horizontal="right" vertical="center"/>
      <protection locked="0"/>
    </xf>
    <xf numFmtId="166" fontId="7" fillId="3" borderId="6" xfId="1" applyNumberFormat="1" applyFont="1" applyFill="1" applyBorder="1" applyAlignment="1" applyProtection="1">
      <alignment horizontal="right" vertical="center"/>
      <protection locked="0"/>
    </xf>
    <xf numFmtId="168" fontId="9" fillId="3" borderId="1" xfId="1" applyNumberFormat="1" applyFont="1" applyFill="1" applyBorder="1" applyAlignment="1" applyProtection="1">
      <alignment vertical="center"/>
      <protection locked="0"/>
    </xf>
    <xf numFmtId="167" fontId="9" fillId="3" borderId="1" xfId="1" applyNumberFormat="1" applyFont="1" applyFill="1" applyBorder="1" applyAlignment="1" applyProtection="1">
      <alignment vertical="center"/>
      <protection locked="0"/>
    </xf>
    <xf numFmtId="0" fontId="5" fillId="5" borderId="2" xfId="0" applyFont="1" applyFill="1" applyBorder="1" applyAlignment="1">
      <alignment horizontal="left" vertical="top" wrapText="1"/>
    </xf>
    <xf numFmtId="164" fontId="7" fillId="5" borderId="2" xfId="1" applyNumberFormat="1" applyFont="1" applyFill="1" applyBorder="1" applyAlignment="1" applyProtection="1">
      <alignment horizontal="right" vertical="center"/>
      <protection locked="0"/>
    </xf>
    <xf numFmtId="167" fontId="6" fillId="4" borderId="7" xfId="0" applyNumberFormat="1" applyFont="1" applyFill="1" applyBorder="1" applyAlignment="1">
      <alignment vertical="top" wrapText="1"/>
    </xf>
    <xf numFmtId="167" fontId="6" fillId="4" borderId="8" xfId="0" applyNumberFormat="1" applyFont="1" applyFill="1" applyBorder="1" applyAlignment="1">
      <alignment vertical="top" wrapText="1"/>
    </xf>
    <xf numFmtId="0" fontId="8" fillId="5" borderId="6" xfId="0" applyFont="1" applyFill="1" applyBorder="1" applyAlignment="1">
      <alignment horizontal="left" vertical="top" wrapText="1"/>
    </xf>
    <xf numFmtId="168" fontId="7" fillId="5" borderId="6" xfId="1" applyNumberFormat="1" applyFont="1" applyFill="1" applyBorder="1" applyAlignment="1" applyProtection="1">
      <alignment horizontal="right" vertical="center"/>
      <protection locked="0"/>
    </xf>
    <xf numFmtId="168" fontId="9" fillId="5" borderId="1" xfId="1" applyNumberFormat="1" applyFont="1" applyFill="1" applyBorder="1" applyAlignment="1" applyProtection="1">
      <alignment vertical="center"/>
      <protection locked="0"/>
    </xf>
    <xf numFmtId="167" fontId="9" fillId="5" borderId="1" xfId="1" applyNumberFormat="1" applyFont="1" applyFill="1" applyBorder="1" applyAlignment="1" applyProtection="1">
      <alignment vertical="center"/>
      <protection locked="0"/>
    </xf>
    <xf numFmtId="0" fontId="5" fillId="3" borderId="2" xfId="0" applyFont="1" applyFill="1" applyBorder="1" applyAlignment="1">
      <alignment horizontal="left" vertical="top" wrapText="1" indent="1"/>
    </xf>
    <xf numFmtId="0" fontId="0" fillId="4" borderId="9" xfId="0" applyFill="1" applyBorder="1"/>
    <xf numFmtId="0" fontId="0" fillId="4" borderId="10" xfId="0" applyFill="1" applyBorder="1"/>
    <xf numFmtId="0" fontId="8" fillId="3" borderId="4" xfId="0" applyFont="1" applyFill="1" applyBorder="1" applyAlignment="1">
      <alignment horizontal="left" vertical="top" wrapText="1" indent="1"/>
    </xf>
    <xf numFmtId="0" fontId="8" fillId="5" borderId="1" xfId="0" applyFont="1" applyFill="1" applyBorder="1" applyAlignment="1">
      <alignment horizontal="left" vertical="top" wrapText="1"/>
    </xf>
    <xf numFmtId="167" fontId="7" fillId="5" borderId="3" xfId="1" applyNumberFormat="1" applyFont="1" applyFill="1" applyBorder="1" applyAlignment="1" applyProtection="1">
      <alignment vertical="center"/>
      <protection locked="0"/>
    </xf>
    <xf numFmtId="164" fontId="7" fillId="3" borderId="3" xfId="1" applyNumberFormat="1" applyFont="1" applyFill="1" applyBorder="1" applyAlignment="1" applyProtection="1">
      <alignment horizontal="right" vertical="center"/>
      <protection locked="0"/>
    </xf>
    <xf numFmtId="167" fontId="0" fillId="4" borderId="9" xfId="0" applyNumberFormat="1" applyFill="1" applyBorder="1"/>
    <xf numFmtId="167" fontId="0" fillId="4" borderId="10" xfId="0" applyNumberFormat="1" applyFill="1" applyBorder="1"/>
    <xf numFmtId="164" fontId="7" fillId="5" borderId="3" xfId="1" applyNumberFormat="1" applyFont="1" applyFill="1" applyBorder="1" applyAlignment="1" applyProtection="1">
      <alignment horizontal="right" vertical="center"/>
      <protection locked="0"/>
    </xf>
    <xf numFmtId="167" fontId="0" fillId="6" borderId="9" xfId="0" applyNumberFormat="1" applyFill="1" applyBorder="1"/>
    <xf numFmtId="0" fontId="0" fillId="6" borderId="10" xfId="0" applyFill="1" applyBorder="1"/>
    <xf numFmtId="0" fontId="8" fillId="5" borderId="4" xfId="0" applyFont="1" applyFill="1" applyBorder="1" applyAlignment="1">
      <alignment horizontal="left" vertical="top" wrapText="1"/>
    </xf>
    <xf numFmtId="168" fontId="7" fillId="5" borderId="4" xfId="1" applyNumberFormat="1" applyFont="1" applyFill="1" applyBorder="1" applyAlignment="1" applyProtection="1">
      <alignment horizontal="right" vertical="center"/>
      <protection locked="0"/>
    </xf>
    <xf numFmtId="167" fontId="7" fillId="3" borderId="9" xfId="1" applyNumberFormat="1" applyFont="1" applyFill="1" applyBorder="1" applyAlignment="1" applyProtection="1">
      <alignment horizontal="right" vertical="center"/>
      <protection locked="0"/>
    </xf>
    <xf numFmtId="164" fontId="7" fillId="3" borderId="6" xfId="1" applyNumberFormat="1" applyFont="1" applyFill="1" applyBorder="1" applyAlignment="1" applyProtection="1">
      <alignment horizontal="right" vertical="center"/>
      <protection locked="0"/>
    </xf>
    <xf numFmtId="166" fontId="0" fillId="6" borderId="9" xfId="0" applyNumberFormat="1" applyFill="1" applyBorder="1"/>
    <xf numFmtId="167" fontId="7" fillId="5" borderId="11" xfId="1" applyNumberFormat="1" applyFont="1" applyFill="1" applyBorder="1" applyAlignment="1" applyProtection="1">
      <alignment vertical="center"/>
      <protection locked="0"/>
    </xf>
    <xf numFmtId="167" fontId="0" fillId="6" borderId="7" xfId="0" applyNumberFormat="1" applyFill="1" applyBorder="1"/>
    <xf numFmtId="0" fontId="0" fillId="6" borderId="8" xfId="0" applyFill="1" applyBorder="1"/>
    <xf numFmtId="0" fontId="8" fillId="0" borderId="12" xfId="0" applyFont="1" applyBorder="1" applyAlignment="1">
      <alignment horizontal="left" vertical="center" wrapText="1" indent="1"/>
    </xf>
    <xf numFmtId="0" fontId="0" fillId="0" borderId="0" xfId="0" quotePrefix="1" applyAlignment="1">
      <alignment wrapText="1"/>
    </xf>
    <xf numFmtId="0" fontId="6" fillId="0" borderId="0" xfId="0" applyFont="1" applyAlignment="1">
      <alignment vertical="top"/>
    </xf>
    <xf numFmtId="0" fontId="3" fillId="0" borderId="0" xfId="0" applyFont="1" applyAlignment="1">
      <alignment vertical="center"/>
    </xf>
    <xf numFmtId="0" fontId="11" fillId="0" borderId="0" xfId="0" applyFont="1" applyAlignment="1">
      <alignment vertical="top" wrapText="1"/>
    </xf>
    <xf numFmtId="0" fontId="0" fillId="0" borderId="0" xfId="0" applyAlignment="1">
      <alignment vertical="top"/>
    </xf>
    <xf numFmtId="165" fontId="6" fillId="2" borderId="1" xfId="0" applyNumberFormat="1" applyFont="1" applyFill="1" applyBorder="1" applyAlignment="1">
      <alignment horizontal="center"/>
    </xf>
    <xf numFmtId="164" fontId="7" fillId="3" borderId="2" xfId="1" applyNumberFormat="1" applyFont="1" applyFill="1" applyBorder="1" applyAlignment="1" applyProtection="1">
      <alignment horizontal="right" vertical="center" indent="2"/>
      <protection locked="0"/>
    </xf>
    <xf numFmtId="164" fontId="7" fillId="5" borderId="2" xfId="1" applyNumberFormat="1" applyFont="1" applyFill="1" applyBorder="1" applyAlignment="1" applyProtection="1">
      <alignment horizontal="right" vertical="center" indent="2"/>
      <protection locked="0"/>
    </xf>
    <xf numFmtId="0" fontId="6" fillId="0" borderId="1" xfId="0" applyFont="1" applyFill="1" applyBorder="1" applyAlignment="1">
      <alignment vertical="top"/>
    </xf>
    <xf numFmtId="167" fontId="7" fillId="3" borderId="2" xfId="1" applyNumberFormat="1" applyFont="1" applyFill="1" applyBorder="1" applyAlignment="1" applyProtection="1">
      <alignment horizontal="right" vertical="center"/>
      <protection locked="0"/>
    </xf>
    <xf numFmtId="164" fontId="7" fillId="3" borderId="4" xfId="1" applyNumberFormat="1" applyFont="1" applyFill="1" applyBorder="1" applyAlignment="1" applyProtection="1">
      <alignment horizontal="right" vertical="center" indent="2"/>
      <protection locked="0"/>
    </xf>
    <xf numFmtId="164" fontId="7" fillId="5" borderId="4" xfId="1" applyNumberFormat="1" applyFont="1" applyFill="1" applyBorder="1" applyAlignment="1" applyProtection="1">
      <alignment horizontal="right" vertical="center" indent="2"/>
      <protection locked="0"/>
    </xf>
    <xf numFmtId="0" fontId="7" fillId="0" borderId="1" xfId="0" quotePrefix="1" applyFont="1" applyFill="1" applyBorder="1" applyAlignment="1">
      <alignment horizontal="left" vertical="top" wrapText="1"/>
    </xf>
    <xf numFmtId="0" fontId="7" fillId="0" borderId="1" xfId="0" applyFont="1" applyFill="1" applyBorder="1" applyAlignment="1">
      <alignment horizontal="left" vertical="top" wrapText="1"/>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6" fillId="0" borderId="1" xfId="0" quotePrefix="1" applyFont="1" applyFill="1" applyBorder="1" applyAlignment="1">
      <alignment horizontal="left" vertical="top" wrapText="1"/>
    </xf>
    <xf numFmtId="0" fontId="6" fillId="0" borderId="1" xfId="0" applyFont="1" applyFill="1" applyBorder="1" applyAlignment="1">
      <alignment horizontal="left" vertical="top" wrapText="1"/>
    </xf>
    <xf numFmtId="0" fontId="10" fillId="0" borderId="1" xfId="0" applyFont="1" applyFill="1" applyBorder="1" applyAlignment="1">
      <alignment horizontal="left" vertical="top" wrapText="1"/>
    </xf>
    <xf numFmtId="0" fontId="2" fillId="0" borderId="0" xfId="0" applyFont="1" applyAlignment="1">
      <alignment horizontal="center"/>
    </xf>
    <xf numFmtId="0" fontId="4" fillId="0" borderId="0" xfId="0" applyFont="1" applyAlignment="1">
      <alignment horizontal="center"/>
    </xf>
    <xf numFmtId="0" fontId="5"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9" fillId="0" borderId="13" xfId="1" quotePrefix="1" applyNumberFormat="1" applyFont="1" applyFill="1" applyBorder="1" applyAlignment="1" applyProtection="1">
      <alignment horizontal="left" vertical="top" wrapText="1"/>
      <protection locked="0"/>
    </xf>
    <xf numFmtId="165" fontId="6" fillId="2" borderId="11" xfId="0" applyNumberFormat="1" applyFont="1" applyFill="1" applyBorder="1" applyAlignment="1">
      <alignment horizontal="center"/>
    </xf>
  </cellXfs>
  <cellStyles count="2">
    <cellStyle name="Komma" xfId="1" builtinId="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theme" Target="theme/theme1.xml"/><Relationship Id="rId3" Type="http://schemas.openxmlformats.org/officeDocument/2006/relationships/externalLink" Target="externalLinks/externalLink2.xml"/><Relationship Id="rId21" Type="http://schemas.openxmlformats.org/officeDocument/2006/relationships/calcChain" Target="calcChain.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19"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btIV/RefIVC/D/Covid-19/2021/KW_18/KW_18_BW.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btIV/RefIVC/D/Covid-19/2021/KW_18/KW_18_NW.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AbtIV/RefIVC/D/Covid-19/2021/KW_18/KW_18_RP.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AbtIV/RefIVC/D/Covid-19/2021/KW_18/KW_18_SL.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btIV/RefIVC/D/Covid-19/2021/KW_18/KW_18_SN.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AbtIV/RefIVC/D/Covid-19/2021/KW_18/KW_18_S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AbtIV/RefIVC/D/Covid-19/2021/KW_18/KW_18_SH.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AbtIV/RefIVC/D/Covid-19/2021/KW_18/KW_18_T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btIV/RefIVC/D/Covid-19/2021/KW_18/KW_18_B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tIV/RefIVC/D/Covid-19/2021/KW_18/KW_18_B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btIV/RefIVC/D/Covid-19/2021/KW_18/KW_18_BB.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btIV/RefIVC/D/Covid-19/2021/KW_18/KW_18_HB.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btIV/RefIVC/D/Covid-19/2021/KW_18/KW_18_HH.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btIV/RefIVC/D/Covid-19/2021/KW_18/KW_18_H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btIV/RefIVC/D/Covid-19/2021/KW_18/KW_18_MV.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AbtIV/RefIVC/D/Covid-19/2021/KW_18/KW_18_N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nd_insg"/>
      <sheetName val="Schulorganisation"/>
      <sheetName val="KW_18"/>
      <sheetName val="LK  Covid Meldung"/>
      <sheetName val="Abfrage Tests"/>
    </sheetNames>
    <sheetDataSet>
      <sheetData sheetId="0" refreshError="1"/>
      <sheetData sheetId="1" refreshError="1"/>
      <sheetData sheetId="2">
        <row r="9">
          <cell r="C9">
            <v>44321</v>
          </cell>
        </row>
        <row r="13">
          <cell r="C13">
            <v>0</v>
          </cell>
        </row>
        <row r="14">
          <cell r="C14">
            <v>0</v>
          </cell>
        </row>
        <row r="15">
          <cell r="C15">
            <v>48</v>
          </cell>
        </row>
        <row r="18">
          <cell r="C18">
            <v>4442</v>
          </cell>
        </row>
        <row r="28">
          <cell r="C28">
            <v>1113</v>
          </cell>
        </row>
        <row r="29">
          <cell r="C29">
            <v>2610</v>
          </cell>
        </row>
        <row r="30">
          <cell r="C30">
            <v>1476091</v>
          </cell>
        </row>
        <row r="39">
          <cell r="C39">
            <v>105</v>
          </cell>
        </row>
        <row r="40">
          <cell r="C40">
            <v>258</v>
          </cell>
        </row>
        <row r="41">
          <cell r="C41">
            <v>136772</v>
          </cell>
        </row>
      </sheetData>
      <sheetData sheetId="3" refreshError="1"/>
      <sheetData sheetId="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nd_insg"/>
      <sheetName val="Schulorganisation"/>
      <sheetName val="KW_18"/>
      <sheetName val="LK  Covid Meldung"/>
    </sheetNames>
    <sheetDataSet>
      <sheetData sheetId="0" refreshError="1"/>
      <sheetData sheetId="1" refreshError="1"/>
      <sheetData sheetId="2">
        <row r="9">
          <cell r="C9">
            <v>44321</v>
          </cell>
        </row>
        <row r="13">
          <cell r="C13">
            <v>55</v>
          </cell>
        </row>
        <row r="14">
          <cell r="C14">
            <v>4108</v>
          </cell>
        </row>
        <row r="15">
          <cell r="C15" t="str">
            <v>X</v>
          </cell>
        </row>
        <row r="18">
          <cell r="C18">
            <v>4163</v>
          </cell>
        </row>
        <row r="28">
          <cell r="C28">
            <v>3901</v>
          </cell>
        </row>
        <row r="29">
          <cell r="C29">
            <v>12987</v>
          </cell>
        </row>
        <row r="30">
          <cell r="C30">
            <v>1890008</v>
          </cell>
        </row>
        <row r="39">
          <cell r="C39">
            <v>249</v>
          </cell>
        </row>
        <row r="40">
          <cell r="C40">
            <v>816</v>
          </cell>
        </row>
        <row r="41">
          <cell r="C41">
            <v>146762</v>
          </cell>
        </row>
      </sheetData>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nd_insg"/>
      <sheetName val="Schulorganisation"/>
      <sheetName val="KW_18"/>
      <sheetName val="LK  Covid Meldung"/>
      <sheetName val="Abfrage Tests"/>
    </sheetNames>
    <sheetDataSet>
      <sheetData sheetId="0" refreshError="1"/>
      <sheetData sheetId="1" refreshError="1"/>
      <sheetData sheetId="2">
        <row r="9">
          <cell r="C9">
            <v>44322</v>
          </cell>
        </row>
        <row r="13">
          <cell r="C13">
            <v>180</v>
          </cell>
        </row>
        <row r="14">
          <cell r="C14">
            <v>1410</v>
          </cell>
        </row>
        <row r="15">
          <cell r="C15">
            <v>40</v>
          </cell>
        </row>
        <row r="18">
          <cell r="C18">
            <v>1590</v>
          </cell>
        </row>
        <row r="28">
          <cell r="C28">
            <v>1575</v>
          </cell>
        </row>
        <row r="29">
          <cell r="C29">
            <v>3016</v>
          </cell>
        </row>
        <row r="30">
          <cell r="C30">
            <v>520712</v>
          </cell>
        </row>
        <row r="39">
          <cell r="C39">
            <v>88</v>
          </cell>
        </row>
        <row r="40">
          <cell r="C40">
            <v>195</v>
          </cell>
        </row>
        <row r="41">
          <cell r="C41">
            <v>50416</v>
          </cell>
        </row>
      </sheetData>
      <sheetData sheetId="3" refreshError="1"/>
      <sheetData sheetId="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nd_insg"/>
      <sheetName val="Schulorganisation"/>
      <sheetName val="KW_18"/>
      <sheetName val="LK  Covid Meldung"/>
      <sheetName val="Abfrage Tests"/>
    </sheetNames>
    <sheetDataSet>
      <sheetData sheetId="0" refreshError="1"/>
      <sheetData sheetId="1" refreshError="1"/>
      <sheetData sheetId="2">
        <row r="9">
          <cell r="C9">
            <v>44322</v>
          </cell>
        </row>
        <row r="13">
          <cell r="C13">
            <v>97</v>
          </cell>
        </row>
        <row r="14">
          <cell r="C14">
            <v>302</v>
          </cell>
        </row>
        <row r="15">
          <cell r="C15">
            <v>0</v>
          </cell>
        </row>
        <row r="18">
          <cell r="C18">
            <v>302</v>
          </cell>
        </row>
        <row r="28">
          <cell r="C28">
            <v>241</v>
          </cell>
        </row>
        <row r="29">
          <cell r="C29">
            <v>524</v>
          </cell>
        </row>
        <row r="30">
          <cell r="C30">
            <v>117142</v>
          </cell>
        </row>
        <row r="39">
          <cell r="C39">
            <v>13</v>
          </cell>
        </row>
        <row r="40">
          <cell r="C40">
            <v>39</v>
          </cell>
        </row>
        <row r="41">
          <cell r="C41">
            <v>9708</v>
          </cell>
        </row>
      </sheetData>
      <sheetData sheetId="3" refreshError="1"/>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nd_insg"/>
      <sheetName val="Schulorganisation"/>
      <sheetName val="KW_18"/>
      <sheetName val="LK  Covid Meldung"/>
      <sheetName val="Abfrage Tests"/>
    </sheetNames>
    <sheetDataSet>
      <sheetData sheetId="0" refreshError="1"/>
      <sheetData sheetId="1" refreshError="1"/>
      <sheetData sheetId="2">
        <row r="9">
          <cell r="C9">
            <v>44322</v>
          </cell>
        </row>
        <row r="13">
          <cell r="C13" t="str">
            <v>x</v>
          </cell>
        </row>
        <row r="14">
          <cell r="C14" t="str">
            <v>x</v>
          </cell>
        </row>
        <row r="15">
          <cell r="C15" t="str">
            <v>x</v>
          </cell>
        </row>
        <row r="18">
          <cell r="C18">
            <v>1374</v>
          </cell>
        </row>
        <row r="28">
          <cell r="C28">
            <v>760</v>
          </cell>
        </row>
        <row r="29">
          <cell r="C29">
            <v>2831</v>
          </cell>
        </row>
        <row r="30">
          <cell r="C30">
            <v>412957</v>
          </cell>
        </row>
        <row r="39">
          <cell r="C39">
            <v>121</v>
          </cell>
        </row>
        <row r="40">
          <cell r="C40">
            <v>238</v>
          </cell>
        </row>
        <row r="41">
          <cell r="C41">
            <v>30815</v>
          </cell>
        </row>
      </sheetData>
      <sheetData sheetId="3" refreshError="1"/>
      <sheetData sheetId="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nd_insg"/>
      <sheetName val="Schulorganisation"/>
      <sheetName val="KW_18"/>
      <sheetName val="LK  Covid Meldung"/>
      <sheetName val="Land_insg Rohdaten"/>
      <sheetName val="LK  Covid Meldung Rohdaten"/>
    </sheetNames>
    <sheetDataSet>
      <sheetData sheetId="0" refreshError="1"/>
      <sheetData sheetId="1" refreshError="1"/>
      <sheetData sheetId="2">
        <row r="9">
          <cell r="C9">
            <v>44322</v>
          </cell>
        </row>
        <row r="13">
          <cell r="C13">
            <v>41</v>
          </cell>
        </row>
        <row r="14">
          <cell r="C14">
            <v>643</v>
          </cell>
        </row>
        <row r="15">
          <cell r="C15">
            <v>64</v>
          </cell>
        </row>
        <row r="18">
          <cell r="C18">
            <v>693</v>
          </cell>
        </row>
        <row r="28">
          <cell r="C28">
            <v>403</v>
          </cell>
        </row>
        <row r="29">
          <cell r="C29">
            <v>2580</v>
          </cell>
        </row>
        <row r="30">
          <cell r="C30">
            <v>192028</v>
          </cell>
        </row>
        <row r="39">
          <cell r="C39">
            <v>55</v>
          </cell>
        </row>
        <row r="40">
          <cell r="C40">
            <v>224</v>
          </cell>
        </row>
        <row r="41">
          <cell r="C41">
            <v>15001</v>
          </cell>
        </row>
      </sheetData>
      <sheetData sheetId="3" refreshError="1"/>
      <sheetData sheetId="4" refreshError="1"/>
      <sheetData sheetId="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nd_insg"/>
      <sheetName val="Schulorganisation"/>
      <sheetName val="KW_18"/>
      <sheetName val="LK  Covid Meldung"/>
      <sheetName val="Abfrage Tests"/>
    </sheetNames>
    <sheetDataSet>
      <sheetData sheetId="0" refreshError="1"/>
      <sheetData sheetId="1" refreshError="1"/>
      <sheetData sheetId="2">
        <row r="9">
          <cell r="C9">
            <v>44322</v>
          </cell>
        </row>
        <row r="13">
          <cell r="C13">
            <v>43</v>
          </cell>
        </row>
        <row r="14">
          <cell r="C14">
            <v>294</v>
          </cell>
        </row>
        <row r="15">
          <cell r="C15" t="str">
            <v>x</v>
          </cell>
        </row>
        <row r="18">
          <cell r="C18">
            <v>897</v>
          </cell>
        </row>
        <row r="28">
          <cell r="C28">
            <v>35</v>
          </cell>
        </row>
        <row r="29">
          <cell r="C29">
            <v>1778</v>
          </cell>
        </row>
        <row r="30">
          <cell r="C30">
            <v>381160</v>
          </cell>
        </row>
        <row r="39">
          <cell r="C39">
            <v>3</v>
          </cell>
        </row>
        <row r="40">
          <cell r="C40">
            <v>139</v>
          </cell>
        </row>
        <row r="41">
          <cell r="C41">
            <v>30689</v>
          </cell>
        </row>
      </sheetData>
      <sheetData sheetId="3" refreshError="1"/>
      <sheetData sheetId="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nd_insg"/>
      <sheetName val="Schulorganisation"/>
      <sheetName val="KW_18"/>
      <sheetName val="LK  Covid Meldung"/>
    </sheetNames>
    <sheetDataSet>
      <sheetData sheetId="0" refreshError="1"/>
      <sheetData sheetId="1" refreshError="1"/>
      <sheetData sheetId="2">
        <row r="9">
          <cell r="C9">
            <v>44322</v>
          </cell>
        </row>
        <row r="13">
          <cell r="C13">
            <v>865</v>
          </cell>
        </row>
        <row r="14">
          <cell r="C14">
            <v>198</v>
          </cell>
        </row>
        <row r="15">
          <cell r="C15">
            <v>27</v>
          </cell>
        </row>
        <row r="18">
          <cell r="C18">
            <v>1063</v>
          </cell>
        </row>
        <row r="28">
          <cell r="C28">
            <v>238</v>
          </cell>
        </row>
        <row r="29">
          <cell r="C29">
            <v>1876</v>
          </cell>
        </row>
        <row r="30">
          <cell r="C30">
            <v>246510</v>
          </cell>
        </row>
        <row r="39">
          <cell r="C39">
            <v>54</v>
          </cell>
        </row>
        <row r="40">
          <cell r="C40">
            <v>334</v>
          </cell>
        </row>
        <row r="41">
          <cell r="C41">
            <v>21072</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nd_insg"/>
      <sheetName val="Schulorganisation"/>
      <sheetName val="KW_18"/>
      <sheetName val="LK  Covid Meldung"/>
      <sheetName val="Abfrage Tests"/>
    </sheetNames>
    <sheetDataSet>
      <sheetData sheetId="0" refreshError="1"/>
      <sheetData sheetId="1" refreshError="1"/>
      <sheetData sheetId="2">
        <row r="9">
          <cell r="C9">
            <v>44322</v>
          </cell>
        </row>
        <row r="13">
          <cell r="C13">
            <v>501</v>
          </cell>
        </row>
        <row r="14">
          <cell r="C14">
            <v>5340</v>
          </cell>
        </row>
        <row r="15">
          <cell r="C15" t="str">
            <v>x</v>
          </cell>
        </row>
        <row r="18">
          <cell r="C18">
            <v>6207</v>
          </cell>
        </row>
        <row r="28">
          <cell r="C28">
            <v>2551</v>
          </cell>
        </row>
        <row r="29">
          <cell r="C29">
            <v>8420</v>
          </cell>
        </row>
        <row r="30">
          <cell r="C30">
            <v>1537796</v>
          </cell>
        </row>
        <row r="39">
          <cell r="C39">
            <v>295</v>
          </cell>
        </row>
        <row r="40">
          <cell r="C40">
            <v>692</v>
          </cell>
        </row>
        <row r="41">
          <cell r="C41">
            <v>169231</v>
          </cell>
        </row>
      </sheetData>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nd_insg"/>
      <sheetName val="Schulorganisation"/>
      <sheetName val="KW_18"/>
      <sheetName val="LK  Covid Meldung"/>
      <sheetName val="Abfrage Tests"/>
    </sheetNames>
    <sheetDataSet>
      <sheetData sheetId="0" refreshError="1"/>
      <sheetData sheetId="1" refreshError="1"/>
      <sheetData sheetId="2">
        <row r="9">
          <cell r="C9">
            <v>44322</v>
          </cell>
        </row>
        <row r="13">
          <cell r="C13">
            <v>0</v>
          </cell>
        </row>
        <row r="14">
          <cell r="C14">
            <v>819</v>
          </cell>
        </row>
        <row r="15">
          <cell r="C15">
            <v>91</v>
          </cell>
        </row>
        <row r="18">
          <cell r="C18">
            <v>819</v>
          </cell>
        </row>
        <row r="28">
          <cell r="C28">
            <v>1130</v>
          </cell>
        </row>
        <row r="29">
          <cell r="C29">
            <v>3374</v>
          </cell>
        </row>
        <row r="30">
          <cell r="C30">
            <v>435539</v>
          </cell>
        </row>
        <row r="39">
          <cell r="C39">
            <v>122</v>
          </cell>
        </row>
        <row r="40">
          <cell r="C40">
            <v>358</v>
          </cell>
        </row>
        <row r="41">
          <cell r="C41">
            <v>48500</v>
          </cell>
        </row>
      </sheetData>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nd_insg"/>
      <sheetName val="Schulorganisation"/>
      <sheetName val="KW_18"/>
      <sheetName val="LK  Covid Meldung"/>
      <sheetName val="Abfrage Tests"/>
    </sheetNames>
    <sheetDataSet>
      <sheetData sheetId="0" refreshError="1"/>
      <sheetData sheetId="1" refreshError="1"/>
      <sheetData sheetId="2">
        <row r="9">
          <cell r="C9">
            <v>44322</v>
          </cell>
        </row>
        <row r="13">
          <cell r="C13">
            <v>1</v>
          </cell>
        </row>
        <row r="14">
          <cell r="C14">
            <v>914</v>
          </cell>
        </row>
        <row r="15">
          <cell r="C15">
            <v>57</v>
          </cell>
        </row>
        <row r="18">
          <cell r="C18">
            <v>915</v>
          </cell>
        </row>
        <row r="28">
          <cell r="C28">
            <v>352</v>
          </cell>
        </row>
        <row r="29">
          <cell r="C29">
            <v>1991</v>
          </cell>
        </row>
        <row r="30">
          <cell r="C30">
            <v>294698</v>
          </cell>
        </row>
        <row r="39">
          <cell r="C39">
            <v>64</v>
          </cell>
        </row>
        <row r="40">
          <cell r="C40">
            <v>232</v>
          </cell>
        </row>
        <row r="41">
          <cell r="C41">
            <v>24499</v>
          </cell>
        </row>
      </sheetData>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nd_insg"/>
      <sheetName val="Schulorganisation"/>
      <sheetName val="KW_18"/>
      <sheetName val="LK  Covid Meldung"/>
      <sheetName val="Abfrage Tests"/>
    </sheetNames>
    <sheetDataSet>
      <sheetData sheetId="0" refreshError="1"/>
      <sheetData sheetId="1" refreshError="1"/>
      <sheetData sheetId="2">
        <row r="9">
          <cell r="C9">
            <v>44322</v>
          </cell>
        </row>
        <row r="13">
          <cell r="C13">
            <v>0</v>
          </cell>
        </row>
        <row r="14">
          <cell r="C14">
            <v>180</v>
          </cell>
        </row>
        <row r="15">
          <cell r="C15">
            <v>31</v>
          </cell>
        </row>
        <row r="18">
          <cell r="C18">
            <v>180</v>
          </cell>
        </row>
        <row r="28">
          <cell r="C28">
            <v>97</v>
          </cell>
        </row>
        <row r="29">
          <cell r="C29">
            <v>764</v>
          </cell>
        </row>
        <row r="30">
          <cell r="C30">
            <v>84236</v>
          </cell>
        </row>
        <row r="39">
          <cell r="C39">
            <v>4</v>
          </cell>
        </row>
        <row r="40">
          <cell r="C40">
            <v>95</v>
          </cell>
        </row>
        <row r="41">
          <cell r="C41">
            <v>10529</v>
          </cell>
        </row>
      </sheetData>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nd_insg"/>
      <sheetName val="Schulorganisation"/>
      <sheetName val="KW_18"/>
      <sheetName val="LK  Covid Meldung"/>
      <sheetName val="Abfrage Tests"/>
    </sheetNames>
    <sheetDataSet>
      <sheetData sheetId="0" refreshError="1"/>
      <sheetData sheetId="1" refreshError="1"/>
      <sheetData sheetId="2">
        <row r="9">
          <cell r="C9">
            <v>44322</v>
          </cell>
        </row>
        <row r="13">
          <cell r="C13">
            <v>0</v>
          </cell>
        </row>
        <row r="14">
          <cell r="C14">
            <v>470</v>
          </cell>
        </row>
        <row r="15">
          <cell r="C15" t="str">
            <v>x</v>
          </cell>
        </row>
        <row r="18">
          <cell r="C18">
            <v>470</v>
          </cell>
        </row>
        <row r="28">
          <cell r="C28">
            <v>214</v>
          </cell>
        </row>
        <row r="29">
          <cell r="C29">
            <v>669</v>
          </cell>
        </row>
        <row r="30">
          <cell r="C30">
            <v>257216</v>
          </cell>
        </row>
        <row r="39">
          <cell r="C39">
            <v>12</v>
          </cell>
        </row>
        <row r="40">
          <cell r="C40">
            <v>30</v>
          </cell>
        </row>
        <row r="41">
          <cell r="C41">
            <v>22087</v>
          </cell>
        </row>
      </sheetData>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nd_insg"/>
      <sheetName val="Schulorganisation"/>
      <sheetName val="KW_18"/>
      <sheetName val="LK  Covid Meldung"/>
      <sheetName val="Abfrage Tests"/>
    </sheetNames>
    <sheetDataSet>
      <sheetData sheetId="0" refreshError="1"/>
      <sheetData sheetId="1" refreshError="1"/>
      <sheetData sheetId="2">
        <row r="9">
          <cell r="C9">
            <v>44322</v>
          </cell>
        </row>
        <row r="13">
          <cell r="C13">
            <v>1</v>
          </cell>
        </row>
        <row r="14">
          <cell r="C14">
            <v>1809</v>
          </cell>
        </row>
        <row r="15">
          <cell r="C15">
            <v>141</v>
          </cell>
        </row>
        <row r="18">
          <cell r="C18">
            <v>1810</v>
          </cell>
        </row>
        <row r="28">
          <cell r="C28">
            <v>687</v>
          </cell>
        </row>
        <row r="29">
          <cell r="C29">
            <v>1743</v>
          </cell>
        </row>
        <row r="30">
          <cell r="C30">
            <v>756599</v>
          </cell>
        </row>
        <row r="39">
          <cell r="C39">
            <v>62</v>
          </cell>
        </row>
        <row r="40">
          <cell r="C40">
            <v>169</v>
          </cell>
        </row>
        <row r="41">
          <cell r="C41">
            <v>60981</v>
          </cell>
        </row>
      </sheetData>
      <sheetData sheetId="3" refreshError="1"/>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nd_insg"/>
      <sheetName val="Schulorganisation"/>
      <sheetName val="KW_18"/>
      <sheetName val="LK  Covid Meldung"/>
    </sheetNames>
    <sheetDataSet>
      <sheetData sheetId="0" refreshError="1"/>
      <sheetData sheetId="1" refreshError="1"/>
      <sheetData sheetId="2">
        <row r="9">
          <cell r="C9">
            <v>44319</v>
          </cell>
        </row>
        <row r="13">
          <cell r="C13">
            <v>0</v>
          </cell>
        </row>
        <row r="14">
          <cell r="C14">
            <v>504</v>
          </cell>
        </row>
        <row r="15">
          <cell r="C15">
            <v>59</v>
          </cell>
        </row>
        <row r="18">
          <cell r="C18">
            <v>504</v>
          </cell>
        </row>
        <row r="28">
          <cell r="C28">
            <v>75</v>
          </cell>
        </row>
        <row r="29">
          <cell r="C29">
            <v>638</v>
          </cell>
        </row>
        <row r="30">
          <cell r="C30">
            <v>163600</v>
          </cell>
        </row>
        <row r="39">
          <cell r="C39">
            <v>12</v>
          </cell>
        </row>
        <row r="40">
          <cell r="C40">
            <v>78</v>
          </cell>
        </row>
        <row r="41">
          <cell r="C41">
            <v>13300</v>
          </cell>
        </row>
      </sheetData>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nd_insg"/>
      <sheetName val="Schulorganisation"/>
      <sheetName val="KW_18"/>
      <sheetName val="LK  Covid Meldung"/>
      <sheetName val="Abfrage Tests"/>
    </sheetNames>
    <sheetDataSet>
      <sheetData sheetId="0" refreshError="1"/>
      <sheetData sheetId="1" refreshError="1"/>
      <sheetData sheetId="2">
        <row r="9">
          <cell r="C9">
            <v>44323</v>
          </cell>
        </row>
        <row r="13">
          <cell r="C13">
            <v>0</v>
          </cell>
        </row>
        <row r="14">
          <cell r="C14">
            <v>3214</v>
          </cell>
        </row>
        <row r="15">
          <cell r="C15" t="str">
            <v>x</v>
          </cell>
        </row>
        <row r="18">
          <cell r="C18">
            <v>3219</v>
          </cell>
        </row>
        <row r="28">
          <cell r="C28">
            <v>878</v>
          </cell>
        </row>
        <row r="29">
          <cell r="C29" t="str">
            <v>x</v>
          </cell>
        </row>
        <row r="30">
          <cell r="C30">
            <v>1100740</v>
          </cell>
        </row>
        <row r="39">
          <cell r="C39">
            <v>53</v>
          </cell>
        </row>
        <row r="40">
          <cell r="C40" t="str">
            <v>x</v>
          </cell>
        </row>
        <row r="41">
          <cell r="C41">
            <v>96225</v>
          </cell>
        </row>
      </sheetData>
      <sheetData sheetId="3" refreshError="1"/>
      <sheetData sheetId="4"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586AC-37FC-4CFC-A74F-42D7AFDBB4E3}">
  <sheetPr>
    <pageSetUpPr fitToPage="1"/>
  </sheetPr>
  <dimension ref="A1:T42"/>
  <sheetViews>
    <sheetView tabSelected="1" zoomScale="80" zoomScaleNormal="80" zoomScaleSheetLayoutView="80" workbookViewId="0">
      <pane xSplit="1" ySplit="5" topLeftCell="B6" activePane="bottomRight" state="frozen"/>
      <selection pane="topRight" activeCell="B1" sqref="B1"/>
      <selection pane="bottomLeft" activeCell="A6" sqref="A6"/>
      <selection pane="bottomRight" activeCell="C34" sqref="C34:R34"/>
    </sheetView>
  </sheetViews>
  <sheetFormatPr baseColWidth="10" defaultRowHeight="15" x14ac:dyDescent="0.25"/>
  <cols>
    <col min="1" max="1" width="55" customWidth="1"/>
    <col min="2" max="2" width="13.5703125" bestFit="1" customWidth="1"/>
    <col min="3" max="3" width="13.5703125" customWidth="1"/>
    <col min="4" max="4" width="12.5703125" customWidth="1"/>
    <col min="5" max="5" width="12.42578125" customWidth="1"/>
    <col min="6" max="6" width="12.5703125" customWidth="1"/>
    <col min="7" max="7" width="14.5703125" customWidth="1"/>
    <col min="8" max="9" width="12.5703125" customWidth="1"/>
    <col min="10" max="10" width="14.5703125" customWidth="1"/>
    <col min="11" max="11" width="14.85546875" customWidth="1"/>
    <col min="12" max="14" width="12.5703125" customWidth="1"/>
    <col min="15" max="15" width="16.28515625" customWidth="1"/>
    <col min="16" max="17" width="12.5703125" customWidth="1"/>
    <col min="18" max="18" width="18.140625" customWidth="1"/>
    <col min="19" max="19" width="15.140625" customWidth="1"/>
    <col min="20" max="20" width="17.7109375" customWidth="1"/>
  </cols>
  <sheetData>
    <row r="1" spans="1:20" ht="23.25" x14ac:dyDescent="0.35">
      <c r="A1" s="65" t="s">
        <v>49</v>
      </c>
      <c r="B1" s="65"/>
      <c r="C1" s="65"/>
      <c r="D1" s="65"/>
      <c r="E1" s="65"/>
      <c r="F1" s="65"/>
      <c r="G1" s="65"/>
      <c r="H1" s="65"/>
      <c r="I1" s="65"/>
      <c r="J1" s="65"/>
      <c r="K1" s="65"/>
      <c r="L1" s="65"/>
      <c r="M1" s="65"/>
      <c r="N1" s="65"/>
      <c r="O1" s="65"/>
      <c r="P1" s="65"/>
      <c r="Q1" s="65"/>
      <c r="R1" s="65"/>
    </row>
    <row r="2" spans="1:20" ht="21" x14ac:dyDescent="0.35">
      <c r="A2" s="1"/>
      <c r="B2" s="1"/>
      <c r="D2" s="66" t="s">
        <v>67</v>
      </c>
      <c r="E2" s="66"/>
      <c r="F2" s="66"/>
      <c r="G2" s="66"/>
      <c r="H2" s="66"/>
      <c r="I2" s="66"/>
      <c r="J2" s="66"/>
      <c r="K2" s="66"/>
      <c r="L2" s="66"/>
    </row>
    <row r="3" spans="1:20" ht="15.75" x14ac:dyDescent="0.25">
      <c r="A3" s="2"/>
      <c r="B3" s="3"/>
      <c r="C3" s="4"/>
    </row>
    <row r="4" spans="1:20" ht="54.75" customHeight="1" x14ac:dyDescent="0.3">
      <c r="A4" s="5" t="s">
        <v>0</v>
      </c>
      <c r="B4" s="6" t="s">
        <v>1</v>
      </c>
      <c r="C4" s="7" t="s">
        <v>2</v>
      </c>
      <c r="D4" s="7" t="s">
        <v>3</v>
      </c>
      <c r="E4" s="6" t="s">
        <v>4</v>
      </c>
      <c r="F4" s="7" t="s">
        <v>5</v>
      </c>
      <c r="G4" s="6" t="s">
        <v>53</v>
      </c>
      <c r="H4" s="6" t="s">
        <v>59</v>
      </c>
      <c r="I4" s="6" t="s">
        <v>6</v>
      </c>
      <c r="J4" s="7" t="s">
        <v>7</v>
      </c>
      <c r="K4" s="6" t="s">
        <v>8</v>
      </c>
      <c r="L4" s="7" t="s">
        <v>9</v>
      </c>
      <c r="M4" s="6" t="s">
        <v>10</v>
      </c>
      <c r="N4" s="7" t="s">
        <v>11</v>
      </c>
      <c r="O4" s="6" t="s">
        <v>48</v>
      </c>
      <c r="P4" s="6" t="s">
        <v>60</v>
      </c>
      <c r="Q4" s="7" t="s">
        <v>12</v>
      </c>
      <c r="R4" s="7" t="s">
        <v>13</v>
      </c>
      <c r="S4" s="67" t="s">
        <v>14</v>
      </c>
      <c r="T4" s="67" t="s">
        <v>52</v>
      </c>
    </row>
    <row r="5" spans="1:20" ht="18.75" x14ac:dyDescent="0.3">
      <c r="A5" s="5" t="s">
        <v>15</v>
      </c>
      <c r="B5" s="70">
        <f>[1]KW_18!$C$9</f>
        <v>44321</v>
      </c>
      <c r="C5" s="70">
        <f>[2]KW_18!$C$9</f>
        <v>44322</v>
      </c>
      <c r="D5" s="51">
        <f>[3]KW_18!$C$9</f>
        <v>44322</v>
      </c>
      <c r="E5" s="70">
        <f>[4]KW_18!$C$9</f>
        <v>44322</v>
      </c>
      <c r="F5" s="51">
        <f>[5]KW_18!$C$9</f>
        <v>44322</v>
      </c>
      <c r="G5" s="51">
        <f>[6]KW_18!$C$9</f>
        <v>44322</v>
      </c>
      <c r="H5" s="51">
        <f>[7]KW_18!$C$9</f>
        <v>44322</v>
      </c>
      <c r="I5" s="51">
        <f>[8]KW_18!$C$9</f>
        <v>44319</v>
      </c>
      <c r="J5" s="70">
        <f>[9]KW_18!$C$9</f>
        <v>44323</v>
      </c>
      <c r="K5" s="70">
        <f>[10]KW_18!$C$9</f>
        <v>44321</v>
      </c>
      <c r="L5" s="70">
        <f>[11]KW_18!$C$9</f>
        <v>44322</v>
      </c>
      <c r="M5" s="51">
        <f>[12]KW_18!$C$9</f>
        <v>44322</v>
      </c>
      <c r="N5" s="70">
        <f>[13]KW_18!$C$9</f>
        <v>44322</v>
      </c>
      <c r="O5" s="70">
        <f>[14]KW_18!$C$9</f>
        <v>44322</v>
      </c>
      <c r="P5" s="51">
        <f>[15]KW_18!$C$9</f>
        <v>44322</v>
      </c>
      <c r="Q5" s="70">
        <f>[16]KW_18!$C$9</f>
        <v>44322</v>
      </c>
      <c r="R5" s="51"/>
      <c r="S5" s="68"/>
      <c r="T5" s="68" t="s">
        <v>16</v>
      </c>
    </row>
    <row r="6" spans="1:20" ht="37.5" x14ac:dyDescent="0.25">
      <c r="A6" s="8" t="s">
        <v>17</v>
      </c>
      <c r="B6" s="52">
        <f>[1]KW_18!$C$13</f>
        <v>0</v>
      </c>
      <c r="C6" s="9">
        <f>[2]KW_18!$C$13</f>
        <v>501</v>
      </c>
      <c r="D6" s="39">
        <f>[3]KW_18!$C$13</f>
        <v>0</v>
      </c>
      <c r="E6" s="55">
        <f>[4]KW_18!$C$13</f>
        <v>1</v>
      </c>
      <c r="F6" s="39">
        <f>[5]KW_18!$C$13</f>
        <v>0</v>
      </c>
      <c r="G6" s="39">
        <f>[6]KW_18!$C$13</f>
        <v>0</v>
      </c>
      <c r="H6" s="39">
        <f>[7]KW_18!$C$13</f>
        <v>1</v>
      </c>
      <c r="I6" s="39">
        <f>[8]KW_18!$C$13</f>
        <v>0</v>
      </c>
      <c r="J6" s="9">
        <f>[9]KW_18!$C$13</f>
        <v>0</v>
      </c>
      <c r="K6" s="9">
        <f>[10]KW_18!$C$13</f>
        <v>55</v>
      </c>
      <c r="L6" s="9">
        <f>[11]KW_18!$C$13</f>
        <v>180</v>
      </c>
      <c r="M6" s="39">
        <f>[12]KW_18!$C$13</f>
        <v>97</v>
      </c>
      <c r="N6" s="52" t="str">
        <f>[13]KW_18!$C$13</f>
        <v>x</v>
      </c>
      <c r="O6" s="9">
        <f>[14]KW_18!$C$13</f>
        <v>41</v>
      </c>
      <c r="P6" s="39">
        <f>[15]KW_18!$C$13</f>
        <v>43</v>
      </c>
      <c r="Q6" s="9">
        <f>[16]KW_18!$C$13</f>
        <v>865</v>
      </c>
      <c r="R6" s="9">
        <f>SUM(B6:Q6)</f>
        <v>1784</v>
      </c>
      <c r="S6" s="10"/>
      <c r="T6" s="11"/>
    </row>
    <row r="7" spans="1:20" ht="26.25" customHeight="1" x14ac:dyDescent="0.25">
      <c r="A7" s="12" t="s">
        <v>18</v>
      </c>
      <c r="B7" s="56">
        <f>IF(ISERROR(B6*100/B12),"x     ",B6*100/B12)</f>
        <v>0</v>
      </c>
      <c r="C7" s="13">
        <f t="shared" ref="C7:Q7" si="0">IF(ISERROR(C6*100/C12),"x     ",C6*100/C12)</f>
        <v>8.0715321411309819</v>
      </c>
      <c r="D7" s="14">
        <f t="shared" si="0"/>
        <v>0</v>
      </c>
      <c r="E7" s="14">
        <f t="shared" si="0"/>
        <v>0.10928961748633879</v>
      </c>
      <c r="F7" s="14">
        <f t="shared" si="0"/>
        <v>0</v>
      </c>
      <c r="G7" s="14">
        <f t="shared" si="0"/>
        <v>0</v>
      </c>
      <c r="H7" s="14">
        <f t="shared" si="0"/>
        <v>5.5248618784530384E-2</v>
      </c>
      <c r="I7" s="14">
        <f t="shared" si="0"/>
        <v>0</v>
      </c>
      <c r="J7" s="14">
        <f t="shared" si="0"/>
        <v>0</v>
      </c>
      <c r="K7" s="13">
        <f t="shared" si="0"/>
        <v>1.3211626231083353</v>
      </c>
      <c r="L7" s="14">
        <f t="shared" si="0"/>
        <v>11.320754716981131</v>
      </c>
      <c r="M7" s="14">
        <f t="shared" si="0"/>
        <v>32.119205298013242</v>
      </c>
      <c r="N7" s="56" t="str">
        <f>IF(ISERROR(N6*100/N12),"x",N6*100/N12)</f>
        <v>x</v>
      </c>
      <c r="O7" s="14">
        <f t="shared" si="0"/>
        <v>5.916305916305916</v>
      </c>
      <c r="P7" s="14">
        <f t="shared" si="0"/>
        <v>4.7937569676700109</v>
      </c>
      <c r="Q7" s="13">
        <f t="shared" si="0"/>
        <v>81.373471307619937</v>
      </c>
      <c r="R7" s="13">
        <f>IF(ISERROR(R6*100/R12),"x     ",R6*100/R12)</f>
        <v>6.2273108070371403</v>
      </c>
      <c r="S7" s="15">
        <f>IF(ISERROR(R6*100/T7),"",R6*100/T7)</f>
        <v>7.8135949544498953</v>
      </c>
      <c r="T7" s="16">
        <f>R12-N12-B12</f>
        <v>22832</v>
      </c>
    </row>
    <row r="8" spans="1:20" ht="45" customHeight="1" x14ac:dyDescent="0.25">
      <c r="A8" s="17" t="s">
        <v>19</v>
      </c>
      <c r="B8" s="53">
        <f>[1]KW_18!$C$14</f>
        <v>0</v>
      </c>
      <c r="C8" s="18">
        <f>[2]KW_18!$C$14</f>
        <v>5340</v>
      </c>
      <c r="D8" s="18">
        <f>[3]KW_18!$C$14</f>
        <v>819</v>
      </c>
      <c r="E8" s="18">
        <f>[4]KW_18!$C$14</f>
        <v>914</v>
      </c>
      <c r="F8" s="18">
        <f>[5]KW_18!$C$14</f>
        <v>180</v>
      </c>
      <c r="G8" s="18">
        <f>[6]KW_18!$C$14</f>
        <v>470</v>
      </c>
      <c r="H8" s="18">
        <f>[7]KW_18!$C$14</f>
        <v>1809</v>
      </c>
      <c r="I8" s="18">
        <f>[8]KW_18!$C$14</f>
        <v>504</v>
      </c>
      <c r="J8" s="18">
        <f>[9]KW_18!$C$14</f>
        <v>3214</v>
      </c>
      <c r="K8" s="18">
        <f>[10]KW_18!$C$14</f>
        <v>4108</v>
      </c>
      <c r="L8" s="18">
        <f>[11]KW_18!$C$14</f>
        <v>1410</v>
      </c>
      <c r="M8" s="18">
        <f>[12]KW_18!$C$14</f>
        <v>302</v>
      </c>
      <c r="N8" s="53" t="str">
        <f>[13]KW_18!$C$14</f>
        <v>x</v>
      </c>
      <c r="O8" s="18">
        <f>[14]KW_18!$C$14</f>
        <v>643</v>
      </c>
      <c r="P8" s="18">
        <f>[15]KW_18!$C$14</f>
        <v>294</v>
      </c>
      <c r="Q8" s="18">
        <f>[16]KW_18!$C$14</f>
        <v>198</v>
      </c>
      <c r="R8" s="18">
        <f>SUM(B8:Q8)</f>
        <v>20205</v>
      </c>
      <c r="S8" s="19"/>
      <c r="T8" s="20"/>
    </row>
    <row r="9" spans="1:20" ht="23.25" customHeight="1" x14ac:dyDescent="0.25">
      <c r="A9" s="21" t="s">
        <v>18</v>
      </c>
      <c r="B9" s="57">
        <f>IF(ISERROR(B8*100/B12),"x     ",B8*100/B12)</f>
        <v>0</v>
      </c>
      <c r="C9" s="22">
        <f t="shared" ref="C9:R9" si="1">IF(ISERROR(C8*100/C12),"x     ",C8*100/C12)</f>
        <v>86.031899468342189</v>
      </c>
      <c r="D9" s="22">
        <f t="shared" si="1"/>
        <v>100</v>
      </c>
      <c r="E9" s="22">
        <f t="shared" si="1"/>
        <v>99.89071038251366</v>
      </c>
      <c r="F9" s="22">
        <f t="shared" si="1"/>
        <v>100</v>
      </c>
      <c r="G9" s="22">
        <f t="shared" si="1"/>
        <v>100</v>
      </c>
      <c r="H9" s="22">
        <f t="shared" si="1"/>
        <v>99.944751381215468</v>
      </c>
      <c r="I9" s="22">
        <f t="shared" si="1"/>
        <v>100</v>
      </c>
      <c r="J9" s="22">
        <f t="shared" si="1"/>
        <v>99.844672258465366</v>
      </c>
      <c r="K9" s="22">
        <f t="shared" si="1"/>
        <v>98.678837376891664</v>
      </c>
      <c r="L9" s="22">
        <f t="shared" si="1"/>
        <v>88.679245283018872</v>
      </c>
      <c r="M9" s="22">
        <f t="shared" si="1"/>
        <v>100</v>
      </c>
      <c r="N9" s="57" t="str">
        <f>IF(ISERROR(N8*100/N12),"x",N8*100/N12)</f>
        <v>x</v>
      </c>
      <c r="O9" s="22">
        <f t="shared" si="1"/>
        <v>92.784992784992781</v>
      </c>
      <c r="P9" s="22">
        <f>IF(ISERROR(P8*100/P12),"x",P8*100/P12)</f>
        <v>32.775919732441473</v>
      </c>
      <c r="Q9" s="22">
        <f t="shared" si="1"/>
        <v>18.626528692380056</v>
      </c>
      <c r="R9" s="22">
        <f t="shared" si="1"/>
        <v>70.52848366378106</v>
      </c>
      <c r="S9" s="23">
        <f>IF(ISERROR(R8*100/T9),"",R8*100/T9)</f>
        <v>88.494218640504556</v>
      </c>
      <c r="T9" s="24">
        <f>R12-N12-B12</f>
        <v>22832</v>
      </c>
    </row>
    <row r="10" spans="1:20" ht="105" customHeight="1" x14ac:dyDescent="0.25">
      <c r="A10" s="25" t="s">
        <v>20</v>
      </c>
      <c r="B10" s="9">
        <f>[1]KW_18!$C$15</f>
        <v>48</v>
      </c>
      <c r="C10" s="52" t="str">
        <f>[2]KW_18!$C$15</f>
        <v>x</v>
      </c>
      <c r="D10" s="9">
        <f>[3]KW_18!$C$15</f>
        <v>91</v>
      </c>
      <c r="E10" s="9">
        <f>[4]KW_18!$C$15</f>
        <v>57</v>
      </c>
      <c r="F10" s="9">
        <f>[5]KW_18!$C$15</f>
        <v>31</v>
      </c>
      <c r="G10" s="52" t="str">
        <f>[6]KW_18!$C$15</f>
        <v>x</v>
      </c>
      <c r="H10" s="9">
        <f>[7]KW_18!$C$15</f>
        <v>141</v>
      </c>
      <c r="I10" s="9">
        <f>[8]KW_18!$C$15</f>
        <v>59</v>
      </c>
      <c r="J10" s="52" t="str">
        <f>[9]KW_18!$C$15</f>
        <v>x</v>
      </c>
      <c r="K10" s="52" t="str">
        <f>[10]KW_18!$C$15</f>
        <v>X</v>
      </c>
      <c r="L10" s="9">
        <f>[11]KW_18!$C$15</f>
        <v>40</v>
      </c>
      <c r="M10" s="52">
        <f>[12]KW_18!$C$15</f>
        <v>0</v>
      </c>
      <c r="N10" s="52" t="str">
        <f>[13]KW_18!$C$15</f>
        <v>x</v>
      </c>
      <c r="O10" s="9">
        <f>[14]KW_18!$C$15</f>
        <v>64</v>
      </c>
      <c r="P10" s="52" t="str">
        <f>[15]KW_18!$C$15</f>
        <v>x</v>
      </c>
      <c r="Q10" s="9">
        <f>[16]KW_18!$C$15</f>
        <v>27</v>
      </c>
      <c r="R10" s="9">
        <f>SUM(B10:Q10)</f>
        <v>558</v>
      </c>
      <c r="S10" s="26"/>
      <c r="T10" s="27"/>
    </row>
    <row r="11" spans="1:20" ht="23.25" customHeight="1" x14ac:dyDescent="0.25">
      <c r="A11" s="28" t="s">
        <v>18</v>
      </c>
      <c r="B11" s="13">
        <f>IF(ISERROR(B10*100/B12),"x     ",B10*100/B12)</f>
        <v>1.080594326879784</v>
      </c>
      <c r="C11" s="14" t="str">
        <f t="shared" ref="C11:R11" si="2">IF(ISERROR(C10*100/C12),"x     ",C10*100/C12)</f>
        <v xml:space="preserve">x     </v>
      </c>
      <c r="D11" s="13">
        <f t="shared" si="2"/>
        <v>11.111111111111111</v>
      </c>
      <c r="E11" s="13">
        <f t="shared" si="2"/>
        <v>6.2295081967213113</v>
      </c>
      <c r="F11" s="13">
        <f t="shared" si="2"/>
        <v>17.222222222222221</v>
      </c>
      <c r="G11" s="14" t="str">
        <f t="shared" si="2"/>
        <v xml:space="preserve">x     </v>
      </c>
      <c r="H11" s="14">
        <f t="shared" si="2"/>
        <v>7.7900552486187848</v>
      </c>
      <c r="I11" s="13">
        <f t="shared" si="2"/>
        <v>11.706349206349206</v>
      </c>
      <c r="J11" s="13" t="str">
        <f t="shared" si="2"/>
        <v xml:space="preserve">x     </v>
      </c>
      <c r="K11" s="14" t="str">
        <f t="shared" si="2"/>
        <v xml:space="preserve">x     </v>
      </c>
      <c r="L11" s="13">
        <f t="shared" si="2"/>
        <v>2.5157232704402515</v>
      </c>
      <c r="M11" s="56">
        <f t="shared" si="2"/>
        <v>0</v>
      </c>
      <c r="N11" s="56" t="str">
        <f>IF(ISERROR(N10*100/N12),"x",N10*100/N12)</f>
        <v>x</v>
      </c>
      <c r="O11" s="13">
        <f t="shared" si="2"/>
        <v>9.2352092352092345</v>
      </c>
      <c r="P11" s="14" t="str">
        <f>IF(ISERROR(P10*100/P12),"x     ",P10*100/P12)</f>
        <v xml:space="preserve">x     </v>
      </c>
      <c r="Q11" s="13">
        <f t="shared" si="2"/>
        <v>2.5399811853245531</v>
      </c>
      <c r="R11" s="13">
        <f t="shared" si="2"/>
        <v>1.947779949734711</v>
      </c>
      <c r="S11" s="23">
        <f>IF(ISERROR(R10*100/T11),"",R10*100/T11)</f>
        <v>4.6438082556591214</v>
      </c>
      <c r="T11" s="24">
        <f>R12-N12-C12-K12-M12-J12-P12-G12</f>
        <v>12016</v>
      </c>
    </row>
    <row r="12" spans="1:20" ht="56.25" customHeight="1" x14ac:dyDescent="0.25">
      <c r="A12" s="29" t="s">
        <v>21</v>
      </c>
      <c r="B12" s="18">
        <f>[1]KW_18!$C$18</f>
        <v>4442</v>
      </c>
      <c r="C12" s="18">
        <f>[2]KW_18!$C$18</f>
        <v>6207</v>
      </c>
      <c r="D12" s="18">
        <f>[3]KW_18!$C$18</f>
        <v>819</v>
      </c>
      <c r="E12" s="18">
        <f>[4]KW_18!$C$18</f>
        <v>915</v>
      </c>
      <c r="F12" s="18">
        <f>[5]KW_18!$C$18</f>
        <v>180</v>
      </c>
      <c r="G12" s="18">
        <f>[6]KW_18!$C$18</f>
        <v>470</v>
      </c>
      <c r="H12" s="18">
        <f>[7]KW_18!$C$18</f>
        <v>1810</v>
      </c>
      <c r="I12" s="18">
        <f>[8]KW_18!$C$18</f>
        <v>504</v>
      </c>
      <c r="J12" s="18">
        <f>[9]KW_18!$C$18</f>
        <v>3219</v>
      </c>
      <c r="K12" s="18">
        <f>[10]KW_18!$C$18</f>
        <v>4163</v>
      </c>
      <c r="L12" s="18">
        <f>[11]KW_18!$C$18</f>
        <v>1590</v>
      </c>
      <c r="M12" s="18">
        <f>[12]KW_18!$C$18</f>
        <v>302</v>
      </c>
      <c r="N12" s="18">
        <f>[13]KW_18!$C$18</f>
        <v>1374</v>
      </c>
      <c r="O12" s="18">
        <f>[14]KW_18!$C$18</f>
        <v>693</v>
      </c>
      <c r="P12" s="18">
        <f>[15]KW_18!$C$18</f>
        <v>897</v>
      </c>
      <c r="Q12" s="18">
        <f>[16]KW_18!$C$18</f>
        <v>1063</v>
      </c>
      <c r="R12" s="30">
        <f>SUM(B12:Q12)</f>
        <v>28648</v>
      </c>
      <c r="S12" s="26"/>
      <c r="T12" s="27"/>
    </row>
    <row r="13" spans="1:20" ht="37.5" x14ac:dyDescent="0.25">
      <c r="A13" s="8" t="s">
        <v>50</v>
      </c>
      <c r="B13" s="31">
        <f>[1]KW_18!$C$28</f>
        <v>1113</v>
      </c>
      <c r="C13" s="31">
        <f>[2]KW_18!$C$28</f>
        <v>2551</v>
      </c>
      <c r="D13" s="31">
        <f>[3]KW_18!$C$28</f>
        <v>1130</v>
      </c>
      <c r="E13" s="31">
        <f>[4]KW_18!$C$28</f>
        <v>352</v>
      </c>
      <c r="F13" s="31">
        <f>[5]KW_18!$C$28</f>
        <v>97</v>
      </c>
      <c r="G13" s="31">
        <f>[6]KW_18!$C$28</f>
        <v>214</v>
      </c>
      <c r="H13" s="31">
        <f>[7]KW_18!$C$28</f>
        <v>687</v>
      </c>
      <c r="I13" s="31">
        <f>[8]KW_18!$C$28</f>
        <v>75</v>
      </c>
      <c r="J13" s="31">
        <f>[9]KW_18!$C$28</f>
        <v>878</v>
      </c>
      <c r="K13" s="31">
        <f>[10]KW_18!$C$28</f>
        <v>3901</v>
      </c>
      <c r="L13" s="31">
        <f>[11]KW_18!$C$28</f>
        <v>1575</v>
      </c>
      <c r="M13" s="31">
        <f>[12]KW_18!$C$28</f>
        <v>241</v>
      </c>
      <c r="N13" s="31">
        <f>[13]KW_18!$C$28</f>
        <v>760</v>
      </c>
      <c r="O13" s="31">
        <f>[14]KW_18!$C$28</f>
        <v>403</v>
      </c>
      <c r="P13" s="31">
        <f>[15]KW_18!$C$28</f>
        <v>35</v>
      </c>
      <c r="Q13" s="31">
        <f>[16]KW_18!$C$28</f>
        <v>238</v>
      </c>
      <c r="R13" s="9">
        <f>SUM(B13:Q13)</f>
        <v>14250</v>
      </c>
      <c r="S13" s="32"/>
      <c r="T13" s="33"/>
    </row>
    <row r="14" spans="1:20" ht="37.5" x14ac:dyDescent="0.25">
      <c r="A14" s="12" t="s">
        <v>22</v>
      </c>
      <c r="B14" s="13">
        <f>IF(ISERROR(B13*100/B$17),"x     ",B13*100/B$17)</f>
        <v>7.5401855305668827E-2</v>
      </c>
      <c r="C14" s="13">
        <f t="shared" ref="C14:Q14" si="3">IF(ISERROR(C13*100/C$17),"x     ",C13*100/C$17)</f>
        <v>0.1658867626135066</v>
      </c>
      <c r="D14" s="13">
        <f t="shared" si="3"/>
        <v>0.25944863720585298</v>
      </c>
      <c r="E14" s="13">
        <f t="shared" si="3"/>
        <v>0.11944431248260931</v>
      </c>
      <c r="F14" s="13">
        <f t="shared" si="3"/>
        <v>0.11515266631843868</v>
      </c>
      <c r="G14" s="13">
        <f t="shared" si="3"/>
        <v>8.3198556854939043E-2</v>
      </c>
      <c r="H14" s="13">
        <f t="shared" si="3"/>
        <v>9.0801071637683903E-2</v>
      </c>
      <c r="I14" s="13">
        <f t="shared" si="3"/>
        <v>4.5843520782396091E-2</v>
      </c>
      <c r="J14" s="13">
        <f t="shared" si="3"/>
        <v>7.9764522048803535E-2</v>
      </c>
      <c r="K14" s="13">
        <f t="shared" si="3"/>
        <v>0.20640124274606245</v>
      </c>
      <c r="L14" s="13">
        <f t="shared" si="3"/>
        <v>0.30247046351918144</v>
      </c>
      <c r="M14" s="13">
        <f t="shared" si="3"/>
        <v>0.205733212682044</v>
      </c>
      <c r="N14" s="13">
        <f t="shared" si="3"/>
        <v>0.1840385318568277</v>
      </c>
      <c r="O14" s="13">
        <f t="shared" si="3"/>
        <v>0.20986522798758514</v>
      </c>
      <c r="P14" s="13">
        <f>IF(ISERROR(P13*100/P$17),"x",P13*100/P$17)</f>
        <v>9.1824955399307379E-3</v>
      </c>
      <c r="Q14" s="13">
        <f t="shared" si="3"/>
        <v>9.6547807391180879E-2</v>
      </c>
      <c r="R14" s="13">
        <f>IF(ISERROR(R13*100/R$17),"x     ",R13*100/R$17)</f>
        <v>0.14442032822027942</v>
      </c>
      <c r="S14" s="15">
        <f>IF(ISERROR(R13*100/T14),"",R13*100/T14)</f>
        <v>0.14442032822027942</v>
      </c>
      <c r="T14" s="16">
        <f>R17</f>
        <v>9867032</v>
      </c>
    </row>
    <row r="15" spans="1:20" ht="60" customHeight="1" x14ac:dyDescent="0.25">
      <c r="A15" s="17" t="s">
        <v>23</v>
      </c>
      <c r="B15" s="34">
        <f>[1]KW_18!$C$29</f>
        <v>2610</v>
      </c>
      <c r="C15" s="34">
        <f>[2]KW_18!$C$29</f>
        <v>8420</v>
      </c>
      <c r="D15" s="34">
        <f>[3]KW_18!$C$29</f>
        <v>3374</v>
      </c>
      <c r="E15" s="34">
        <f>[4]KW_18!$C$29</f>
        <v>1991</v>
      </c>
      <c r="F15" s="34">
        <f>[5]KW_18!$C$29</f>
        <v>764</v>
      </c>
      <c r="G15" s="34">
        <f>[6]KW_18!$C$29</f>
        <v>669</v>
      </c>
      <c r="H15" s="34">
        <f>[7]KW_18!$C$29</f>
        <v>1743</v>
      </c>
      <c r="I15" s="34">
        <f>[8]KW_18!$C$29</f>
        <v>638</v>
      </c>
      <c r="J15" s="53" t="str">
        <f>[9]KW_18!$C$29</f>
        <v>x</v>
      </c>
      <c r="K15" s="34">
        <f>[10]KW_18!$C$29</f>
        <v>12987</v>
      </c>
      <c r="L15" s="34">
        <f>[11]KW_18!$C$29</f>
        <v>3016</v>
      </c>
      <c r="M15" s="34">
        <f>[12]KW_18!$C$29</f>
        <v>524</v>
      </c>
      <c r="N15" s="34">
        <f>[13]KW_18!$C$29</f>
        <v>2831</v>
      </c>
      <c r="O15" s="34">
        <f>[14]KW_18!$C$29</f>
        <v>2580</v>
      </c>
      <c r="P15" s="34">
        <f>[15]KW_18!$C$29</f>
        <v>1778</v>
      </c>
      <c r="Q15" s="34">
        <f>[16]KW_18!$C$29</f>
        <v>1876</v>
      </c>
      <c r="R15" s="30">
        <f>SUM(B15:Q15)</f>
        <v>45801</v>
      </c>
      <c r="S15" s="35"/>
      <c r="T15" s="36"/>
    </row>
    <row r="16" spans="1:20" ht="44.25" customHeight="1" x14ac:dyDescent="0.25">
      <c r="A16" s="37" t="s">
        <v>22</v>
      </c>
      <c r="B16" s="38">
        <f>IF(ISERROR(B15*100/B$17),"x     ",B15*100/B$17)</f>
        <v>0.17681836688930425</v>
      </c>
      <c r="C16" s="38">
        <f t="shared" ref="C16:R16" si="4">IF(ISERROR(C15*100/C$17),"x     ",C15*100/C$17)</f>
        <v>0.54753686444756</v>
      </c>
      <c r="D16" s="38">
        <f t="shared" si="4"/>
        <v>0.77467230259517517</v>
      </c>
      <c r="E16" s="38">
        <f t="shared" si="4"/>
        <v>0.67560689247975891</v>
      </c>
      <c r="F16" s="38">
        <f t="shared" si="4"/>
        <v>0.9069756398689397</v>
      </c>
      <c r="G16" s="38">
        <f t="shared" si="4"/>
        <v>0.26009268474744962</v>
      </c>
      <c r="H16" s="38">
        <f t="shared" si="4"/>
        <v>0.23037302454801023</v>
      </c>
      <c r="I16" s="38">
        <f t="shared" si="4"/>
        <v>0.38997555012224938</v>
      </c>
      <c r="J16" s="38" t="str">
        <f t="shared" si="4"/>
        <v xml:space="preserve">x     </v>
      </c>
      <c r="K16" s="38">
        <f t="shared" si="4"/>
        <v>0.68713994861397409</v>
      </c>
      <c r="L16" s="38">
        <f t="shared" si="4"/>
        <v>0.57920693204688967</v>
      </c>
      <c r="M16" s="38">
        <f t="shared" si="4"/>
        <v>0.44732034624643596</v>
      </c>
      <c r="N16" s="38">
        <f t="shared" si="4"/>
        <v>0.68554353116668321</v>
      </c>
      <c r="O16" s="38">
        <f t="shared" si="4"/>
        <v>1.3435540650321829</v>
      </c>
      <c r="P16" s="38">
        <f>IF(ISERROR(P15*100/P$17),"x",P15*100/P$17)</f>
        <v>0.46647077342848148</v>
      </c>
      <c r="Q16" s="38">
        <f t="shared" si="4"/>
        <v>0.76102389355401401</v>
      </c>
      <c r="R16" s="38">
        <f t="shared" si="4"/>
        <v>0.46418213703979067</v>
      </c>
      <c r="S16" s="23">
        <f>IF(ISERROR(R15*100/T16),"",R15*100/T16)</f>
        <v>0.52246719593643465</v>
      </c>
      <c r="T16" s="24">
        <f>R17-J17</f>
        <v>8766292</v>
      </c>
    </row>
    <row r="17" spans="1:20" ht="61.5" customHeight="1" x14ac:dyDescent="0.25">
      <c r="A17" s="12" t="s">
        <v>24</v>
      </c>
      <c r="B17" s="39">
        <f>[1]KW_18!$C$30</f>
        <v>1476091</v>
      </c>
      <c r="C17" s="39">
        <f>[2]KW_18!$C$30</f>
        <v>1537796</v>
      </c>
      <c r="D17" s="39">
        <f>[3]KW_18!$C$30</f>
        <v>435539</v>
      </c>
      <c r="E17" s="39">
        <f>[4]KW_18!$C$30</f>
        <v>294698</v>
      </c>
      <c r="F17" s="39">
        <f>[5]KW_18!$C$30</f>
        <v>84236</v>
      </c>
      <c r="G17" s="39">
        <f>[6]KW_18!$C$30</f>
        <v>257216</v>
      </c>
      <c r="H17" s="39">
        <f>[7]KW_18!$C$30</f>
        <v>756599</v>
      </c>
      <c r="I17" s="39">
        <f>[8]KW_18!$C$30</f>
        <v>163600</v>
      </c>
      <c r="J17" s="39">
        <f>[9]KW_18!$C$30</f>
        <v>1100740</v>
      </c>
      <c r="K17" s="39">
        <f>[10]KW_18!$C$30</f>
        <v>1890008</v>
      </c>
      <c r="L17" s="39">
        <f>[11]KW_18!$C$30</f>
        <v>520712</v>
      </c>
      <c r="M17" s="39">
        <f>[12]KW_18!$C$30</f>
        <v>117142</v>
      </c>
      <c r="N17" s="39">
        <f>[13]KW_18!$C$30</f>
        <v>412957</v>
      </c>
      <c r="O17" s="39">
        <f>[14]KW_18!$C$30</f>
        <v>192028</v>
      </c>
      <c r="P17" s="39">
        <f>[15]KW_18!$C$30</f>
        <v>381160</v>
      </c>
      <c r="Q17" s="39">
        <f>[16]KW_18!$C$30</f>
        <v>246510</v>
      </c>
      <c r="R17" s="40">
        <f>SUM(B17:Q17)</f>
        <v>9867032</v>
      </c>
      <c r="S17" s="41"/>
      <c r="T17" s="36"/>
    </row>
    <row r="18" spans="1:20" ht="18.75" x14ac:dyDescent="0.25">
      <c r="A18" s="17" t="s">
        <v>25</v>
      </c>
      <c r="B18" s="34">
        <f>[1]KW_18!$C$39</f>
        <v>105</v>
      </c>
      <c r="C18" s="34">
        <f>[2]KW_18!$C$39</f>
        <v>295</v>
      </c>
      <c r="D18" s="34">
        <f>[3]KW_18!$C$39</f>
        <v>122</v>
      </c>
      <c r="E18" s="34">
        <f>[4]KW_18!$C$39</f>
        <v>64</v>
      </c>
      <c r="F18" s="34">
        <f>[5]KW_18!$C$39</f>
        <v>4</v>
      </c>
      <c r="G18" s="34">
        <f>[6]KW_18!$C$39</f>
        <v>12</v>
      </c>
      <c r="H18" s="34">
        <f>[7]KW_18!$C$39</f>
        <v>62</v>
      </c>
      <c r="I18" s="34">
        <f>[8]KW_18!$C$39</f>
        <v>12</v>
      </c>
      <c r="J18" s="34">
        <f>[9]KW_18!$C$39</f>
        <v>53</v>
      </c>
      <c r="K18" s="34">
        <f>[10]KW_18!$C$39</f>
        <v>249</v>
      </c>
      <c r="L18" s="34">
        <f>[11]KW_18!$C$39</f>
        <v>88</v>
      </c>
      <c r="M18" s="34">
        <f>[12]KW_18!$C$39</f>
        <v>13</v>
      </c>
      <c r="N18" s="34">
        <f>[13]KW_18!$C$39</f>
        <v>121</v>
      </c>
      <c r="O18" s="34">
        <f>[14]KW_18!$C$39</f>
        <v>55</v>
      </c>
      <c r="P18" s="34">
        <f>[15]KW_18!$C$39</f>
        <v>3</v>
      </c>
      <c r="Q18" s="34">
        <f>[16]KW_18!$C$39</f>
        <v>54</v>
      </c>
      <c r="R18" s="30">
        <f>SUM(B18:Q18)</f>
        <v>1312</v>
      </c>
      <c r="S18" s="41"/>
      <c r="T18" s="36"/>
    </row>
    <row r="19" spans="1:20" ht="26.25" customHeight="1" x14ac:dyDescent="0.25">
      <c r="A19" s="21" t="s">
        <v>26</v>
      </c>
      <c r="B19" s="22">
        <f>IF(ISERROR(B18*100/B$22),"x     ",B18*100/B$22)</f>
        <v>7.6770099143099471E-2</v>
      </c>
      <c r="C19" s="22">
        <f t="shared" ref="C19:R19" si="5">IF(ISERROR(C18*100/C$22),"x     ",C18*100/C$22)</f>
        <v>0.17431794411189439</v>
      </c>
      <c r="D19" s="22">
        <f t="shared" si="5"/>
        <v>0.25154639175257731</v>
      </c>
      <c r="E19" s="22">
        <f t="shared" si="5"/>
        <v>0.26123515245520224</v>
      </c>
      <c r="F19" s="22">
        <f t="shared" si="5"/>
        <v>3.7990312470320066E-2</v>
      </c>
      <c r="G19" s="22">
        <f t="shared" si="5"/>
        <v>5.4330601711413955E-2</v>
      </c>
      <c r="H19" s="22">
        <f t="shared" si="5"/>
        <v>0.10167101228251423</v>
      </c>
      <c r="I19" s="22">
        <f t="shared" si="5"/>
        <v>9.0225563909774431E-2</v>
      </c>
      <c r="J19" s="22">
        <f t="shared" si="5"/>
        <v>5.507924136139257E-2</v>
      </c>
      <c r="K19" s="22">
        <f t="shared" si="5"/>
        <v>0.16966244668238373</v>
      </c>
      <c r="L19" s="22">
        <f t="shared" si="5"/>
        <v>0.17454776261504285</v>
      </c>
      <c r="M19" s="22">
        <f t="shared" si="5"/>
        <v>0.13391017717346518</v>
      </c>
      <c r="N19" s="22">
        <f t="shared" si="5"/>
        <v>0.39266590945967872</v>
      </c>
      <c r="O19" s="22">
        <f t="shared" si="5"/>
        <v>0.36664222385174322</v>
      </c>
      <c r="P19" s="22">
        <f>IF(ISERROR(P18*100/P$22),"x",P18*100/P$22)</f>
        <v>9.7754895891035871E-3</v>
      </c>
      <c r="Q19" s="22">
        <f t="shared" si="5"/>
        <v>0.25626423690205014</v>
      </c>
      <c r="R19" s="22">
        <f t="shared" si="5"/>
        <v>0.14798322104880851</v>
      </c>
      <c r="S19" s="23">
        <f>IF(ISERROR(R18*100/T19),"",R18*100/T19)</f>
        <v>0.14798322104880851</v>
      </c>
      <c r="T19" s="24">
        <f>R22</f>
        <v>886587</v>
      </c>
    </row>
    <row r="20" spans="1:20" ht="42.75" customHeight="1" x14ac:dyDescent="0.25">
      <c r="A20" s="8" t="s">
        <v>27</v>
      </c>
      <c r="B20" s="31">
        <f>[1]KW_18!$C$40</f>
        <v>258</v>
      </c>
      <c r="C20" s="31">
        <f>[2]KW_18!$C$40</f>
        <v>692</v>
      </c>
      <c r="D20" s="31">
        <f>[3]KW_18!$C$40</f>
        <v>358</v>
      </c>
      <c r="E20" s="31">
        <f>[4]KW_18!$C$40</f>
        <v>232</v>
      </c>
      <c r="F20" s="31">
        <f>[5]KW_18!$C$40</f>
        <v>95</v>
      </c>
      <c r="G20" s="31">
        <f>[6]KW_18!$C$40</f>
        <v>30</v>
      </c>
      <c r="H20" s="31">
        <f>[7]KW_18!$C$40</f>
        <v>169</v>
      </c>
      <c r="I20" s="31">
        <f>[8]KW_18!$C$40</f>
        <v>78</v>
      </c>
      <c r="J20" s="52" t="str">
        <f>[9]KW_18!$C$40</f>
        <v>x</v>
      </c>
      <c r="K20" s="31">
        <f>[10]KW_18!$C$40</f>
        <v>816</v>
      </c>
      <c r="L20" s="31">
        <f>[11]KW_18!$C$40</f>
        <v>195</v>
      </c>
      <c r="M20" s="31">
        <f>[12]KW_18!$C$40</f>
        <v>39</v>
      </c>
      <c r="N20" s="31">
        <f>[13]KW_18!$C$40</f>
        <v>238</v>
      </c>
      <c r="O20" s="31">
        <f>[14]KW_18!$C$40</f>
        <v>224</v>
      </c>
      <c r="P20" s="31">
        <f>[15]KW_18!$C$40</f>
        <v>139</v>
      </c>
      <c r="Q20" s="31">
        <f>[16]KW_18!$C$40</f>
        <v>334</v>
      </c>
      <c r="R20" s="9">
        <f>SUM(B20:Q20)</f>
        <v>3897</v>
      </c>
      <c r="S20" s="35"/>
      <c r="T20" s="36"/>
    </row>
    <row r="21" spans="1:20" ht="28.5" customHeight="1" x14ac:dyDescent="0.25">
      <c r="A21" s="12" t="s">
        <v>26</v>
      </c>
      <c r="B21" s="13">
        <f>IF(ISERROR(B20*100/B$22),"x     ",B20*100/B$22)</f>
        <v>0.18863510075161583</v>
      </c>
      <c r="C21" s="13">
        <f t="shared" ref="C21:R21" si="6">IF(ISERROR(C20*100/C$22),"x     ",C20*100/C$22)</f>
        <v>0.40890853330654547</v>
      </c>
      <c r="D21" s="13">
        <f t="shared" si="6"/>
        <v>0.73814432989690726</v>
      </c>
      <c r="E21" s="13">
        <f t="shared" si="6"/>
        <v>0.94697742765010817</v>
      </c>
      <c r="F21" s="13">
        <f t="shared" si="6"/>
        <v>0.90226992117010163</v>
      </c>
      <c r="G21" s="13">
        <f t="shared" si="6"/>
        <v>0.13582650427853488</v>
      </c>
      <c r="H21" s="13">
        <f t="shared" si="6"/>
        <v>0.277135501221692</v>
      </c>
      <c r="I21" s="13">
        <f t="shared" si="6"/>
        <v>0.5864661654135338</v>
      </c>
      <c r="J21" s="13" t="str">
        <f t="shared" si="6"/>
        <v xml:space="preserve">x     </v>
      </c>
      <c r="K21" s="13">
        <f t="shared" si="6"/>
        <v>0.55600223491094425</v>
      </c>
      <c r="L21" s="13">
        <f t="shared" si="6"/>
        <v>0.38678197397651537</v>
      </c>
      <c r="M21" s="13">
        <f t="shared" si="6"/>
        <v>0.40173053152039556</v>
      </c>
      <c r="N21" s="13">
        <f t="shared" si="6"/>
        <v>0.77235112769754988</v>
      </c>
      <c r="O21" s="13">
        <f t="shared" si="6"/>
        <v>1.4932337844143724</v>
      </c>
      <c r="P21" s="13">
        <f>IF(ISERROR(P20*100/P$22),"x",P20*100/P$22)</f>
        <v>0.45293101762846621</v>
      </c>
      <c r="Q21" s="13">
        <f t="shared" si="6"/>
        <v>1.5850417615793471</v>
      </c>
      <c r="R21" s="13">
        <f t="shared" si="6"/>
        <v>0.43955077166707834</v>
      </c>
      <c r="S21" s="15">
        <f>IF(ISERROR(R20*100/T21),"",R20*100/T21)</f>
        <v>0.49306520303354667</v>
      </c>
      <c r="T21" s="16">
        <f>R22-J22</f>
        <v>790362</v>
      </c>
    </row>
    <row r="22" spans="1:20" ht="62.25" customHeight="1" x14ac:dyDescent="0.25">
      <c r="A22" s="29" t="s">
        <v>28</v>
      </c>
      <c r="B22" s="42">
        <f>[1]KW_18!$C$41</f>
        <v>136772</v>
      </c>
      <c r="C22" s="42">
        <f>[2]KW_18!$C$41</f>
        <v>169231</v>
      </c>
      <c r="D22" s="42">
        <f>[3]KW_18!$C$41</f>
        <v>48500</v>
      </c>
      <c r="E22" s="42">
        <f>[4]KW_18!$C$41</f>
        <v>24499</v>
      </c>
      <c r="F22" s="42">
        <f>[5]KW_18!$C$41</f>
        <v>10529</v>
      </c>
      <c r="G22" s="42">
        <f>[6]KW_18!$C$41</f>
        <v>22087</v>
      </c>
      <c r="H22" s="42">
        <f>[7]KW_18!$C$41</f>
        <v>60981</v>
      </c>
      <c r="I22" s="42">
        <f>[8]KW_18!$C$41</f>
        <v>13300</v>
      </c>
      <c r="J22" s="42">
        <f>[9]KW_18!$C$41</f>
        <v>96225</v>
      </c>
      <c r="K22" s="42">
        <f>[10]KW_18!$C$41</f>
        <v>146762</v>
      </c>
      <c r="L22" s="42">
        <f>[11]KW_18!$C$41</f>
        <v>50416</v>
      </c>
      <c r="M22" s="42">
        <f>[12]KW_18!$C$41</f>
        <v>9708</v>
      </c>
      <c r="N22" s="42">
        <f>[13]KW_18!$C$41</f>
        <v>30815</v>
      </c>
      <c r="O22" s="42">
        <f>[14]KW_18!$C$41</f>
        <v>15001</v>
      </c>
      <c r="P22" s="42">
        <f>[15]KW_18!$C$41</f>
        <v>30689</v>
      </c>
      <c r="Q22" s="42">
        <f>[16]KW_18!$C$41</f>
        <v>21072</v>
      </c>
      <c r="R22" s="30">
        <f>SUM(B22:Q22)</f>
        <v>886587</v>
      </c>
      <c r="S22" s="43"/>
      <c r="T22" s="44"/>
    </row>
    <row r="23" spans="1:20" ht="111.75" customHeight="1" x14ac:dyDescent="0.25">
      <c r="A23" s="45"/>
      <c r="B23" s="69" t="s">
        <v>29</v>
      </c>
      <c r="C23" s="69"/>
      <c r="D23" s="69"/>
      <c r="E23" s="69"/>
      <c r="F23" s="69"/>
      <c r="G23" s="69"/>
      <c r="H23" s="69"/>
      <c r="I23" s="69"/>
      <c r="J23" s="69"/>
      <c r="K23" s="69"/>
      <c r="L23" s="69"/>
      <c r="M23" s="69"/>
      <c r="N23" s="69"/>
      <c r="O23" s="69"/>
      <c r="P23" s="69"/>
      <c r="Q23" s="69"/>
      <c r="R23" s="69"/>
      <c r="T23" s="46"/>
    </row>
    <row r="24" spans="1:20" ht="84" customHeight="1" x14ac:dyDescent="0.25">
      <c r="A24" s="47" t="s">
        <v>30</v>
      </c>
      <c r="B24" s="54" t="s">
        <v>31</v>
      </c>
      <c r="C24" s="60" t="s">
        <v>58</v>
      </c>
      <c r="D24" s="60"/>
      <c r="E24" s="60"/>
      <c r="F24" s="60"/>
      <c r="G24" s="60"/>
      <c r="H24" s="60"/>
      <c r="I24" s="60"/>
      <c r="J24" s="60"/>
      <c r="K24" s="60"/>
      <c r="L24" s="60"/>
      <c r="M24" s="60"/>
      <c r="N24" s="60"/>
      <c r="O24" s="60"/>
      <c r="P24" s="60"/>
      <c r="Q24" s="60"/>
      <c r="R24" s="60"/>
    </row>
    <row r="25" spans="1:20" ht="140.25" customHeight="1" x14ac:dyDescent="0.25">
      <c r="B25" s="54" t="s">
        <v>32</v>
      </c>
      <c r="C25" s="63" t="s">
        <v>33</v>
      </c>
      <c r="D25" s="63"/>
      <c r="E25" s="63"/>
      <c r="F25" s="63"/>
      <c r="G25" s="63"/>
      <c r="H25" s="63"/>
      <c r="I25" s="63"/>
      <c r="J25" s="63"/>
      <c r="K25" s="63"/>
      <c r="L25" s="63"/>
      <c r="M25" s="63"/>
      <c r="N25" s="63"/>
      <c r="O25" s="63"/>
      <c r="P25" s="63"/>
      <c r="Q25" s="63"/>
      <c r="R25" s="63"/>
    </row>
    <row r="26" spans="1:20" ht="45" customHeight="1" x14ac:dyDescent="0.25">
      <c r="A26" s="48"/>
      <c r="B26" s="54" t="s">
        <v>34</v>
      </c>
      <c r="C26" s="60" t="s">
        <v>56</v>
      </c>
      <c r="D26" s="60"/>
      <c r="E26" s="60"/>
      <c r="F26" s="60"/>
      <c r="G26" s="60"/>
      <c r="H26" s="60"/>
      <c r="I26" s="60"/>
      <c r="J26" s="60"/>
      <c r="K26" s="60"/>
      <c r="L26" s="60"/>
      <c r="M26" s="60"/>
      <c r="N26" s="60"/>
      <c r="O26" s="60"/>
      <c r="P26" s="60"/>
      <c r="Q26" s="60"/>
      <c r="R26" s="60"/>
    </row>
    <row r="27" spans="1:20" ht="30" customHeight="1" x14ac:dyDescent="0.25">
      <c r="B27" s="54" t="s">
        <v>35</v>
      </c>
      <c r="C27" s="62" t="s">
        <v>51</v>
      </c>
      <c r="D27" s="64"/>
      <c r="E27" s="64"/>
      <c r="F27" s="64"/>
      <c r="G27" s="64"/>
      <c r="H27" s="64"/>
      <c r="I27" s="64"/>
      <c r="J27" s="64"/>
      <c r="K27" s="64"/>
      <c r="L27" s="64"/>
      <c r="M27" s="64"/>
      <c r="N27" s="64"/>
      <c r="O27" s="64"/>
      <c r="P27" s="64"/>
      <c r="Q27" s="64"/>
      <c r="R27" s="64"/>
    </row>
    <row r="28" spans="1:20" ht="200.25" customHeight="1" x14ac:dyDescent="0.25">
      <c r="B28" s="54" t="s">
        <v>36</v>
      </c>
      <c r="C28" s="64" t="s">
        <v>55</v>
      </c>
      <c r="D28" s="64"/>
      <c r="E28" s="64"/>
      <c r="F28" s="64"/>
      <c r="G28" s="64"/>
      <c r="H28" s="64"/>
      <c r="I28" s="64"/>
      <c r="J28" s="64"/>
      <c r="K28" s="64"/>
      <c r="L28" s="64"/>
      <c r="M28" s="64"/>
      <c r="N28" s="64"/>
      <c r="O28" s="64"/>
      <c r="P28" s="64"/>
      <c r="Q28" s="64"/>
      <c r="R28" s="64"/>
    </row>
    <row r="29" spans="1:20" ht="67.5" customHeight="1" x14ac:dyDescent="0.25">
      <c r="B29" s="54" t="s">
        <v>37</v>
      </c>
      <c r="C29" s="60" t="s">
        <v>68</v>
      </c>
      <c r="D29" s="60"/>
      <c r="E29" s="60"/>
      <c r="F29" s="60"/>
      <c r="G29" s="60"/>
      <c r="H29" s="60"/>
      <c r="I29" s="60"/>
      <c r="J29" s="60"/>
      <c r="K29" s="60"/>
      <c r="L29" s="60"/>
      <c r="M29" s="60"/>
      <c r="N29" s="60"/>
      <c r="O29" s="60"/>
      <c r="P29" s="60"/>
      <c r="Q29" s="60"/>
      <c r="R29" s="60"/>
    </row>
    <row r="30" spans="1:20" ht="75" customHeight="1" x14ac:dyDescent="0.25">
      <c r="B30" s="54" t="s">
        <v>38</v>
      </c>
      <c r="C30" s="60" t="s">
        <v>61</v>
      </c>
      <c r="D30" s="60"/>
      <c r="E30" s="60"/>
      <c r="F30" s="60"/>
      <c r="G30" s="60"/>
      <c r="H30" s="60"/>
      <c r="I30" s="60"/>
      <c r="J30" s="60"/>
      <c r="K30" s="60"/>
      <c r="L30" s="60"/>
      <c r="M30" s="60"/>
      <c r="N30" s="60"/>
      <c r="O30" s="60"/>
      <c r="P30" s="60"/>
      <c r="Q30" s="60"/>
      <c r="R30" s="60"/>
    </row>
    <row r="31" spans="1:20" ht="197.25" customHeight="1" x14ac:dyDescent="0.25">
      <c r="B31" s="54" t="s">
        <v>39</v>
      </c>
      <c r="C31" s="59" t="s">
        <v>69</v>
      </c>
      <c r="D31" s="60"/>
      <c r="E31" s="60"/>
      <c r="F31" s="60"/>
      <c r="G31" s="60"/>
      <c r="H31" s="60"/>
      <c r="I31" s="60"/>
      <c r="J31" s="60"/>
      <c r="K31" s="60"/>
      <c r="L31" s="60"/>
      <c r="M31" s="60"/>
      <c r="N31" s="60"/>
      <c r="O31" s="60"/>
      <c r="P31" s="60"/>
      <c r="Q31" s="60"/>
      <c r="R31" s="60"/>
    </row>
    <row r="32" spans="1:20" ht="105" customHeight="1" x14ac:dyDescent="0.25">
      <c r="B32" s="54" t="s">
        <v>40</v>
      </c>
      <c r="C32" s="60" t="s">
        <v>65</v>
      </c>
      <c r="D32" s="60"/>
      <c r="E32" s="60"/>
      <c r="F32" s="60"/>
      <c r="G32" s="60"/>
      <c r="H32" s="60"/>
      <c r="I32" s="60"/>
      <c r="J32" s="60"/>
      <c r="K32" s="60"/>
      <c r="L32" s="60"/>
      <c r="M32" s="60"/>
      <c r="N32" s="60"/>
      <c r="O32" s="60"/>
      <c r="P32" s="60"/>
      <c r="Q32" s="60"/>
      <c r="R32" s="60"/>
    </row>
    <row r="33" spans="2:18" ht="135" customHeight="1" x14ac:dyDescent="0.25">
      <c r="B33" s="54" t="s">
        <v>41</v>
      </c>
      <c r="C33" s="61" t="s">
        <v>62</v>
      </c>
      <c r="D33" s="60"/>
      <c r="E33" s="60"/>
      <c r="F33" s="60"/>
      <c r="G33" s="60"/>
      <c r="H33" s="60"/>
      <c r="I33" s="60"/>
      <c r="J33" s="60"/>
      <c r="K33" s="60"/>
      <c r="L33" s="60"/>
      <c r="M33" s="60"/>
      <c r="N33" s="60"/>
      <c r="O33" s="60"/>
      <c r="P33" s="60"/>
      <c r="Q33" s="60"/>
      <c r="R33" s="60"/>
    </row>
    <row r="34" spans="2:18" ht="83.25" customHeight="1" x14ac:dyDescent="0.25">
      <c r="B34" s="54" t="s">
        <v>42</v>
      </c>
      <c r="C34" s="60" t="s">
        <v>66</v>
      </c>
      <c r="D34" s="59"/>
      <c r="E34" s="59"/>
      <c r="F34" s="59"/>
      <c r="G34" s="59"/>
      <c r="H34" s="59"/>
      <c r="I34" s="59"/>
      <c r="J34" s="59"/>
      <c r="K34" s="59"/>
      <c r="L34" s="59"/>
      <c r="M34" s="59"/>
      <c r="N34" s="59"/>
      <c r="O34" s="59"/>
      <c r="P34" s="59"/>
      <c r="Q34" s="59"/>
      <c r="R34" s="59"/>
    </row>
    <row r="35" spans="2:18" ht="30" customHeight="1" x14ac:dyDescent="0.25">
      <c r="B35" s="54" t="s">
        <v>43</v>
      </c>
      <c r="C35" s="62" t="s">
        <v>51</v>
      </c>
      <c r="D35" s="63"/>
      <c r="E35" s="63"/>
      <c r="F35" s="63"/>
      <c r="G35" s="63"/>
      <c r="H35" s="63"/>
      <c r="I35" s="63"/>
      <c r="J35" s="63"/>
      <c r="K35" s="63"/>
      <c r="L35" s="63"/>
      <c r="M35" s="63"/>
      <c r="N35" s="63"/>
      <c r="O35" s="63"/>
      <c r="P35" s="63"/>
      <c r="Q35" s="63"/>
      <c r="R35" s="63"/>
    </row>
    <row r="36" spans="2:18" ht="48" customHeight="1" x14ac:dyDescent="0.25">
      <c r="B36" s="54" t="s">
        <v>44</v>
      </c>
      <c r="C36" s="64" t="s">
        <v>54</v>
      </c>
      <c r="D36" s="64"/>
      <c r="E36" s="64"/>
      <c r="F36" s="64"/>
      <c r="G36" s="64"/>
      <c r="H36" s="64"/>
      <c r="I36" s="64"/>
      <c r="J36" s="64"/>
      <c r="K36" s="64"/>
      <c r="L36" s="64"/>
      <c r="M36" s="64"/>
      <c r="N36" s="64"/>
      <c r="O36" s="64"/>
      <c r="P36" s="64"/>
      <c r="Q36" s="64"/>
      <c r="R36" s="64"/>
    </row>
    <row r="37" spans="2:18" ht="30" customHeight="1" x14ac:dyDescent="0.25">
      <c r="B37" s="54" t="s">
        <v>45</v>
      </c>
      <c r="C37" s="58" t="s">
        <v>57</v>
      </c>
      <c r="D37" s="59"/>
      <c r="E37" s="59"/>
      <c r="F37" s="59"/>
      <c r="G37" s="59"/>
      <c r="H37" s="59"/>
      <c r="I37" s="59"/>
      <c r="J37" s="59"/>
      <c r="K37" s="59"/>
      <c r="L37" s="59"/>
      <c r="M37" s="59"/>
      <c r="N37" s="59"/>
      <c r="O37" s="59"/>
      <c r="P37" s="59"/>
      <c r="Q37" s="59"/>
      <c r="R37" s="59"/>
    </row>
    <row r="38" spans="2:18" ht="44.25" customHeight="1" x14ac:dyDescent="0.25">
      <c r="B38" s="54" t="s">
        <v>46</v>
      </c>
      <c r="C38" s="60" t="s">
        <v>63</v>
      </c>
      <c r="D38" s="60"/>
      <c r="E38" s="60"/>
      <c r="F38" s="60"/>
      <c r="G38" s="60"/>
      <c r="H38" s="60"/>
      <c r="I38" s="60"/>
      <c r="J38" s="60"/>
      <c r="K38" s="60"/>
      <c r="L38" s="60"/>
      <c r="M38" s="60"/>
      <c r="N38" s="60"/>
      <c r="O38" s="60"/>
      <c r="P38" s="60"/>
      <c r="Q38" s="60"/>
      <c r="R38" s="60"/>
    </row>
    <row r="39" spans="2:18" ht="34.5" customHeight="1" x14ac:dyDescent="0.25">
      <c r="B39" s="54" t="s">
        <v>47</v>
      </c>
      <c r="C39" s="58" t="s">
        <v>64</v>
      </c>
      <c r="D39" s="59"/>
      <c r="E39" s="59"/>
      <c r="F39" s="59"/>
      <c r="G39" s="59"/>
      <c r="H39" s="59"/>
      <c r="I39" s="59"/>
      <c r="J39" s="59"/>
      <c r="K39" s="59"/>
      <c r="L39" s="59"/>
      <c r="M39" s="59"/>
      <c r="N39" s="59"/>
      <c r="O39" s="59"/>
      <c r="P39" s="59"/>
      <c r="Q39" s="59"/>
      <c r="R39" s="59"/>
    </row>
    <row r="42" spans="2:18" x14ac:dyDescent="0.25">
      <c r="B42" s="49"/>
      <c r="C42" s="50"/>
      <c r="D42" s="50"/>
      <c r="E42" s="50"/>
      <c r="F42" s="50"/>
      <c r="G42" s="50"/>
      <c r="H42" s="50"/>
      <c r="I42" s="50"/>
      <c r="J42" s="50"/>
      <c r="K42" s="50"/>
      <c r="L42" s="50"/>
      <c r="M42" s="50"/>
      <c r="N42" s="50"/>
      <c r="O42" s="50"/>
      <c r="P42" s="50"/>
      <c r="Q42" s="50"/>
    </row>
  </sheetData>
  <mergeCells count="21">
    <mergeCell ref="C30:R30"/>
    <mergeCell ref="A1:R1"/>
    <mergeCell ref="D2:L2"/>
    <mergeCell ref="S4:S5"/>
    <mergeCell ref="T4:T5"/>
    <mergeCell ref="B23:R23"/>
    <mergeCell ref="C24:R24"/>
    <mergeCell ref="C25:R25"/>
    <mergeCell ref="C26:R26"/>
    <mergeCell ref="C27:R27"/>
    <mergeCell ref="C28:R28"/>
    <mergeCell ref="C29:R29"/>
    <mergeCell ref="C37:R37"/>
    <mergeCell ref="C38:R38"/>
    <mergeCell ref="C39:R39"/>
    <mergeCell ref="C31:R31"/>
    <mergeCell ref="C32:R32"/>
    <mergeCell ref="C33:R33"/>
    <mergeCell ref="C34:R34"/>
    <mergeCell ref="C35:R35"/>
    <mergeCell ref="C36:R36"/>
  </mergeCells>
  <printOptions horizontalCentered="1"/>
  <pageMargins left="0.19685039370078741" right="0.19685039370078741" top="0.59055118110236227" bottom="0.59055118110236227" header="0.31496062992125984" footer="0.31496062992125984"/>
  <pageSetup paperSize="9" scale="45" fitToHeight="0" orientation="landscape" r:id="rId1"/>
  <rowBreaks count="2" manualBreakCount="2">
    <brk id="23" max="19" man="1"/>
    <brk id="33" max="19"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KW 18</vt:lpstr>
      <vt:lpstr>'KW 18'!Druckbereich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Henselin, Paula</dc:creator>
  <cp:lastModifiedBy>Henselin, Paula</cp:lastModifiedBy>
  <cp:lastPrinted>2021-04-21T08:57:13Z</cp:lastPrinted>
  <dcterms:created xsi:type="dcterms:W3CDTF">2021-03-02T13:39:08Z</dcterms:created>
  <dcterms:modified xsi:type="dcterms:W3CDTF">2021-05-11T12:57:17Z</dcterms:modified>
</cp:coreProperties>
</file>