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Stonecipher\Documents\Spatial\AssamAnalysis\"/>
    </mc:Choice>
  </mc:AlternateContent>
  <xr:revisionPtr revIDLastSave="0" documentId="8_{ACD7F825-21A6-4F5A-8001-4159627069B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9" r:id="rId1"/>
    <sheet name="Sheet3" sheetId="11" r:id="rId2"/>
    <sheet name="Sheet5" sheetId="13" r:id="rId3"/>
    <sheet name="Sheet2" sheetId="10" r:id="rId4"/>
    <sheet name="AssamDataAll" sheetId="1" r:id="rId5"/>
    <sheet name="Sheet7" sheetId="14" r:id="rId6"/>
    <sheet name="Sheet4" sheetId="12" r:id="rId7"/>
    <sheet name="SpeciesStatusCounts" sheetId="8" r:id="rId8"/>
    <sheet name="Sheet6" sheetId="7" r:id="rId9"/>
  </sheets>
  <definedNames>
    <definedName name="_xlnm._FilterDatabase" localSheetId="4" hidden="1">AssamDataAll!$A$1:$O$1424</definedName>
  </definedName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6" i="11"/>
  <c r="E17" i="11"/>
  <c r="E18" i="11"/>
  <c r="E19" i="11"/>
  <c r="E20" i="11"/>
  <c r="E21" i="11"/>
  <c r="E15" i="11"/>
  <c r="D12" i="10"/>
  <c r="D11" i="10"/>
  <c r="G5" i="10"/>
  <c r="G4" i="10"/>
  <c r="E5" i="10"/>
  <c r="E4" i="10"/>
  <c r="E10" i="9"/>
  <c r="F10" i="9"/>
  <c r="F9" i="9"/>
  <c r="F8" i="9"/>
  <c r="F7" i="9"/>
  <c r="E8" i="9"/>
  <c r="E7" i="9"/>
  <c r="F6" i="9"/>
  <c r="E6" i="9"/>
  <c r="F5" i="9"/>
  <c r="E5" i="9"/>
  <c r="J5" i="10"/>
  <c r="I5" i="10"/>
  <c r="H5" i="10"/>
  <c r="J4" i="10"/>
  <c r="I4" i="10"/>
  <c r="H4" i="10"/>
  <c r="L21" i="11"/>
  <c r="L19" i="11"/>
  <c r="G17" i="11"/>
  <c r="G15" i="11"/>
  <c r="G13" i="11"/>
  <c r="G11" i="11"/>
  <c r="G9" i="11"/>
  <c r="G7" i="11"/>
  <c r="G4" i="11"/>
  <c r="K19" i="11"/>
  <c r="L16" i="11"/>
  <c r="L14" i="11"/>
  <c r="L12" i="11"/>
  <c r="L10" i="11"/>
  <c r="L8" i="11"/>
  <c r="L6" i="11"/>
  <c r="L3" i="11"/>
  <c r="J19" i="11"/>
  <c r="K16" i="11"/>
  <c r="K14" i="11"/>
  <c r="K12" i="11"/>
  <c r="K10" i="11"/>
  <c r="K8" i="11"/>
  <c r="K6" i="11"/>
  <c r="G14" i="11"/>
  <c r="L15" i="11"/>
  <c r="L7" i="11"/>
  <c r="K21" i="11"/>
  <c r="J21" i="11"/>
  <c r="K3" i="11"/>
  <c r="J16" i="11"/>
  <c r="J8" i="11"/>
  <c r="J3" i="11"/>
  <c r="G16" i="11"/>
  <c r="G12" i="11"/>
  <c r="G6" i="11"/>
  <c r="L17" i="11"/>
  <c r="L4" i="11"/>
  <c r="G21" i="11"/>
  <c r="G8" i="11"/>
  <c r="L13" i="11"/>
  <c r="L9" i="11"/>
  <c r="L20" i="11"/>
  <c r="K20" i="11"/>
  <c r="J20" i="11"/>
  <c r="K17" i="11"/>
  <c r="K15" i="11"/>
  <c r="K13" i="11"/>
  <c r="K11" i="11"/>
  <c r="K9" i="11"/>
  <c r="K7" i="11"/>
  <c r="K4" i="11"/>
  <c r="J17" i="11"/>
  <c r="J15" i="11"/>
  <c r="J13" i="11"/>
  <c r="J11" i="11"/>
  <c r="J9" i="11"/>
  <c r="J7" i="11"/>
  <c r="J4" i="11"/>
  <c r="G19" i="11"/>
  <c r="J14" i="11"/>
  <c r="J12" i="11"/>
  <c r="J10" i="11"/>
  <c r="J6" i="11"/>
  <c r="G18" i="11"/>
  <c r="G10" i="11"/>
  <c r="G3" i="11"/>
  <c r="L11" i="11"/>
  <c r="G20" i="11"/>
</calcChain>
</file>

<file path=xl/sharedStrings.xml><?xml version="1.0" encoding="utf-8"?>
<sst xmlns="http://schemas.openxmlformats.org/spreadsheetml/2006/main" count="10592" uniqueCount="238">
  <si>
    <t>ObjectID</t>
  </si>
  <si>
    <t>Date</t>
  </si>
  <si>
    <t>Latitude</t>
  </si>
  <si>
    <t>Longitude</t>
  </si>
  <si>
    <t>Species</t>
  </si>
  <si>
    <t>Confidence.high</t>
  </si>
  <si>
    <t>Confidence.medium</t>
  </si>
  <si>
    <t>Confidence.low</t>
  </si>
  <si>
    <t>Comments?</t>
  </si>
  <si>
    <t>NA</t>
  </si>
  <si>
    <t>Copper headed trinket</t>
  </si>
  <si>
    <t>Crossing the road using branches of trees</t>
  </si>
  <si>
    <t>Common Krait</t>
  </si>
  <si>
    <t>Foot mark of Rhinoceros unicornis was observed.</t>
  </si>
  <si>
    <t>Barking Deer</t>
  </si>
  <si>
    <t>Small Indian Civet</t>
  </si>
  <si>
    <t>Hoolock Gibbon</t>
  </si>
  <si>
    <t>Swamp Deer</t>
  </si>
  <si>
    <t>Copper Headed Trinket</t>
  </si>
  <si>
    <t>Distance from highway was Eight metre.</t>
  </si>
  <si>
    <t>Spotted Owl</t>
  </si>
  <si>
    <t>Blue Throated Barbet</t>
  </si>
  <si>
    <t>Indian Roller</t>
  </si>
  <si>
    <t>Common Hoopoe</t>
  </si>
  <si>
    <t>Eastern Cat Snake</t>
  </si>
  <si>
    <t xml:space="preserve">40 metre Distance from Highway- 37_x000D_
</t>
  </si>
  <si>
    <t>60 metre Distance from Highway-37</t>
  </si>
  <si>
    <t>60 metre distance from Highway-37</t>
  </si>
  <si>
    <t>Checkered Keelback</t>
  </si>
  <si>
    <t>White Breasted Waterhen</t>
  </si>
  <si>
    <t>Blue Bronzeback</t>
  </si>
  <si>
    <t>Indo-Chinese Rat Snake</t>
  </si>
  <si>
    <t>Indian Rat Snake</t>
  </si>
  <si>
    <t>140 metre distance from Highway</t>
  </si>
  <si>
    <t>Common Myna</t>
  </si>
  <si>
    <t>Monocled Cobra</t>
  </si>
  <si>
    <t>Painted Bronzeback</t>
  </si>
  <si>
    <t>Spotted Dove</t>
  </si>
  <si>
    <t>Common Tailor Bird</t>
  </si>
  <si>
    <t>Fulvous Breasted Woodpecker</t>
  </si>
  <si>
    <t>Red Vented Bulbul</t>
  </si>
  <si>
    <t>6 metre from Highway</t>
  </si>
  <si>
    <t>30 metres from Highway</t>
  </si>
  <si>
    <t>25 metres from Highway</t>
  </si>
  <si>
    <t>Capped Langur</t>
  </si>
  <si>
    <t>8 metre from Highway</t>
  </si>
  <si>
    <t>10 metre from Highway</t>
  </si>
  <si>
    <t>120 metre from Highway</t>
  </si>
  <si>
    <t>Red Necked Keelback</t>
  </si>
  <si>
    <t>Jungle Myna</t>
  </si>
  <si>
    <t>Oriental Magpie Robin</t>
  </si>
  <si>
    <t>15 metre from Highway</t>
  </si>
  <si>
    <t>25 metre from Highway</t>
  </si>
  <si>
    <t>Common Water Snake</t>
  </si>
  <si>
    <t>5 feet from Highway</t>
  </si>
  <si>
    <t>Indo- Chinese Rat Snake</t>
  </si>
  <si>
    <t>60 metre from Highway</t>
  </si>
  <si>
    <t>70 metre from Highway</t>
  </si>
  <si>
    <t>80 metre from Highway</t>
  </si>
  <si>
    <t>20 metre from Highway</t>
  </si>
  <si>
    <t>40 metre from Highway</t>
  </si>
  <si>
    <t>Ornate Flying Snake</t>
  </si>
  <si>
    <t>30 metre from Highway</t>
  </si>
  <si>
    <t>Chekered Keelback</t>
  </si>
  <si>
    <t>Asian Elephant</t>
  </si>
  <si>
    <t>60 m</t>
  </si>
  <si>
    <t>Common Wolf Snake</t>
  </si>
  <si>
    <t>Striped Keelback</t>
  </si>
  <si>
    <t>Hog Deer</t>
  </si>
  <si>
    <t>8 M, Haldibari</t>
  </si>
  <si>
    <t>Asian Rhino</t>
  </si>
  <si>
    <t>60 M, Haldibari</t>
  </si>
  <si>
    <t>5 M, Kanchanjuri</t>
  </si>
  <si>
    <t>6 M, Deosur</t>
  </si>
  <si>
    <t>Blue bronzeback</t>
  </si>
  <si>
    <t>Rangajan, Hatikhuli Tea Estate</t>
  </si>
  <si>
    <t>Panbari Animal Corridor</t>
  </si>
  <si>
    <t>2 M, Deosur</t>
  </si>
  <si>
    <t>Otter</t>
  </si>
  <si>
    <t>3 M, Deosur</t>
  </si>
  <si>
    <t>Water Monitor</t>
  </si>
  <si>
    <t>10 M, Kanchanjuri</t>
  </si>
  <si>
    <t>Banded Krait</t>
  </si>
  <si>
    <t>Deosur Animal Corridor</t>
  </si>
  <si>
    <t>Kuthori,4.47</t>
  </si>
  <si>
    <t>Lotabari</t>
  </si>
  <si>
    <t>Kohora</t>
  </si>
  <si>
    <t>Hatikuli</t>
  </si>
  <si>
    <t>Indian Python</t>
  </si>
  <si>
    <t>Haldibari</t>
  </si>
  <si>
    <t>Common Indian Mongoose</t>
  </si>
  <si>
    <t>Many Lined Grass Skink</t>
  </si>
  <si>
    <t>Indian Trinket Snake</t>
  </si>
  <si>
    <t>Common Smooth Water Snake</t>
  </si>
  <si>
    <t>Common Mock Viper</t>
  </si>
  <si>
    <t>25 Metres from Highway</t>
  </si>
  <si>
    <t>Bengal Monitor Lizard</t>
  </si>
  <si>
    <t>15 Metres from Highway</t>
  </si>
  <si>
    <t>Openbill Stork</t>
  </si>
  <si>
    <t>10 Metres from Highway</t>
  </si>
  <si>
    <t>35 Metres from Highway</t>
  </si>
  <si>
    <t>22 Metres from Highway</t>
  </si>
  <si>
    <t>30 Metres from Highway</t>
  </si>
  <si>
    <t>Wild Boar</t>
  </si>
  <si>
    <t>20 Metres from Highway</t>
  </si>
  <si>
    <t>Hoary-Bellied Squirrel</t>
  </si>
  <si>
    <t>40 Metres From Highway</t>
  </si>
  <si>
    <t>House Mouse</t>
  </si>
  <si>
    <t>5 Metres From Highway</t>
  </si>
  <si>
    <t>20 Metres From Highway</t>
  </si>
  <si>
    <t>Spotted Pond Turtle</t>
  </si>
  <si>
    <t>Greater Black Krait</t>
  </si>
  <si>
    <t>80 m</t>
  </si>
  <si>
    <t>95 m</t>
  </si>
  <si>
    <t>3.16  40 m</t>
  </si>
  <si>
    <t>3.19 30 m</t>
  </si>
  <si>
    <t>3.3 20 m</t>
  </si>
  <si>
    <t>3.38 50 m</t>
  </si>
  <si>
    <t>3.43 35 m</t>
  </si>
  <si>
    <t>Black Softshell Turtle</t>
  </si>
  <si>
    <t>25 M 3.02</t>
  </si>
  <si>
    <t>20 M 2.57</t>
  </si>
  <si>
    <t>Jungle Cat</t>
  </si>
  <si>
    <t>Burapahar 3.18</t>
  </si>
  <si>
    <t>200 M 4.18</t>
  </si>
  <si>
    <t>30 M 3.51</t>
  </si>
  <si>
    <t>20 M 2.52</t>
  </si>
  <si>
    <t>50 M 2.48</t>
  </si>
  <si>
    <t>25 M 3.46</t>
  </si>
  <si>
    <t>1/2 M 2.58</t>
  </si>
  <si>
    <t>60 M 3.10</t>
  </si>
  <si>
    <t>35 M 3.13</t>
  </si>
  <si>
    <t>80 M 3.54</t>
  </si>
  <si>
    <t>11.58 PM</t>
  </si>
  <si>
    <t>3.24 25 M</t>
  </si>
  <si>
    <t>2.38 50 M</t>
  </si>
  <si>
    <t>40 M 3.03</t>
  </si>
  <si>
    <t>Deosur Animal Corridor 2.58</t>
  </si>
  <si>
    <t>White Throated Kingfisher</t>
  </si>
  <si>
    <t>120 Metres from Highway 2.32</t>
  </si>
  <si>
    <t>Indian Bull Frog</t>
  </si>
  <si>
    <t>White Lipped Pit Viper</t>
  </si>
  <si>
    <t>60 M 2.58</t>
  </si>
  <si>
    <t>110 M 2.39</t>
  </si>
  <si>
    <t>3.1 20 M</t>
  </si>
  <si>
    <t>3.26 30 M</t>
  </si>
  <si>
    <t>3.3 25 M</t>
  </si>
  <si>
    <t>60 M 3.41</t>
  </si>
  <si>
    <t>50 M 3.41</t>
  </si>
  <si>
    <t>20 M 3.09</t>
  </si>
  <si>
    <t>120 M 3.26</t>
  </si>
  <si>
    <t>25 M 3.24</t>
  </si>
  <si>
    <t>80 M 2.38</t>
  </si>
  <si>
    <t>40 M 2.50</t>
  </si>
  <si>
    <t>50 M 2.53</t>
  </si>
  <si>
    <t>Yellow Speckled Wolf Snake</t>
  </si>
  <si>
    <t>15 M 2.24</t>
  </si>
  <si>
    <t>Common Asian Toad</t>
  </si>
  <si>
    <t>8 M</t>
  </si>
  <si>
    <t>30 M</t>
  </si>
  <si>
    <t>Indian Crested Porcupine</t>
  </si>
  <si>
    <t>House Rat</t>
  </si>
  <si>
    <t>Lesser Dawn Bat</t>
  </si>
  <si>
    <t>Leopard Cat</t>
  </si>
  <si>
    <t>10 M</t>
  </si>
  <si>
    <t>25 M</t>
  </si>
  <si>
    <t>Bay Bamboo Rat</t>
  </si>
  <si>
    <t>Common palm Civet</t>
  </si>
  <si>
    <t>120 M 2.29</t>
  </si>
  <si>
    <t>2.04 30 M</t>
  </si>
  <si>
    <t>2.06 60 M</t>
  </si>
  <si>
    <t>2.35 20 M</t>
  </si>
  <si>
    <t>6.20 pm</t>
  </si>
  <si>
    <t>4 M 2.19</t>
  </si>
  <si>
    <t>30 M 2.26</t>
  </si>
  <si>
    <t>30 M 12.48</t>
  </si>
  <si>
    <t>40 M 1.52</t>
  </si>
  <si>
    <t>1.27 30M</t>
  </si>
  <si>
    <t>Asian Common Toad (Duttaphrynus melanostictus)</t>
  </si>
  <si>
    <t>Black Bulbul</t>
  </si>
  <si>
    <t>Hog Badger</t>
  </si>
  <si>
    <t>4 Metres From Highway 3.13</t>
  </si>
  <si>
    <t>45 Metres From Highway 3.40</t>
  </si>
  <si>
    <t>15M 4.25</t>
  </si>
  <si>
    <t>35M 4.01</t>
  </si>
  <si>
    <t>15 Metres from Highway 4.06</t>
  </si>
  <si>
    <t>Primate</t>
  </si>
  <si>
    <t>Bird</t>
  </si>
  <si>
    <t>Species Category</t>
  </si>
  <si>
    <t>Mesocarnivore</t>
  </si>
  <si>
    <t>Ungulate</t>
  </si>
  <si>
    <t>Herptile</t>
  </si>
  <si>
    <t>Asiatic Water Buffalo</t>
  </si>
  <si>
    <t>Other Mammal</t>
  </si>
  <si>
    <t>Buff Striped Keelback</t>
  </si>
  <si>
    <t>Large Indian Civet</t>
  </si>
  <si>
    <t>Python</t>
  </si>
  <si>
    <t>Rhesus Macaque</t>
  </si>
  <si>
    <t>Sambar Deer</t>
  </si>
  <si>
    <t>Row Labels</t>
  </si>
  <si>
    <t>Grand Total</t>
  </si>
  <si>
    <t>Count of Species</t>
  </si>
  <si>
    <t>Status_Dead</t>
  </si>
  <si>
    <t>Status_AliveCrossing</t>
  </si>
  <si>
    <t>Status_AliveNearRoad</t>
  </si>
  <si>
    <t>Sum of Status_Dead</t>
  </si>
  <si>
    <t>Sum of Status_AliveCrossing</t>
  </si>
  <si>
    <t>Sum of Status_AliveNearRoad</t>
  </si>
  <si>
    <t>Monsoon</t>
  </si>
  <si>
    <t>Season</t>
  </si>
  <si>
    <t>Non-monsoon</t>
  </si>
  <si>
    <t>2018</t>
  </si>
  <si>
    <t>Nov</t>
  </si>
  <si>
    <t>Dec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</si>
  <si>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</si>
  <si>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</si>
  <si>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</si>
  <si>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</si>
  <si>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</si>
  <si>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</si>
  <si>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</si>
  <si>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</si>
  <si>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</si>
  <si>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</si>
  <si>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</si>
  <si>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2020</t>
  </si>
  <si>
    <t>Study Days</t>
  </si>
  <si>
    <t>Normalized Dead</t>
  </si>
  <si>
    <t>NormalizedCrossing</t>
  </si>
  <si>
    <t>NormalizedNear</t>
  </si>
  <si>
    <t>NormalizedTotal</t>
  </si>
  <si>
    <t>Dead</t>
  </si>
  <si>
    <t>Crossing</t>
  </si>
  <si>
    <t>Near</t>
  </si>
  <si>
    <t>Column Labels</t>
  </si>
  <si>
    <t>Total</t>
  </si>
  <si>
    <t>AliveCrossing</t>
  </si>
  <si>
    <t>AliveNear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</si>
</sst>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Sheet1!$I$4:$I$23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EEFE-40C5-8EC9-91D9D3ACEDC8}"/>
            </c:ext>
          </c:extLst>
        </c:ser>
        <c:ser>
          <c:idx val="2"/>
          <c:order val="1"/>
          <c:tx>
            <c:strRef>
              <c:f>Sheet1!$J$3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Sheet1!$J$4:$J$23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EEFE-40C5-8EC9-91D9D3ACEDC8}"/>
            </c:ext>
          </c:extLst>
        </c:ser>
        <c:ser>
          <c:idx val="3"/>
          <c:order val="2"/>
          <c:tx>
            <c:strRef>
              <c:f>Sheet1!$K$3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Sheet1!$K$4:$K$23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EEFE-40C5-8EC9-91D9D3AC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183503"/>
        <c:axId val="1368185999"/>
      </c:barChart>
      <c:catAx>
        <c:axId val="136818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85999"/>
        <c:crosses val="autoZero"/>
        <c:auto val="1"/>
        <c:lblAlgn val="ctr"/>
        <c:lblOffset val="100"/>
        <c:noMultiLvlLbl val="0"/>
      </c:catAx>
      <c:valAx>
        <c:axId val="13681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Sheet3!$J$3:$J$21</c:f>
              <c:numCache>
                <c:formatCode>General</c:formatCode>
                <c:ptCount val="19"/>
                <c:pt idx="0">
                  <c:v>1</c:v>
                </c:pt>
                <c:pt idx="1">
                  <c:v>1.25</c:v>
                </c:pt>
                <c:pt idx="3">
                  <c:v>7.1428571428571425E-2</c:v>
                </c:pt>
                <c:pt idx="4">
                  <c:v>8.3333333333333329E-2</c:v>
                </c:pt>
                <c:pt idx="5">
                  <c:v>1.1000000000000001</c:v>
                </c:pt>
                <c:pt idx="6">
                  <c:v>2.25</c:v>
                </c:pt>
                <c:pt idx="7">
                  <c:v>3</c:v>
                </c:pt>
                <c:pt idx="8">
                  <c:v>2.8888888888888888</c:v>
                </c:pt>
                <c:pt idx="9">
                  <c:v>6.3636363636363633</c:v>
                </c:pt>
                <c:pt idx="10">
                  <c:v>5.6363636363636367</c:v>
                </c:pt>
                <c:pt idx="11">
                  <c:v>6.1</c:v>
                </c:pt>
                <c:pt idx="12">
                  <c:v>7.5384615384615383</c:v>
                </c:pt>
                <c:pt idx="13">
                  <c:v>8</c:v>
                </c:pt>
                <c:pt idx="14">
                  <c:v>4.3</c:v>
                </c:pt>
                <c:pt idx="16">
                  <c:v>2.7777777777777777</c:v>
                </c:pt>
                <c:pt idx="17">
                  <c:v>3.1111111111111112</c:v>
                </c:pt>
                <c:pt idx="18">
                  <c:v>2.5555555555555554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A-4FC5-9A6F-5F341C8B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841695"/>
        <c:axId val="1588409471"/>
      </c:barChart>
      <c:catAx>
        <c:axId val="110284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09471"/>
        <c:crosses val="autoZero"/>
        <c:auto val="1"/>
        <c:lblAlgn val="ctr"/>
        <c:lblOffset val="100"/>
        <c:noMultiLvlLbl val="0"/>
      </c:catAx>
      <c:valAx>
        <c:axId val="15884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[AssamDataAll_FullSet.xlsx]Sheet2!PivotTable2</c:name>
    <c:fmtId val="1"/>
  </c:pivotSource>
  <c:chart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Status_Dead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Monsoon</c:v>
                </c:pt>
                <c:pt idx="1">
                  <c:v>Non-monsoon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219</c:v>
                </c:pt>
                <c:pt idx="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D8-4E84-A6F3-B5DAC18653B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Status_AliveCrossing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Monsoon</c:v>
                </c:pt>
                <c:pt idx="1">
                  <c:v>Non-monsoon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33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D8-4E84-A6F3-B5DAC18653B8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Status_AliveNearRoad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Monsoon</c:v>
                </c:pt>
                <c:pt idx="1">
                  <c:v>Non-monsoon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125</c:v>
                </c:pt>
                <c:pt idx="1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D8-4E84-A6F3-B5DAC1865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081295"/>
        <c:axId val="1645671647"/>
      </c:barChart>
      <c:catAx>
        <c:axId val="13680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71647"/>
        <c:crosses val="autoZero"/>
        <c:auto val="1"/>
        <c:lblAlgn val="ctr"/>
        <c:lblOffset val="100"/>
        <c:noMultiLvlLbl val="0"/>
      </c:catAx>
      <c:valAx>
        <c:axId val="16456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[AssamDataAll_FullSet.xlsx]Sheet7!PivotTable5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Sheet7!$A$4:$A$5</c:f>
              <c:strCache>
                <c:ptCount val="2"/>
                <c:pt idx="0">
                  <c:v>Asian Elephant</c:v>
                </c:pt>
                <c:pt idx="1">
                  <c:v>Asian Rhino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157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6-446D-8D28-6B021303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90416"/>
        <c:axId val="191887920"/>
      </c:barChart>
      <c:catAx>
        <c:axId val="1918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7920"/>
        <c:crosses val="autoZero"/>
        <c:auto val="1"/>
        <c:lblAlgn val="ctr"/>
        <c:lblOffset val="100"/>
        <c:noMultiLvlLbl val="0"/>
      </c:catAx>
      <c:valAx>
        <c:axId val="1918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25</xdr:row>
      <xdr:rowOff>30480</xdr:rowOff>
    </xdr:from>
    <xdr:to>
      <xdr:col>12</xdr:col>
      <xdr:colOff>594360</xdr:colOff>
      <xdr:row>45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BDF72B-8BC3-4F13-8325-502F9061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1082040</xdr:colOff>
      <xdr:row>23</xdr:row>
      <xdr:rowOff>41910</xdr:rowOff>
    </xdr:from>
    <xdr:to>
      <xdr:col>8</xdr:col>
      <xdr:colOff>365760</xdr:colOff>
      <xdr:row>38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60D8FE-DB37-4380-ADFD-23AAA0B9F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30480</xdr:rowOff>
    </xdr:from>
    <xdr:to>
      <xdr:col>11</xdr:col>
      <xdr:colOff>327660</xdr:colOff>
      <xdr:row>54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F0663-5187-4778-B643-6C5B7FA8D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6</xdr:row>
      <xdr:rowOff>179070</xdr:rowOff>
    </xdr:from>
    <xdr:to>
      <xdr:col>14</xdr:col>
      <xdr:colOff>137160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B51D4-E9BD-4CC6-9366-3638B65F6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tonecipher" refreshedDate="44299.492596412034" createdVersion="6" refreshedVersion="6" minRefreshableVersion="3" recordCount="1423" xr:uid="{00000000-000A-0000-FFFF-FFFF0C000000}">
  <cacheSource type="worksheet">
    <worksheetSource ref="B1:N1424" sheet="Sheet6"/>
  </cacheSource>
  <cacheFields count="13">
    <cacheField name="ObjectID" numFmtId="0">
      <sharedItems containsSemiMixedTypes="0" containsString="0" containsNumber="1" containsInteger="1" minValue="1" maxValue="836"/>
    </cacheField>
    <cacheField name="Date" numFmtId="14">
      <sharedItems containsSemiMixedTypes="0" containsNonDate="0" containsDate="1" containsString="0" minDate="2018-11-14T00:00:00" maxDate="2020-03-21T00:00:00"/>
    </cacheField>
    <cacheField name="Latitude" numFmtId="0">
      <sharedItems containsSemiMixedTypes="0" containsString="0" containsNumber="1" minValue="26.567" maxValue="26.64157333"/>
    </cacheField>
    <cacheField name="Longitude" numFmtId="0">
      <sharedItems containsSemiMixedTypes="0" containsString="0" containsNumber="1" minValue="93.044832999999997" maxValue="93.608193999999997"/>
    </cacheField>
    <cacheField name="Species" numFmtId="0">
      <sharedItems count="74">
        <s v="Rhesus Macaque"/>
        <s v="Large Indian Civet"/>
        <s v="Copper headed trinket"/>
        <s v="Capped Langur"/>
        <s v="Common Krait"/>
        <s v="Asian Elephant"/>
        <s v="Asian Rhino"/>
        <s v="Asiatic Water Buffalo"/>
        <s v="Barking Deer"/>
        <s v="Hog Deer"/>
        <s v="Small Indian Civet"/>
        <s v="Hog Badger"/>
        <s v="Wild Boar"/>
        <s v="Sambar Deer"/>
        <s v="Hoolock Gibbon"/>
        <s v="Swamp Deer"/>
        <s v="Jungle Cat"/>
        <s v="Banded Krait"/>
        <s v="Common Myna"/>
        <s v="Spotted Owl"/>
        <s v="Blue Throated Barbet"/>
        <s v="Indian Roller"/>
        <s v="Common Hoopoe"/>
        <s v="Eastern Cat Snake"/>
        <s v="Checkered Keelback"/>
        <s v="White Breasted Waterhen"/>
        <s v="Blue Bronzeback"/>
        <s v="Python"/>
        <s v="Indo-Chinese Rat Snake"/>
        <s v="Indian Rat Snake"/>
        <s v="Red Vented Bulbul"/>
        <s v="Monocled Cobra"/>
        <s v="Painted Bronzeback"/>
        <s v="Spotted Dove"/>
        <s v="Common Tailor Bird"/>
        <s v="Fulvous Breasted Woodpecker"/>
        <s v="Red Necked Keelback"/>
        <s v="Jungle Myna"/>
        <s v="Oriental Magpie Robin"/>
        <s v="Common Water Snake"/>
        <s v="Indo- Chinese Rat Snake"/>
        <s v="Ornate Flying Snake"/>
        <s v="Chekered Keelback"/>
        <s v="Common Wolf Snake"/>
        <s v="Striped Keelback"/>
        <s v="Otter"/>
        <s v="Buff Striped Keelback"/>
        <s v="Water Monitor"/>
        <s v="Indian Python"/>
        <s v="Common Indian Mongoose"/>
        <s v="Many Lined Grass Skink"/>
        <s v="Indian Trinket Snake"/>
        <s v="Common Smooth Water Snake"/>
        <s v="Common Mock Viper"/>
        <s v="Bengal Monitor Lizard"/>
        <s v="Openbill Stork"/>
        <s v="Hoary-Bellied Squirrel"/>
        <s v="House Mouse"/>
        <s v="Spotted Pond Turtle"/>
        <s v="Greater Black Krait"/>
        <s v="Black Softshell Turtle"/>
        <s v="White Throated Kingfisher"/>
        <s v="Indian Bull Frog"/>
        <s v="White Lipped Pit Viper"/>
        <s v="Yellow Speckled Wolf Snake"/>
        <s v="Common Asian Toad"/>
        <s v="Indian Crested Porcupine"/>
        <s v="House Rat"/>
        <s v="Lesser Dawn Bat"/>
        <s v="Leopard Cat"/>
        <s v="Bay Bamboo Rat"/>
        <s v="Common palm Civet"/>
        <s v="Asian Common Toad (Duttaphrynus melanostictus)"/>
        <s v="Black Bulbul"/>
      </sharedItems>
    </cacheField>
    <cacheField name="Species Category" numFmtId="0">
      <sharedItems count="6">
        <s v="Primate"/>
        <s v="Mesocarnivore"/>
        <s v="Herptile"/>
        <s v="Ungulate"/>
        <s v="Bird"/>
        <s v="Other Mammal"/>
      </sharedItems>
    </cacheField>
    <cacheField name="Confidence.high" numFmtId="0">
      <sharedItems containsSemiMixedTypes="0" containsString="0" containsNumber="1" containsInteger="1" minValue="0" maxValue="1"/>
    </cacheField>
    <cacheField name="Confidence.medium" numFmtId="0">
      <sharedItems containsSemiMixedTypes="0" containsString="0" containsNumber="1" containsInteger="1" minValue="0" maxValue="1"/>
    </cacheField>
    <cacheField name="Confidence.low" numFmtId="0">
      <sharedItems containsSemiMixedTypes="0" containsString="0" containsNumber="1" containsInteger="1" minValue="0" maxValue="1"/>
    </cacheField>
    <cacheField name="Status_Dead" numFmtId="0">
      <sharedItems containsSemiMixedTypes="0" containsString="0" containsNumber="1" containsInteger="1" minValue="0" maxValue="1"/>
    </cacheField>
    <cacheField name="Status_AliveCrossing" numFmtId="0">
      <sharedItems containsSemiMixedTypes="0" containsString="0" containsNumber="1" containsInteger="1" minValue="0" maxValue="1"/>
    </cacheField>
    <cacheField name="Status_AliveNearRoad" numFmtId="0">
      <sharedItems containsSemiMixedTypes="0" containsString="0" containsNumber="1" containsInteger="1" minValue="0" maxValue="1"/>
    </cacheField>
    <cacheField name="Comments?" numFmtId="0">
      <sharedItems containsMixedTypes="1" containsNumber="1" minValue="1.04" maxValue="12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tonecipher" refreshedDate="44340.481533101854" createdVersion="7" refreshedVersion="7" minRefreshableVersion="3" recordCount="1423" xr:uid="{D56BCDA5-E867-4331-B4E1-EB898124F1FC}">
  <cacheSource type="worksheet">
    <worksheetSource ref="B1:O1424" sheet="AssamDataAll"/>
  </cacheSource>
  <cacheFields count="16">
    <cacheField name="ObjectID" numFmtId="0">
      <sharedItems containsSemiMixedTypes="0" containsString="0" containsNumber="1" containsInteger="1" minValue="1" maxValue="836"/>
    </cacheField>
    <cacheField name="Date" numFmtId="14">
      <sharedItems containsSemiMixedTypes="0" containsNonDate="0" containsDate="1" containsString="0" minDate="2018-11-14T00:00:00" maxDate="2020-03-21T00:00:00" count="166">
        <d v="2018-11-14T00:00:00"/>
        <d v="2018-12-01T00:00:00"/>
        <d v="2018-12-29T00:00:00"/>
        <d v="2018-12-31T00:00:00"/>
        <d v="2019-01-25T00:00:00"/>
        <d v="2019-02-18T00:00:00"/>
        <d v="2019-03-08T00:00:00"/>
        <d v="2019-03-10T00:00:00"/>
        <d v="2019-03-17T00:00:00"/>
        <d v="2019-03-19T00:00:00"/>
        <d v="2019-03-21T00:00:00"/>
        <d v="2019-03-23T00:00:00"/>
        <d v="2019-03-27T00:00:00"/>
        <d v="2019-04-09T00:00:00"/>
        <d v="2019-04-13T00:00:00"/>
        <d v="2019-04-19T00:00:00"/>
        <d v="2019-04-21T00:00:00"/>
        <d v="2019-04-23T00:00:00"/>
        <d v="2019-04-27T00:00:00"/>
        <d v="2019-04-29T00:00:00"/>
        <d v="2019-05-03T00:00:00"/>
        <d v="2019-05-05T00:00:00"/>
        <d v="2019-05-07T00:00:00"/>
        <d v="2019-05-09T00:00:00"/>
        <d v="2019-05-16T00:00:00"/>
        <d v="2019-05-19T00:00:00"/>
        <d v="2019-05-23T00:00:00"/>
        <d v="2019-05-25T00:00:00"/>
        <d v="2019-05-27T00:00:00"/>
        <d v="2019-05-29T00:00:00"/>
        <d v="2019-05-31T00:00:00"/>
        <d v="2019-06-02T00:00:00"/>
        <d v="2019-06-04T00:00:00"/>
        <d v="2019-06-06T00:00:00"/>
        <d v="2019-06-08T00:00:00"/>
        <d v="2019-06-10T00:00:00"/>
        <d v="2019-06-12T00:00:00"/>
        <d v="2019-06-18T00:00:00"/>
        <d v="2019-06-20T00:00:00"/>
        <d v="2019-06-22T00:00:00"/>
        <d v="2019-07-02T00:00:00"/>
        <d v="2019-07-04T00:00:00"/>
        <d v="2019-07-06T00:00:00"/>
        <d v="2019-07-12T00:00:00"/>
        <d v="2019-07-14T00:00:00"/>
        <d v="2019-07-18T00:00:00"/>
        <d v="2019-07-21T00:00:00"/>
        <d v="2019-07-23T00:00:00"/>
        <d v="2019-07-25T00:00:00"/>
        <d v="2019-07-27T00:00:00"/>
        <d v="2019-07-31T00:00:00"/>
        <d v="2019-08-02T00:00:00"/>
        <d v="2019-08-08T00:00:00"/>
        <d v="2019-08-10T00:00:00"/>
        <d v="2019-08-16T00:00:00"/>
        <d v="2019-08-18T00:00:00"/>
        <d v="2019-08-20T00:00:00"/>
        <d v="2019-08-22T00:00:00"/>
        <d v="2019-08-24T00:00:00"/>
        <d v="2019-08-26T00:00:00"/>
        <d v="2019-08-28T00:00:00"/>
        <d v="2019-08-30T00:00:00"/>
        <d v="2019-09-01T00:00:00"/>
        <d v="2019-09-03T00:00:00"/>
        <d v="2019-09-05T00:00:00"/>
        <d v="2019-09-13T00:00:00"/>
        <d v="2019-09-15T00:00:00"/>
        <d v="2019-09-18T00:00:00"/>
        <d v="2019-09-20T00:00:00"/>
        <d v="2019-09-22T00:00:00"/>
        <d v="2019-09-27T00:00:00"/>
        <d v="2019-09-29T00:00:00"/>
        <d v="2019-10-01T00:00:00"/>
        <d v="2019-10-03T00:00:00"/>
        <d v="2019-10-10T00:00:00"/>
        <d v="2019-10-11T00:00:00"/>
        <d v="2019-10-12T00:00:00"/>
        <d v="2019-10-13T00:00:00"/>
        <d v="2019-10-16T00:00:00"/>
        <d v="2019-10-18T00:00:00"/>
        <d v="2019-10-20T00:00:00"/>
        <d v="2019-10-22T00:00:00"/>
        <d v="2019-10-27T00:00:00"/>
        <d v="2019-10-29T00:00:00"/>
        <d v="2019-10-31T00:00:00"/>
        <d v="2019-11-02T00:00:00"/>
        <d v="2019-11-05T00:00:00"/>
        <d v="2019-11-07T00:00:00"/>
        <d v="2019-11-09T00:00:00"/>
        <d v="2019-11-12T00:00:00"/>
        <d v="2019-11-16T00:00:00"/>
        <d v="2019-11-18T00:00:00"/>
        <d v="2019-11-20T00:00:00"/>
        <d v="2019-11-22T00:00:00"/>
        <d v="2019-11-25T00:00:00"/>
        <d v="2019-11-27T00:00:00"/>
        <d v="2019-11-29T00:00:00"/>
        <d v="2019-12-01T00:00:00"/>
        <d v="2019-12-03T00:00:00"/>
        <d v="2019-12-07T00:00:00"/>
        <d v="2019-12-11T00:00:00"/>
        <d v="2019-12-18T00:00:00"/>
        <d v="2019-12-20T00:00:00"/>
        <d v="2019-12-22T00:00:00"/>
        <d v="2019-12-26T00:00:00"/>
        <d v="2019-12-28T00:00:00"/>
        <d v="2019-12-30T00:00:00"/>
        <d v="2020-01-02T00:00:00"/>
        <d v="2020-01-04T00:00:00"/>
        <d v="2020-01-06T00:00:00"/>
        <d v="2020-01-08T00:00:00"/>
        <d v="2020-01-10T00:00:00"/>
        <d v="2020-01-12T00:00:00"/>
        <d v="2020-01-18T00:00:00"/>
        <d v="2020-01-20T00:00:00"/>
        <d v="2020-01-22T00:00:00"/>
        <d v="2020-02-02T00:00:00"/>
        <d v="2020-02-04T00:00:00"/>
        <d v="2020-02-06T00:00:00"/>
        <d v="2020-02-10T00:00:00"/>
        <d v="2020-02-14T00:00:00"/>
        <d v="2020-02-16T00:00:00"/>
        <d v="2020-02-23T00:00:00"/>
        <d v="2020-02-26T00:00:00"/>
        <d v="2020-02-29T00:00:00"/>
        <d v="2020-03-02T00:00:00"/>
        <d v="2020-03-04T00:00:00"/>
        <d v="2020-03-06T00:00:00"/>
        <d v="2020-03-08T00:00:00"/>
        <d v="2020-03-11T00:00:00"/>
        <d v="2020-03-13T00:00:00"/>
        <d v="2020-03-16T00:00:00"/>
        <d v="2020-03-18T00:00:00"/>
        <d v="2020-03-20T00:00:00"/>
        <d v="2018-11-27T00:00:00"/>
        <d v="2018-12-20T00:00:00"/>
        <d v="2019-01-02T00:00:00"/>
        <d v="2019-01-05T00:00:00"/>
        <d v="2019-01-07T00:00:00"/>
        <d v="2019-01-10T00:00:00"/>
        <d v="2019-01-12T00:00:00"/>
        <d v="2019-01-19T00:00:00"/>
        <d v="2019-01-20T00:00:00"/>
        <d v="2019-01-21T00:00:00"/>
        <d v="2019-01-23T00:00:00"/>
        <d v="2019-01-24T00:00:00"/>
        <d v="2019-01-26T00:00:00"/>
        <d v="2019-01-28T00:00:00"/>
        <d v="2019-01-29T00:00:00"/>
        <d v="2019-02-01T00:00:00"/>
        <d v="2019-02-04T00:00:00"/>
        <d v="2019-02-06T00:00:00"/>
        <d v="2019-02-08T00:00:00"/>
        <d v="2019-02-10T00:00:00"/>
        <d v="2019-02-12T00:00:00"/>
        <d v="2019-02-14T00:00:00"/>
        <d v="2019-02-20T00:00:00"/>
        <d v="2019-02-22T00:00:00"/>
        <d v="2019-02-25T00:00:00"/>
        <d v="2019-02-28T00:00:00"/>
        <d v="2019-03-02T00:00:00"/>
        <d v="2019-03-04T00:00:00"/>
        <d v="2019-03-06T00:00:00"/>
        <d v="2019-04-01T00:00:00"/>
        <d v="2019-05-14T00:00:00"/>
        <d v="2020-01-24T00:00:00"/>
      </sharedItems>
      <fieldGroup par="15" base="1">
        <rangePr groupBy="months" startDate="2018-11-14T00:00:00" endDate="2020-03-21T00:00:00"/>
        <groupItems count="14">
          <s v="&lt;11/14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1/2020"/>
        </groupItems>
      </fieldGroup>
    </cacheField>
    <cacheField name="Latitude" numFmtId="0">
      <sharedItems containsSemiMixedTypes="0" containsString="0" containsNumber="1" minValue="26.567" maxValue="26.64157333"/>
    </cacheField>
    <cacheField name="Longitude" numFmtId="0">
      <sharedItems containsSemiMixedTypes="0" containsString="0" containsNumber="1" minValue="93.044832999999997" maxValue="93.608193999999997"/>
    </cacheField>
    <cacheField name="Season" numFmtId="0">
      <sharedItems count="2">
        <s v="Non-monsoon"/>
        <s v="Monsoon"/>
      </sharedItems>
    </cacheField>
    <cacheField name="Species" numFmtId="0">
      <sharedItems count="74">
        <s v="Large Indian Civet"/>
        <s v="Copper headed trinket"/>
        <s v="Common Krait"/>
        <s v="Small Indian Civet"/>
        <s v="Rhesus Macaque"/>
        <s v="Hog Badger"/>
        <s v="Jungle Cat"/>
        <s v="Banded Krait"/>
        <s v="Common Myna"/>
        <s v="Spotted Owl"/>
        <s v="Blue Throated Barbet"/>
        <s v="Indian Roller"/>
        <s v="Common Hoopoe"/>
        <s v="Eastern Cat Snake"/>
        <s v="Checkered Keelback"/>
        <s v="White Breasted Waterhen"/>
        <s v="Blue Bronzeback"/>
        <s v="Python"/>
        <s v="Indo-Chinese Rat Snake"/>
        <s v="Indian Rat Snake"/>
        <s v="Red Vented Bulbul"/>
        <s v="Monocled Cobra"/>
        <s v="Painted Bronzeback"/>
        <s v="Spotted Dove"/>
        <s v="Common Tailor Bird"/>
        <s v="Fulvous Breasted Woodpecker"/>
        <s v="Red Necked Keelback"/>
        <s v="Jungle Myna"/>
        <s v="Oriental Magpie Robin"/>
        <s v="Common Water Snake"/>
        <s v="Indo- Chinese Rat Snake"/>
        <s v="Ornate Flying Snake"/>
        <s v="Chekered Keelback"/>
        <s v="Common Wolf Snake"/>
        <s v="Striped Keelback"/>
        <s v="Hog Deer"/>
        <s v="Buff Striped Keelback"/>
        <s v="Water Monitor"/>
        <s v="Indian Python"/>
        <s v="Common Indian Mongoose"/>
        <s v="Many Lined Grass Skink"/>
        <s v="Indian Trinket Snake"/>
        <s v="Common Smooth Water Snake"/>
        <s v="Common Mock Viper"/>
        <s v="Bengal Monitor Lizard"/>
        <s v="Openbill Stork"/>
        <s v="Hoary-Bellied Squirrel"/>
        <s v="House Mouse"/>
        <s v="Spotted Pond Turtle"/>
        <s v="Greater Black Krait"/>
        <s v="Black Softshell Turtle"/>
        <s v="White Throated Kingfisher"/>
        <s v="Indian Bull Frog"/>
        <s v="White Lipped Pit Viper"/>
        <s v="Yellow Speckled Wolf Snake"/>
        <s v="Common Asian Toad"/>
        <s v="Indian Crested Porcupine"/>
        <s v="House Rat"/>
        <s v="Lesser Dawn Bat"/>
        <s v="Leopard Cat"/>
        <s v="Bay Bamboo Rat"/>
        <s v="Common palm Civet"/>
        <s v="Asian Common Toad (Duttaphrynus melanostictus)"/>
        <s v="Black Bulbul"/>
        <s v="Capped Langur"/>
        <s v="Asian Elephant"/>
        <s v="Asian Rhino"/>
        <s v="Asiatic Water Buffalo"/>
        <s v="Barking Deer"/>
        <s v="Wild Boar"/>
        <s v="Sambar Deer"/>
        <s v="Hoolock Gibbon"/>
        <s v="Swamp Deer"/>
        <s v="Otter"/>
      </sharedItems>
    </cacheField>
    <cacheField name="Species Category" numFmtId="0">
      <sharedItems count="6">
        <s v="Mesocarnivore"/>
        <s v="Herptile"/>
        <s v="Primate"/>
        <s v="Bird"/>
        <s v="Ungulate"/>
        <s v="Other Mammal"/>
      </sharedItems>
    </cacheField>
    <cacheField name="Confidence.high" numFmtId="0">
      <sharedItems containsSemiMixedTypes="0" containsString="0" containsNumber="1" containsInteger="1" minValue="0" maxValue="1"/>
    </cacheField>
    <cacheField name="Confidence.medium" numFmtId="0">
      <sharedItems containsSemiMixedTypes="0" containsString="0" containsNumber="1" containsInteger="1" minValue="0" maxValue="1"/>
    </cacheField>
    <cacheField name="Confidence.low" numFmtId="0">
      <sharedItems containsSemiMixedTypes="0" containsString="0" containsNumber="1" containsInteger="1" minValue="0" maxValue="1"/>
    </cacheField>
    <cacheField name="Status_Dead" numFmtId="0">
      <sharedItems containsSemiMixedTypes="0" containsString="0" containsNumber="1" containsInteger="1" minValue="0" maxValue="1" count="2">
        <n v="1"/>
        <n v="0"/>
      </sharedItems>
    </cacheField>
    <cacheField name="Status_AliveCrossing" numFmtId="0">
      <sharedItems containsSemiMixedTypes="0" containsString="0" containsNumber="1" containsInteger="1" minValue="0" maxValue="1" count="2">
        <n v="0"/>
        <n v="1"/>
      </sharedItems>
    </cacheField>
    <cacheField name="Status_AliveNearRoad" numFmtId="0">
      <sharedItems containsSemiMixedTypes="0" containsString="0" containsNumber="1" containsInteger="1" minValue="0" maxValue="1" count="2">
        <n v="0"/>
        <n v="1"/>
      </sharedItems>
    </cacheField>
    <cacheField name="Comments?" numFmtId="0">
      <sharedItems containsMixedTypes="1" containsNumber="1" minValue="1.04" maxValue="12.58"/>
    </cacheField>
    <cacheField name="Quarters" numFmtId="0" databaseField="0">
      <fieldGroup base="1">
        <rangePr groupBy="quarters" startDate="2018-11-14T00:00:00" endDate="2020-03-21T00:00:00"/>
        <groupItems count="6">
          <s v="&lt;11/14/2018"/>
          <s v="Qtr1"/>
          <s v="Qtr2"/>
          <s v="Qtr3"/>
          <s v="Qtr4"/>
          <s v="&gt;3/21/2020"/>
        </groupItems>
      </fieldGroup>
    </cacheField>
    <cacheField name="Years" numFmtId="0" databaseField="0">
      <fieldGroup base="1">
        <rangePr groupBy="years" startDate="2018-11-14T00:00:00" endDate="2020-03-21T00:00:00"/>
        <groupItems count="5">
          <s v="&lt;11/14/2018"/>
          <s v="2018"/>
          <s v="2019"/>
          <s v="2020"/>
          <s v="&gt;3/2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tonecipher" refreshedDate="44354.545375347225" createdVersion="7" refreshedVersion="7" minRefreshableVersion="3" recordCount="236" xr:uid="{B3B85C5B-5C57-4C34-A95F-6EF35131C61E}">
  <cacheSource type="worksheet">
    <worksheetSource ref="B1:L237" sheet="Sheet4"/>
  </cacheSource>
  <cacheFields count="11">
    <cacheField name="ObjectID" numFmtId="0">
      <sharedItems containsSemiMixedTypes="0" containsString="0" containsNumber="1" containsInteger="1" minValue="6" maxValue="835"/>
    </cacheField>
    <cacheField name="Date" numFmtId="14">
      <sharedItems containsSemiMixedTypes="0" containsNonDate="0" containsDate="1" containsString="0" minDate="2018-11-27T00:00:00" maxDate="2020-03-21T00:00:00"/>
    </cacheField>
    <cacheField name="Latitude" numFmtId="0">
      <sharedItems containsSemiMixedTypes="0" containsString="0" containsNumber="1" minValue="26.567" maxValue="26.624444"/>
    </cacheField>
    <cacheField name="Longitude" numFmtId="0">
      <sharedItems containsSemiMixedTypes="0" containsString="0" containsNumber="1" minValue="93.067138" maxValue="93.530305999999996"/>
    </cacheField>
    <cacheField name="Season" numFmtId="0">
      <sharedItems/>
    </cacheField>
    <cacheField name="Species" numFmtId="0">
      <sharedItems count="2">
        <s v="Asian Elephant"/>
        <s v="Asian Rhino"/>
      </sharedItems>
    </cacheField>
    <cacheField name="Species Category" numFmtId="0">
      <sharedItems/>
    </cacheField>
    <cacheField name="Status_Dead" numFmtId="0">
      <sharedItems containsSemiMixedTypes="0" containsString="0" containsNumber="1" containsInteger="1" minValue="0" maxValue="0"/>
    </cacheField>
    <cacheField name="Status_AliveCrossing" numFmtId="0">
      <sharedItems containsSemiMixedTypes="0" containsString="0" containsNumber="1" containsInteger="1" minValue="0" maxValue="1"/>
    </cacheField>
    <cacheField name="Status_AliveNearRoad" numFmtId="0">
      <sharedItems containsSemiMixedTypes="0" containsString="0" containsNumber="1" containsInteger="1" minValue="0" maxValue="1"/>
    </cacheField>
    <cacheField name="Comments?" numFmtId="0">
      <sharedItems containsMixedTypes="1" containsNumber="1" minValue="2.4900000000000002" maxValue="5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3"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1"/>
    <d v="2018-11-14T00:00:00"/>
    <n v="26.62569444"/>
    <n v="93.533138890000004"/>
    <x v="0"/>
    <x v="0"/>
    <n v="1"/>
    <n v="0"/>
    <n v="0"/>
    <n v="0"/>
    <n v="1"/>
    <n v="0"/>
    <s v="NA"/>
  </r>
  <r>
    <n v="2"/>
    <d v="2018-11-14T00:00:00"/>
    <n v="26.576000000000001"/>
    <n v="93.162833329999998"/>
    <x v="1"/>
    <x v="1"/>
    <n v="0"/>
    <n v="1"/>
    <n v="0"/>
    <n v="1"/>
    <n v="0"/>
    <n v="0"/>
    <s v="NA"/>
  </r>
  <r>
    <n v="3"/>
    <d v="2018-11-14T00:00:00"/>
    <n v="26.574750000000002"/>
    <n v="93.109472220000001"/>
    <x v="2"/>
    <x v="2"/>
    <n v="0"/>
    <n v="0"/>
    <n v="1"/>
    <n v="1"/>
    <n v="0"/>
    <n v="0"/>
    <s v="NA"/>
  </r>
  <r>
    <n v="4"/>
    <d v="2018-11-27T00:00:00"/>
    <n v="26.574722220000002"/>
    <n v="93.108166670000003"/>
    <x v="3"/>
    <x v="0"/>
    <n v="1"/>
    <n v="0"/>
    <n v="0"/>
    <n v="0"/>
    <n v="1"/>
    <n v="0"/>
    <s v="Crossing the road using branches of trees"/>
  </r>
  <r>
    <n v="4"/>
    <d v="2018-11-27T00:00:00"/>
    <n v="26.574722220000002"/>
    <n v="93.108166670000003"/>
    <x v="3"/>
    <x v="0"/>
    <n v="1"/>
    <n v="0"/>
    <n v="0"/>
    <n v="0"/>
    <n v="1"/>
    <n v="0"/>
    <s v="Crossing the road using branches of trees"/>
  </r>
  <r>
    <n v="4"/>
    <d v="2018-11-27T00:00:00"/>
    <n v="26.574722220000002"/>
    <n v="93.108166670000003"/>
    <x v="3"/>
    <x v="0"/>
    <n v="1"/>
    <n v="0"/>
    <n v="0"/>
    <n v="0"/>
    <n v="1"/>
    <n v="0"/>
    <s v="Crossing the road using branches of trees"/>
  </r>
  <r>
    <n v="4"/>
    <d v="2018-11-27T00:00:00"/>
    <n v="26.574722220000002"/>
    <n v="93.108166670000003"/>
    <x v="3"/>
    <x v="0"/>
    <n v="1"/>
    <n v="0"/>
    <n v="0"/>
    <n v="0"/>
    <n v="1"/>
    <n v="0"/>
    <s v="Crossing the road using branches of trees"/>
  </r>
  <r>
    <n v="4"/>
    <d v="2018-11-27T00:00:00"/>
    <n v="26.574722220000002"/>
    <n v="93.108166670000003"/>
    <x v="3"/>
    <x v="0"/>
    <n v="1"/>
    <n v="0"/>
    <n v="0"/>
    <n v="0"/>
    <n v="1"/>
    <n v="0"/>
    <s v="Crossing the road using branches of trees"/>
  </r>
  <r>
    <n v="5"/>
    <d v="2018-12-01T00:00:00"/>
    <n v="26.58397222"/>
    <n v="93.336611110000007"/>
    <x v="4"/>
    <x v="2"/>
    <n v="0"/>
    <n v="0"/>
    <n v="1"/>
    <n v="1"/>
    <n v="0"/>
    <n v="0"/>
    <s v="NA"/>
  </r>
  <r>
    <n v="6"/>
    <d v="2018-12-20T00:00:00"/>
    <n v="26.57427333"/>
    <n v="93.188923329999994"/>
    <x v="5"/>
    <x v="3"/>
    <n v="1"/>
    <n v="0"/>
    <n v="0"/>
    <n v="0"/>
    <n v="0"/>
    <n v="1"/>
    <s v="NA"/>
  </r>
  <r>
    <n v="7"/>
    <d v="2018-12-20T00:00:00"/>
    <n v="26.584277780000001"/>
    <n v="93.337361110000003"/>
    <x v="6"/>
    <x v="3"/>
    <n v="0"/>
    <n v="1"/>
    <n v="0"/>
    <n v="0"/>
    <n v="1"/>
    <n v="0"/>
    <s v="Foot mark of Rhinoceros unicornis was observed."/>
  </r>
  <r>
    <n v="8"/>
    <d v="2018-11-27T00:00:00"/>
    <n v="26.584277780000001"/>
    <n v="93.337361110000003"/>
    <x v="5"/>
    <x v="3"/>
    <n v="1"/>
    <n v="0"/>
    <n v="0"/>
    <n v="0"/>
    <n v="1"/>
    <n v="0"/>
    <s v="NA"/>
  </r>
  <r>
    <n v="9"/>
    <d v="2018-11-27T00:00:00"/>
    <n v="26.57488889"/>
    <n v="93.175444440000007"/>
    <x v="5"/>
    <x v="3"/>
    <n v="1"/>
    <n v="0"/>
    <n v="0"/>
    <n v="0"/>
    <n v="0"/>
    <n v="1"/>
    <s v="NA"/>
  </r>
  <r>
    <n v="10"/>
    <d v="2018-12-29T00:00:00"/>
    <n v="26.574671670000001"/>
    <n v="93.194196669999997"/>
    <x v="7"/>
    <x v="3"/>
    <n v="1"/>
    <n v="0"/>
    <n v="0"/>
    <n v="0"/>
    <n v="1"/>
    <n v="0"/>
    <s v="NA"/>
  </r>
  <r>
    <n v="10"/>
    <d v="2018-12-29T00:00:00"/>
    <n v="26.574671670000001"/>
    <n v="93.194196669999997"/>
    <x v="7"/>
    <x v="3"/>
    <n v="1"/>
    <n v="0"/>
    <n v="0"/>
    <n v="0"/>
    <n v="1"/>
    <n v="0"/>
    <s v="NA"/>
  </r>
  <r>
    <n v="10"/>
    <d v="2018-12-29T00:00:00"/>
    <n v="26.574671670000001"/>
    <n v="93.194196669999997"/>
    <x v="7"/>
    <x v="3"/>
    <n v="1"/>
    <n v="0"/>
    <n v="0"/>
    <n v="0"/>
    <n v="1"/>
    <n v="0"/>
    <s v="NA"/>
  </r>
  <r>
    <n v="10"/>
    <d v="2018-12-29T00:00:00"/>
    <n v="26.574671670000001"/>
    <n v="93.194196669999997"/>
    <x v="7"/>
    <x v="3"/>
    <n v="1"/>
    <n v="0"/>
    <n v="0"/>
    <n v="0"/>
    <n v="1"/>
    <n v="0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1"/>
    <d v="2018-12-29T00:00:00"/>
    <n v="26.573930000000001"/>
    <n v="93.145948329999996"/>
    <x v="8"/>
    <x v="3"/>
    <n v="1"/>
    <n v="0"/>
    <n v="0"/>
    <n v="0"/>
    <n v="0"/>
    <n v="1"/>
    <s v="NA"/>
  </r>
  <r>
    <n v="12"/>
    <d v="2018-12-29T00:00:00"/>
    <n v="26.568314999999998"/>
    <n v="93.131450000000001"/>
    <x v="9"/>
    <x v="3"/>
    <n v="1"/>
    <n v="0"/>
    <n v="0"/>
    <n v="0"/>
    <n v="0"/>
    <n v="1"/>
    <s v="NA"/>
  </r>
  <r>
    <n v="13"/>
    <d v="2018-12-29T00:00:00"/>
    <n v="26.574638889999999"/>
    <n v="93.194611109999997"/>
    <x v="10"/>
    <x v="1"/>
    <n v="1"/>
    <n v="0"/>
    <n v="0"/>
    <n v="1"/>
    <n v="0"/>
    <n v="0"/>
    <s v="NA"/>
  </r>
  <r>
    <n v="14"/>
    <d v="2018-12-29T00:00:00"/>
    <n v="26.584277780000001"/>
    <n v="93.337361110000003"/>
    <x v="6"/>
    <x v="3"/>
    <n v="0"/>
    <n v="1"/>
    <n v="0"/>
    <n v="0"/>
    <n v="1"/>
    <n v="0"/>
    <s v="NA"/>
  </r>
  <r>
    <n v="15"/>
    <d v="2018-12-29T00:00:00"/>
    <n v="26.573916669999999"/>
    <n v="93.145944439999994"/>
    <x v="7"/>
    <x v="3"/>
    <n v="1"/>
    <n v="0"/>
    <n v="0"/>
    <n v="0"/>
    <n v="1"/>
    <n v="0"/>
    <s v="NA"/>
  </r>
  <r>
    <n v="16"/>
    <d v="2018-12-29T00:00:00"/>
    <n v="26.574249999999999"/>
    <n v="93.188916669999998"/>
    <x v="6"/>
    <x v="3"/>
    <n v="1"/>
    <n v="0"/>
    <n v="0"/>
    <n v="0"/>
    <n v="0"/>
    <n v="1"/>
    <s v="NA"/>
  </r>
  <r>
    <n v="17"/>
    <d v="2018-12-01T00:00:00"/>
    <n v="26.62277778"/>
    <n v="93.524694440000005"/>
    <x v="5"/>
    <x v="3"/>
    <n v="1"/>
    <n v="0"/>
    <n v="0"/>
    <n v="0"/>
    <n v="1"/>
    <n v="0"/>
    <s v="NA"/>
  </r>
  <r>
    <n v="17"/>
    <d v="2018-12-01T00:00:00"/>
    <n v="26.62277778"/>
    <n v="93.524694440000005"/>
    <x v="5"/>
    <x v="3"/>
    <n v="1"/>
    <n v="0"/>
    <n v="0"/>
    <n v="0"/>
    <n v="1"/>
    <n v="0"/>
    <s v="NA"/>
  </r>
  <r>
    <n v="17"/>
    <d v="2018-12-01T00:00:00"/>
    <n v="26.62277778"/>
    <n v="93.524694440000005"/>
    <x v="5"/>
    <x v="3"/>
    <n v="1"/>
    <n v="0"/>
    <n v="0"/>
    <n v="0"/>
    <n v="1"/>
    <n v="0"/>
    <s v="NA"/>
  </r>
  <r>
    <n v="18"/>
    <d v="2018-11-27T00:00:00"/>
    <n v="26.617972219999999"/>
    <n v="93.514638890000001"/>
    <x v="5"/>
    <x v="3"/>
    <n v="1"/>
    <n v="0"/>
    <n v="0"/>
    <n v="0"/>
    <n v="1"/>
    <n v="0"/>
    <s v="NA"/>
  </r>
  <r>
    <n v="18"/>
    <d v="2018-11-27T00:00:00"/>
    <n v="26.617972219999999"/>
    <n v="93.514638890000001"/>
    <x v="5"/>
    <x v="3"/>
    <n v="1"/>
    <n v="0"/>
    <n v="0"/>
    <n v="0"/>
    <n v="1"/>
    <n v="0"/>
    <s v="NA"/>
  </r>
  <r>
    <n v="18"/>
    <d v="2018-11-27T00:00:00"/>
    <n v="26.617972219999999"/>
    <n v="93.514638890000001"/>
    <x v="5"/>
    <x v="3"/>
    <n v="1"/>
    <n v="0"/>
    <n v="0"/>
    <n v="0"/>
    <n v="1"/>
    <n v="0"/>
    <s v="NA"/>
  </r>
  <r>
    <n v="18"/>
    <d v="2018-11-27T00:00:00"/>
    <n v="26.617972219999999"/>
    <n v="93.514638890000001"/>
    <x v="5"/>
    <x v="3"/>
    <n v="1"/>
    <n v="0"/>
    <n v="0"/>
    <n v="0"/>
    <n v="1"/>
    <n v="0"/>
    <s v="NA"/>
  </r>
  <r>
    <n v="18"/>
    <d v="2018-11-27T00:00:00"/>
    <n v="26.617972219999999"/>
    <n v="93.514638890000001"/>
    <x v="5"/>
    <x v="3"/>
    <n v="1"/>
    <n v="0"/>
    <n v="0"/>
    <n v="0"/>
    <n v="1"/>
    <n v="0"/>
    <s v="NA"/>
  </r>
  <r>
    <n v="18"/>
    <d v="2018-11-27T00:00:00"/>
    <n v="26.617972219999999"/>
    <n v="93.514638890000001"/>
    <x v="5"/>
    <x v="3"/>
    <n v="1"/>
    <n v="0"/>
    <n v="0"/>
    <n v="0"/>
    <n v="1"/>
    <n v="0"/>
    <s v="NA"/>
  </r>
  <r>
    <n v="18"/>
    <d v="2018-11-27T00:00:00"/>
    <n v="26.617972219999999"/>
    <n v="93.514638890000001"/>
    <x v="5"/>
    <x v="3"/>
    <n v="1"/>
    <n v="0"/>
    <n v="0"/>
    <n v="0"/>
    <n v="1"/>
    <n v="0"/>
    <s v="NA"/>
  </r>
  <r>
    <n v="18"/>
    <d v="2018-11-27T00:00:00"/>
    <n v="26.617972219999999"/>
    <n v="93.514638890000001"/>
    <x v="5"/>
    <x v="3"/>
    <n v="1"/>
    <n v="0"/>
    <n v="0"/>
    <n v="0"/>
    <n v="1"/>
    <n v="0"/>
    <s v="NA"/>
  </r>
  <r>
    <n v="18"/>
    <d v="2018-11-27T00:00:00"/>
    <n v="26.617972219999999"/>
    <n v="93.514638890000001"/>
    <x v="5"/>
    <x v="3"/>
    <n v="1"/>
    <n v="0"/>
    <n v="0"/>
    <n v="0"/>
    <n v="1"/>
    <n v="0"/>
    <s v="NA"/>
  </r>
  <r>
    <n v="18"/>
    <d v="2018-11-27T00:00:00"/>
    <n v="26.617972219999999"/>
    <n v="93.514638890000001"/>
    <x v="5"/>
    <x v="3"/>
    <n v="1"/>
    <n v="0"/>
    <n v="0"/>
    <n v="0"/>
    <n v="1"/>
    <n v="0"/>
    <s v="NA"/>
  </r>
  <r>
    <n v="19"/>
    <d v="2018-12-31T00:00:00"/>
    <n v="26.58548833"/>
    <n v="93.327706669999998"/>
    <x v="0"/>
    <x v="0"/>
    <n v="1"/>
    <n v="0"/>
    <n v="0"/>
    <n v="0"/>
    <n v="0"/>
    <n v="1"/>
    <s v="NA"/>
  </r>
  <r>
    <n v="19"/>
    <d v="2018-12-31T00:00:00"/>
    <n v="26.58548833"/>
    <n v="93.327706669999998"/>
    <x v="0"/>
    <x v="0"/>
    <n v="1"/>
    <n v="0"/>
    <n v="0"/>
    <n v="0"/>
    <n v="0"/>
    <n v="1"/>
    <s v="NA"/>
  </r>
  <r>
    <n v="19"/>
    <d v="2018-12-31T00:00:00"/>
    <n v="26.58548833"/>
    <n v="93.327706669999998"/>
    <x v="0"/>
    <x v="0"/>
    <n v="1"/>
    <n v="0"/>
    <n v="0"/>
    <n v="0"/>
    <n v="0"/>
    <n v="1"/>
    <s v="NA"/>
  </r>
  <r>
    <n v="19"/>
    <d v="2018-12-31T00:00:00"/>
    <n v="26.58548833"/>
    <n v="93.327706669999998"/>
    <x v="0"/>
    <x v="0"/>
    <n v="1"/>
    <n v="0"/>
    <n v="0"/>
    <n v="0"/>
    <n v="0"/>
    <n v="1"/>
    <s v="NA"/>
  </r>
  <r>
    <n v="20"/>
    <d v="2018-12-31T00:00:00"/>
    <n v="26.576006670000002"/>
    <n v="93.173685000000006"/>
    <x v="0"/>
    <x v="0"/>
    <n v="1"/>
    <n v="0"/>
    <n v="0"/>
    <n v="1"/>
    <n v="0"/>
    <n v="0"/>
    <s v="NA"/>
  </r>
  <r>
    <n v="20"/>
    <d v="2018-12-31T00:00:00"/>
    <n v="26.576006670000002"/>
    <n v="93.173685000000006"/>
    <x v="0"/>
    <x v="0"/>
    <n v="1"/>
    <n v="0"/>
    <n v="0"/>
    <n v="1"/>
    <n v="0"/>
    <n v="0"/>
    <s v="NA"/>
  </r>
  <r>
    <n v="21"/>
    <d v="2018-12-31T00:00:00"/>
    <n v="26.578250000000001"/>
    <n v="93.265555559999996"/>
    <x v="11"/>
    <x v="1"/>
    <n v="0"/>
    <n v="0"/>
    <n v="1"/>
    <n v="1"/>
    <n v="0"/>
    <n v="0"/>
    <s v="NA"/>
  </r>
  <r>
    <n v="22"/>
    <d v="2018-12-31T00:00:00"/>
    <n v="26.571972219999999"/>
    <n v="93.142638890000001"/>
    <x v="8"/>
    <x v="3"/>
    <n v="1"/>
    <n v="0"/>
    <n v="0"/>
    <n v="0"/>
    <n v="0"/>
    <n v="1"/>
    <s v="NA"/>
  </r>
  <r>
    <n v="22"/>
    <d v="2018-12-31T00:00:00"/>
    <n v="26.571972219999999"/>
    <n v="93.142638890000001"/>
    <x v="8"/>
    <x v="3"/>
    <n v="1"/>
    <n v="0"/>
    <n v="0"/>
    <n v="0"/>
    <n v="0"/>
    <n v="1"/>
    <s v="NA"/>
  </r>
  <r>
    <n v="23"/>
    <d v="2019-01-02T00:00:00"/>
    <n v="26.575885"/>
    <n v="93.202106670000006"/>
    <x v="12"/>
    <x v="3"/>
    <n v="1"/>
    <n v="0"/>
    <n v="0"/>
    <n v="0"/>
    <n v="0"/>
    <n v="1"/>
    <s v="NA"/>
  </r>
  <r>
    <n v="23"/>
    <d v="2019-01-02T00:00:00"/>
    <n v="26.575885"/>
    <n v="93.202106670000006"/>
    <x v="12"/>
    <x v="3"/>
    <n v="1"/>
    <n v="0"/>
    <n v="0"/>
    <n v="0"/>
    <n v="0"/>
    <n v="1"/>
    <s v="NA"/>
  </r>
  <r>
    <n v="23"/>
    <d v="2019-01-02T00:00:00"/>
    <n v="26.575885"/>
    <n v="93.202106670000006"/>
    <x v="12"/>
    <x v="3"/>
    <n v="1"/>
    <n v="0"/>
    <n v="0"/>
    <n v="0"/>
    <n v="0"/>
    <n v="1"/>
    <s v="NA"/>
  </r>
  <r>
    <n v="23"/>
    <d v="2019-01-02T00:00:00"/>
    <n v="26.575885"/>
    <n v="93.202106670000006"/>
    <x v="12"/>
    <x v="3"/>
    <n v="1"/>
    <n v="0"/>
    <n v="0"/>
    <n v="0"/>
    <n v="0"/>
    <n v="1"/>
    <s v="NA"/>
  </r>
  <r>
    <n v="23"/>
    <d v="2019-01-02T00:00:00"/>
    <n v="26.575885"/>
    <n v="93.202106670000006"/>
    <x v="12"/>
    <x v="3"/>
    <n v="1"/>
    <n v="0"/>
    <n v="0"/>
    <n v="0"/>
    <n v="0"/>
    <n v="1"/>
    <s v="NA"/>
  </r>
  <r>
    <n v="23"/>
    <d v="2019-01-02T00:00:00"/>
    <n v="26.575885"/>
    <n v="93.202106670000006"/>
    <x v="12"/>
    <x v="3"/>
    <n v="1"/>
    <n v="0"/>
    <n v="0"/>
    <n v="0"/>
    <n v="0"/>
    <n v="1"/>
    <s v="NA"/>
  </r>
  <r>
    <n v="24"/>
    <d v="2019-01-05T00:00:00"/>
    <n v="26.622201669999999"/>
    <n v="93.522436670000005"/>
    <x v="0"/>
    <x v="0"/>
    <n v="1"/>
    <n v="0"/>
    <n v="0"/>
    <n v="0"/>
    <n v="1"/>
    <n v="0"/>
    <s v="NA"/>
  </r>
  <r>
    <n v="24"/>
    <d v="2019-01-05T00:00:00"/>
    <n v="26.622201669999999"/>
    <n v="93.522436670000005"/>
    <x v="0"/>
    <x v="0"/>
    <n v="1"/>
    <n v="0"/>
    <n v="0"/>
    <n v="0"/>
    <n v="1"/>
    <n v="0"/>
    <s v="NA"/>
  </r>
  <r>
    <n v="24"/>
    <d v="2019-01-05T00:00:00"/>
    <n v="26.622201669999999"/>
    <n v="93.522436670000005"/>
    <x v="0"/>
    <x v="0"/>
    <n v="1"/>
    <n v="0"/>
    <n v="0"/>
    <n v="0"/>
    <n v="1"/>
    <n v="0"/>
    <s v="NA"/>
  </r>
  <r>
    <n v="24"/>
    <d v="2019-01-05T00:00:00"/>
    <n v="26.622201669999999"/>
    <n v="93.522436670000005"/>
    <x v="0"/>
    <x v="0"/>
    <n v="1"/>
    <n v="0"/>
    <n v="0"/>
    <n v="0"/>
    <n v="1"/>
    <n v="0"/>
    <s v="NA"/>
  </r>
  <r>
    <n v="24"/>
    <d v="2019-01-05T00:00:00"/>
    <n v="26.622201669999999"/>
    <n v="93.522436670000005"/>
    <x v="0"/>
    <x v="0"/>
    <n v="1"/>
    <n v="0"/>
    <n v="0"/>
    <n v="0"/>
    <n v="1"/>
    <n v="0"/>
    <s v="NA"/>
  </r>
  <r>
    <n v="24"/>
    <d v="2019-01-05T00:00:00"/>
    <n v="26.622201669999999"/>
    <n v="93.522436670000005"/>
    <x v="0"/>
    <x v="0"/>
    <n v="1"/>
    <n v="0"/>
    <n v="0"/>
    <n v="0"/>
    <n v="1"/>
    <n v="0"/>
    <s v="NA"/>
  </r>
  <r>
    <n v="24"/>
    <d v="2019-01-05T00:00:00"/>
    <n v="26.622201669999999"/>
    <n v="93.522436670000005"/>
    <x v="0"/>
    <x v="0"/>
    <n v="1"/>
    <n v="0"/>
    <n v="0"/>
    <n v="0"/>
    <n v="1"/>
    <n v="0"/>
    <s v="NA"/>
  </r>
  <r>
    <n v="25"/>
    <d v="2019-01-05T00:00:00"/>
    <n v="26.576065"/>
    <n v="93.154236670000003"/>
    <x v="5"/>
    <x v="3"/>
    <n v="1"/>
    <n v="0"/>
    <n v="0"/>
    <n v="0"/>
    <n v="1"/>
    <n v="0"/>
    <s v="NA"/>
  </r>
  <r>
    <n v="25"/>
    <d v="2019-01-05T00:00:00"/>
    <n v="26.576065"/>
    <n v="93.154236670000003"/>
    <x v="5"/>
    <x v="3"/>
    <n v="1"/>
    <n v="0"/>
    <n v="0"/>
    <n v="0"/>
    <n v="1"/>
    <n v="0"/>
    <s v="NA"/>
  </r>
  <r>
    <n v="26"/>
    <d v="2019-01-05T00:00:00"/>
    <n v="26.57735667"/>
    <n v="93.082176669999996"/>
    <x v="8"/>
    <x v="3"/>
    <n v="1"/>
    <n v="0"/>
    <n v="0"/>
    <n v="0"/>
    <n v="0"/>
    <n v="1"/>
    <s v="NA"/>
  </r>
  <r>
    <n v="26"/>
    <d v="2019-01-05T00:00:00"/>
    <n v="26.57735667"/>
    <n v="93.082176669999996"/>
    <x v="8"/>
    <x v="3"/>
    <n v="1"/>
    <n v="0"/>
    <n v="0"/>
    <n v="0"/>
    <n v="0"/>
    <n v="1"/>
    <s v="NA"/>
  </r>
  <r>
    <n v="27"/>
    <d v="2019-01-05T00:00:00"/>
    <n v="26.574000000000002"/>
    <n v="93.187333330000001"/>
    <x v="8"/>
    <x v="3"/>
    <n v="1"/>
    <n v="0"/>
    <n v="0"/>
    <n v="0"/>
    <n v="0"/>
    <n v="1"/>
    <s v="NA"/>
  </r>
  <r>
    <n v="27"/>
    <d v="2019-01-05T00:00:00"/>
    <n v="26.574000000000002"/>
    <n v="93.187333330000001"/>
    <x v="8"/>
    <x v="3"/>
    <n v="1"/>
    <n v="0"/>
    <n v="0"/>
    <n v="0"/>
    <n v="0"/>
    <n v="1"/>
    <s v="NA"/>
  </r>
  <r>
    <n v="28"/>
    <d v="2019-01-07T00:00:00"/>
    <n v="26.58420667"/>
    <n v="93.337450000000004"/>
    <x v="5"/>
    <x v="3"/>
    <n v="1"/>
    <n v="0"/>
    <n v="0"/>
    <n v="0"/>
    <n v="1"/>
    <n v="0"/>
    <s v="NA"/>
  </r>
  <r>
    <n v="29"/>
    <d v="2019-01-07T00:00:00"/>
    <n v="26.577198330000002"/>
    <n v="93.083273329999997"/>
    <x v="8"/>
    <x v="3"/>
    <n v="1"/>
    <n v="0"/>
    <n v="0"/>
    <n v="0"/>
    <n v="0"/>
    <n v="1"/>
    <s v="NA"/>
  </r>
  <r>
    <n v="29"/>
    <d v="2019-01-07T00:00:00"/>
    <n v="26.577198330000002"/>
    <n v="93.083273329999997"/>
    <x v="8"/>
    <x v="3"/>
    <n v="1"/>
    <n v="0"/>
    <n v="0"/>
    <n v="0"/>
    <n v="0"/>
    <n v="1"/>
    <s v="NA"/>
  </r>
  <r>
    <n v="29"/>
    <d v="2019-01-07T00:00:00"/>
    <n v="26.577198330000002"/>
    <n v="93.083273329999997"/>
    <x v="8"/>
    <x v="3"/>
    <n v="1"/>
    <n v="0"/>
    <n v="0"/>
    <n v="0"/>
    <n v="0"/>
    <n v="1"/>
    <s v="NA"/>
  </r>
  <r>
    <n v="29"/>
    <d v="2019-01-07T00:00:00"/>
    <n v="26.577198330000002"/>
    <n v="93.083273329999997"/>
    <x v="8"/>
    <x v="3"/>
    <n v="1"/>
    <n v="0"/>
    <n v="0"/>
    <n v="0"/>
    <n v="0"/>
    <n v="1"/>
    <s v="NA"/>
  </r>
  <r>
    <n v="29"/>
    <d v="2019-01-07T00:00:00"/>
    <n v="26.577198330000002"/>
    <n v="93.083273329999997"/>
    <x v="8"/>
    <x v="3"/>
    <n v="1"/>
    <n v="0"/>
    <n v="0"/>
    <n v="0"/>
    <n v="0"/>
    <n v="1"/>
    <s v="NA"/>
  </r>
  <r>
    <n v="30"/>
    <d v="2019-01-07T00:00:00"/>
    <n v="26.571931670000001"/>
    <n v="93.074766670000002"/>
    <x v="8"/>
    <x v="3"/>
    <n v="1"/>
    <n v="0"/>
    <n v="0"/>
    <n v="0"/>
    <n v="0"/>
    <n v="1"/>
    <s v="NA"/>
  </r>
  <r>
    <n v="30"/>
    <d v="2019-01-07T00:00:00"/>
    <n v="26.571931670000001"/>
    <n v="93.074766670000002"/>
    <x v="8"/>
    <x v="3"/>
    <n v="1"/>
    <n v="0"/>
    <n v="0"/>
    <n v="0"/>
    <n v="0"/>
    <n v="1"/>
    <s v="NA"/>
  </r>
  <r>
    <n v="30"/>
    <d v="2019-01-07T00:00:00"/>
    <n v="26.571931670000001"/>
    <n v="93.074766670000002"/>
    <x v="8"/>
    <x v="3"/>
    <n v="1"/>
    <n v="0"/>
    <n v="0"/>
    <n v="0"/>
    <n v="0"/>
    <n v="1"/>
    <s v="NA"/>
  </r>
  <r>
    <n v="30"/>
    <d v="2019-01-07T00:00:00"/>
    <n v="26.571931670000001"/>
    <n v="93.074766670000002"/>
    <x v="8"/>
    <x v="3"/>
    <n v="1"/>
    <n v="0"/>
    <n v="0"/>
    <n v="0"/>
    <n v="0"/>
    <n v="1"/>
    <s v="NA"/>
  </r>
  <r>
    <n v="30"/>
    <d v="2019-01-07T00:00:00"/>
    <n v="26.571931670000001"/>
    <n v="93.074766670000002"/>
    <x v="8"/>
    <x v="3"/>
    <n v="1"/>
    <n v="0"/>
    <n v="0"/>
    <n v="0"/>
    <n v="0"/>
    <n v="1"/>
    <s v="NA"/>
  </r>
  <r>
    <n v="30"/>
    <d v="2019-01-07T00:00:00"/>
    <n v="26.571931670000001"/>
    <n v="93.074766670000002"/>
    <x v="8"/>
    <x v="3"/>
    <n v="1"/>
    <n v="0"/>
    <n v="0"/>
    <n v="0"/>
    <n v="0"/>
    <n v="1"/>
    <s v="NA"/>
  </r>
  <r>
    <n v="30"/>
    <d v="2019-01-07T00:00:00"/>
    <n v="26.571931670000001"/>
    <n v="93.074766670000002"/>
    <x v="8"/>
    <x v="3"/>
    <n v="1"/>
    <n v="0"/>
    <n v="0"/>
    <n v="0"/>
    <n v="0"/>
    <n v="1"/>
    <s v="NA"/>
  </r>
  <r>
    <n v="30"/>
    <d v="2019-01-07T00:00:00"/>
    <n v="26.571931670000001"/>
    <n v="93.074766670000002"/>
    <x v="8"/>
    <x v="3"/>
    <n v="1"/>
    <n v="0"/>
    <n v="0"/>
    <n v="0"/>
    <n v="0"/>
    <n v="1"/>
    <s v="NA"/>
  </r>
  <r>
    <n v="31"/>
    <d v="2019-01-07T00:00:00"/>
    <n v="26.569066670000002"/>
    <n v="93.134313329999998"/>
    <x v="9"/>
    <x v="3"/>
    <n v="1"/>
    <n v="0"/>
    <n v="0"/>
    <n v="0"/>
    <n v="0"/>
    <n v="1"/>
    <s v="NA"/>
  </r>
  <r>
    <n v="31"/>
    <d v="2019-01-07T00:00:00"/>
    <n v="26.569066670000002"/>
    <n v="93.134313329999998"/>
    <x v="9"/>
    <x v="3"/>
    <n v="1"/>
    <n v="0"/>
    <n v="0"/>
    <n v="0"/>
    <n v="0"/>
    <n v="1"/>
    <s v="NA"/>
  </r>
  <r>
    <n v="32"/>
    <d v="2019-01-07T00:00:00"/>
    <n v="26.56980167"/>
    <n v="93.137118330000007"/>
    <x v="9"/>
    <x v="3"/>
    <n v="1"/>
    <n v="0"/>
    <n v="0"/>
    <n v="0"/>
    <n v="0"/>
    <n v="1"/>
    <s v="NA"/>
  </r>
  <r>
    <n v="33"/>
    <d v="2019-01-07T00:00:00"/>
    <n v="26.576065"/>
    <n v="93.154236670000003"/>
    <x v="13"/>
    <x v="3"/>
    <n v="0"/>
    <n v="0"/>
    <n v="1"/>
    <n v="0"/>
    <n v="1"/>
    <n v="0"/>
    <s v="NA"/>
  </r>
  <r>
    <n v="33"/>
    <d v="2019-01-07T00:00:00"/>
    <n v="26.576065"/>
    <n v="93.154236670000003"/>
    <x v="13"/>
    <x v="3"/>
    <n v="0"/>
    <n v="0"/>
    <n v="1"/>
    <n v="0"/>
    <n v="1"/>
    <n v="0"/>
    <s v="NA"/>
  </r>
  <r>
    <n v="34"/>
    <d v="2019-01-10T00:00:00"/>
    <n v="26.585583329999999"/>
    <n v="93.319611109999997"/>
    <x v="6"/>
    <x v="3"/>
    <n v="1"/>
    <n v="0"/>
    <n v="0"/>
    <n v="0"/>
    <n v="0"/>
    <n v="1"/>
    <s v="NA"/>
  </r>
  <r>
    <n v="35"/>
    <d v="2019-01-10T00:00:00"/>
    <n v="26.574305559999999"/>
    <n v="93.188833329999994"/>
    <x v="6"/>
    <x v="3"/>
    <n v="1"/>
    <n v="0"/>
    <n v="0"/>
    <n v="0"/>
    <n v="0"/>
    <n v="1"/>
    <s v="NA"/>
  </r>
  <r>
    <n v="35"/>
    <d v="2019-01-10T00:00:00"/>
    <n v="26.574305559999999"/>
    <n v="93.188833329999994"/>
    <x v="6"/>
    <x v="3"/>
    <n v="1"/>
    <n v="0"/>
    <n v="0"/>
    <n v="0"/>
    <n v="0"/>
    <n v="1"/>
    <s v="NA"/>
  </r>
  <r>
    <n v="36"/>
    <d v="2019-01-10T00:00:00"/>
    <n v="26.575694439999999"/>
    <n v="93.151722219999996"/>
    <x v="9"/>
    <x v="3"/>
    <n v="1"/>
    <n v="0"/>
    <n v="0"/>
    <n v="0"/>
    <n v="0"/>
    <n v="1"/>
    <s v="NA"/>
  </r>
  <r>
    <n v="36"/>
    <d v="2019-01-10T00:00:00"/>
    <n v="26.575694439999999"/>
    <n v="93.151722219999996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7"/>
    <d v="2019-01-10T00:00:00"/>
    <n v="26.574083330000001"/>
    <n v="93.146416669999994"/>
    <x v="9"/>
    <x v="3"/>
    <n v="1"/>
    <n v="0"/>
    <n v="0"/>
    <n v="0"/>
    <n v="0"/>
    <n v="1"/>
    <s v="NA"/>
  </r>
  <r>
    <n v="38"/>
    <d v="2019-01-10T00:00:00"/>
    <n v="26.571694440000002"/>
    <n v="93.142027780000006"/>
    <x v="9"/>
    <x v="3"/>
    <n v="1"/>
    <n v="0"/>
    <n v="0"/>
    <n v="0"/>
    <n v="0"/>
    <n v="1"/>
    <s v="NA"/>
  </r>
  <r>
    <n v="38"/>
    <d v="2019-01-10T00:00:00"/>
    <n v="26.571694440000002"/>
    <n v="93.142027780000006"/>
    <x v="9"/>
    <x v="3"/>
    <n v="1"/>
    <n v="0"/>
    <n v="0"/>
    <n v="0"/>
    <n v="0"/>
    <n v="1"/>
    <s v="NA"/>
  </r>
  <r>
    <n v="38"/>
    <d v="2019-01-10T00:00:00"/>
    <n v="26.571694440000002"/>
    <n v="93.142027780000006"/>
    <x v="9"/>
    <x v="3"/>
    <n v="1"/>
    <n v="0"/>
    <n v="0"/>
    <n v="0"/>
    <n v="0"/>
    <n v="1"/>
    <s v="NA"/>
  </r>
  <r>
    <n v="38"/>
    <d v="2019-01-10T00:00:00"/>
    <n v="26.571694440000002"/>
    <n v="93.142027780000006"/>
    <x v="9"/>
    <x v="3"/>
    <n v="1"/>
    <n v="0"/>
    <n v="0"/>
    <n v="0"/>
    <n v="0"/>
    <n v="1"/>
    <s v="NA"/>
  </r>
  <r>
    <n v="38"/>
    <d v="2019-01-10T00:00:00"/>
    <n v="26.571694440000002"/>
    <n v="93.142027780000006"/>
    <x v="9"/>
    <x v="3"/>
    <n v="1"/>
    <n v="0"/>
    <n v="0"/>
    <n v="0"/>
    <n v="0"/>
    <n v="1"/>
    <s v="NA"/>
  </r>
  <r>
    <n v="38"/>
    <d v="2019-01-10T00:00:00"/>
    <n v="26.571694440000002"/>
    <n v="93.142027780000006"/>
    <x v="9"/>
    <x v="3"/>
    <n v="1"/>
    <n v="0"/>
    <n v="0"/>
    <n v="0"/>
    <n v="0"/>
    <n v="1"/>
    <s v="NA"/>
  </r>
  <r>
    <n v="39"/>
    <d v="2019-01-10T00:00:00"/>
    <n v="26.569055559999999"/>
    <n v="93.134222219999998"/>
    <x v="9"/>
    <x v="3"/>
    <n v="1"/>
    <n v="0"/>
    <n v="0"/>
    <n v="0"/>
    <n v="0"/>
    <n v="1"/>
    <s v="NA"/>
  </r>
  <r>
    <n v="40"/>
    <d v="2019-01-12T00:00:00"/>
    <n v="26.585584999999998"/>
    <n v="93.327385000000007"/>
    <x v="5"/>
    <x v="3"/>
    <n v="1"/>
    <n v="0"/>
    <n v="0"/>
    <n v="0"/>
    <n v="0"/>
    <n v="1"/>
    <s v="NA"/>
  </r>
  <r>
    <n v="41"/>
    <d v="2019-01-12T00:00:00"/>
    <n v="26.573916669999999"/>
    <n v="93.145944439999994"/>
    <x v="5"/>
    <x v="3"/>
    <n v="1"/>
    <n v="0"/>
    <n v="0"/>
    <n v="0"/>
    <n v="1"/>
    <n v="0"/>
    <s v="NA"/>
  </r>
  <r>
    <n v="41"/>
    <d v="2019-01-12T00:00:00"/>
    <n v="26.573916669999999"/>
    <n v="93.145944439999994"/>
    <x v="5"/>
    <x v="3"/>
    <n v="1"/>
    <n v="0"/>
    <n v="0"/>
    <n v="0"/>
    <n v="1"/>
    <n v="0"/>
    <s v="NA"/>
  </r>
  <r>
    <n v="41"/>
    <d v="2019-01-12T00:00:00"/>
    <n v="26.573916669999999"/>
    <n v="93.145944439999994"/>
    <x v="5"/>
    <x v="3"/>
    <n v="1"/>
    <n v="0"/>
    <n v="0"/>
    <n v="0"/>
    <n v="1"/>
    <n v="0"/>
    <s v="NA"/>
  </r>
  <r>
    <n v="42"/>
    <d v="2019-01-12T00:00:00"/>
    <n v="26.57341667"/>
    <n v="93.144861109999994"/>
    <x v="6"/>
    <x v="3"/>
    <n v="1"/>
    <n v="0"/>
    <n v="0"/>
    <n v="0"/>
    <n v="0"/>
    <n v="1"/>
    <s v="NA"/>
  </r>
  <r>
    <n v="43"/>
    <d v="2019-01-12T00:00:00"/>
    <n v="26.574444440000001"/>
    <n v="93.192861109999996"/>
    <x v="6"/>
    <x v="3"/>
    <n v="1"/>
    <n v="0"/>
    <n v="0"/>
    <n v="0"/>
    <n v="0"/>
    <n v="1"/>
    <s v="NA"/>
  </r>
  <r>
    <n v="43"/>
    <d v="2019-01-12T00:00:00"/>
    <n v="26.574444440000001"/>
    <n v="93.192861109999996"/>
    <x v="6"/>
    <x v="3"/>
    <n v="1"/>
    <n v="0"/>
    <n v="0"/>
    <n v="0"/>
    <n v="0"/>
    <n v="1"/>
    <s v="NA"/>
  </r>
  <r>
    <n v="44"/>
    <d v="2019-01-12T00:00:00"/>
    <n v="26.574027780000002"/>
    <n v="93.146222219999999"/>
    <x v="12"/>
    <x v="1"/>
    <n v="1"/>
    <n v="0"/>
    <n v="0"/>
    <n v="0"/>
    <n v="0"/>
    <n v="1"/>
    <s v="NA"/>
  </r>
  <r>
    <n v="44"/>
    <d v="2019-01-12T00:00:00"/>
    <n v="26.574027780000002"/>
    <n v="93.146222219999999"/>
    <x v="12"/>
    <x v="1"/>
    <n v="1"/>
    <n v="0"/>
    <n v="0"/>
    <n v="0"/>
    <n v="0"/>
    <n v="1"/>
    <s v="NA"/>
  </r>
  <r>
    <n v="44"/>
    <d v="2019-01-12T00:00:00"/>
    <n v="26.574027780000002"/>
    <n v="93.146222219999999"/>
    <x v="12"/>
    <x v="1"/>
    <n v="1"/>
    <n v="0"/>
    <n v="0"/>
    <n v="0"/>
    <n v="0"/>
    <n v="1"/>
    <s v="NA"/>
  </r>
  <r>
    <n v="45"/>
    <d v="2019-01-12T00:00:00"/>
    <n v="26.57716667"/>
    <n v="93.080722219999998"/>
    <x v="9"/>
    <x v="3"/>
    <n v="1"/>
    <n v="0"/>
    <n v="0"/>
    <n v="0"/>
    <n v="0"/>
    <n v="1"/>
    <s v="NA"/>
  </r>
  <r>
    <n v="46"/>
    <d v="2019-01-12T00:00:00"/>
    <n v="26.577361109999998"/>
    <n v="93.081027779999999"/>
    <x v="9"/>
    <x v="3"/>
    <n v="1"/>
    <n v="0"/>
    <n v="0"/>
    <n v="0"/>
    <n v="0"/>
    <n v="1"/>
    <s v="NA"/>
  </r>
  <r>
    <n v="47"/>
    <d v="2019-01-12T00:00:00"/>
    <n v="26.57731257"/>
    <n v="93.082460549999993"/>
    <x v="9"/>
    <x v="3"/>
    <n v="1"/>
    <n v="0"/>
    <n v="0"/>
    <n v="0"/>
    <n v="0"/>
    <n v="1"/>
    <s v="NA"/>
  </r>
  <r>
    <n v="48"/>
    <d v="2019-01-12T00:00:00"/>
    <n v="26.574027780000002"/>
    <n v="93.146222219999999"/>
    <x v="9"/>
    <x v="3"/>
    <n v="1"/>
    <n v="0"/>
    <n v="0"/>
    <n v="0"/>
    <n v="0"/>
    <n v="1"/>
    <s v="NA"/>
  </r>
  <r>
    <n v="48"/>
    <d v="2019-01-12T00:00:00"/>
    <n v="26.574027780000002"/>
    <n v="93.146222219999999"/>
    <x v="9"/>
    <x v="3"/>
    <n v="1"/>
    <n v="0"/>
    <n v="0"/>
    <n v="0"/>
    <n v="0"/>
    <n v="1"/>
    <s v="NA"/>
  </r>
  <r>
    <n v="48"/>
    <d v="2019-01-12T00:00:00"/>
    <n v="26.574027780000002"/>
    <n v="93.146222219999999"/>
    <x v="9"/>
    <x v="3"/>
    <n v="1"/>
    <n v="0"/>
    <n v="0"/>
    <n v="0"/>
    <n v="0"/>
    <n v="1"/>
    <s v="NA"/>
  </r>
  <r>
    <n v="48"/>
    <d v="2019-01-12T00:00:00"/>
    <n v="26.574027780000002"/>
    <n v="93.146222219999999"/>
    <x v="9"/>
    <x v="3"/>
    <n v="1"/>
    <n v="0"/>
    <n v="0"/>
    <n v="0"/>
    <n v="0"/>
    <n v="1"/>
    <s v="NA"/>
  </r>
  <r>
    <n v="48"/>
    <d v="2019-01-12T00:00:00"/>
    <n v="26.574027780000002"/>
    <n v="93.146222219999999"/>
    <x v="9"/>
    <x v="3"/>
    <n v="1"/>
    <n v="0"/>
    <n v="0"/>
    <n v="0"/>
    <n v="0"/>
    <n v="1"/>
    <s v="NA"/>
  </r>
  <r>
    <n v="48"/>
    <d v="2019-01-12T00:00:00"/>
    <n v="26.574027780000002"/>
    <n v="93.146222219999999"/>
    <x v="9"/>
    <x v="3"/>
    <n v="1"/>
    <n v="0"/>
    <n v="0"/>
    <n v="0"/>
    <n v="0"/>
    <n v="1"/>
    <s v="NA"/>
  </r>
  <r>
    <n v="48"/>
    <d v="2019-01-12T00:00:00"/>
    <n v="26.574027780000002"/>
    <n v="93.146222219999999"/>
    <x v="9"/>
    <x v="3"/>
    <n v="1"/>
    <n v="0"/>
    <n v="0"/>
    <n v="0"/>
    <n v="0"/>
    <n v="1"/>
    <s v="NA"/>
  </r>
  <r>
    <n v="48"/>
    <d v="2019-01-12T00:00:00"/>
    <n v="26.574027780000002"/>
    <n v="93.146222219999999"/>
    <x v="9"/>
    <x v="3"/>
    <n v="1"/>
    <n v="0"/>
    <n v="0"/>
    <n v="0"/>
    <n v="0"/>
    <n v="1"/>
    <s v="NA"/>
  </r>
  <r>
    <n v="49"/>
    <d v="2019-01-19T00:00:00"/>
    <n v="26.574670000000001"/>
    <n v="93.194270000000003"/>
    <x v="7"/>
    <x v="3"/>
    <n v="1"/>
    <n v="0"/>
    <n v="0"/>
    <n v="0"/>
    <n v="1"/>
    <n v="0"/>
    <s v="NA"/>
  </r>
  <r>
    <n v="49"/>
    <d v="2019-01-19T00:00:00"/>
    <n v="26.574670000000001"/>
    <n v="93.194270000000003"/>
    <x v="7"/>
    <x v="3"/>
    <n v="1"/>
    <n v="0"/>
    <n v="0"/>
    <n v="0"/>
    <n v="1"/>
    <n v="0"/>
    <s v="NA"/>
  </r>
  <r>
    <n v="49"/>
    <d v="2019-01-19T00:00:00"/>
    <n v="26.574670000000001"/>
    <n v="93.194270000000003"/>
    <x v="7"/>
    <x v="3"/>
    <n v="1"/>
    <n v="0"/>
    <n v="0"/>
    <n v="0"/>
    <n v="1"/>
    <n v="0"/>
    <s v="NA"/>
  </r>
  <r>
    <n v="49"/>
    <d v="2019-01-19T00:00:00"/>
    <n v="26.574670000000001"/>
    <n v="93.194270000000003"/>
    <x v="7"/>
    <x v="3"/>
    <n v="1"/>
    <n v="0"/>
    <n v="0"/>
    <n v="0"/>
    <n v="1"/>
    <n v="0"/>
    <s v="NA"/>
  </r>
  <r>
    <n v="50"/>
    <d v="2019-01-19T00:00:00"/>
    <n v="26.574286669999999"/>
    <n v="93.188846670000004"/>
    <x v="7"/>
    <x v="3"/>
    <n v="1"/>
    <n v="0"/>
    <n v="0"/>
    <n v="0"/>
    <n v="0"/>
    <n v="1"/>
    <s v="NA"/>
  </r>
  <r>
    <n v="51"/>
    <d v="2019-01-19T00:00:00"/>
    <n v="26.576370000000001"/>
    <n v="93.154176669999998"/>
    <x v="7"/>
    <x v="3"/>
    <n v="1"/>
    <n v="0"/>
    <n v="0"/>
    <n v="0"/>
    <n v="1"/>
    <n v="0"/>
    <s v="NA"/>
  </r>
  <r>
    <n v="52"/>
    <d v="2019-01-19T00:00:00"/>
    <n v="26.573924999999999"/>
    <n v="93.145931669999996"/>
    <x v="5"/>
    <x v="3"/>
    <n v="1"/>
    <n v="0"/>
    <n v="0"/>
    <n v="0"/>
    <n v="1"/>
    <n v="0"/>
    <s v="NA"/>
  </r>
  <r>
    <n v="52"/>
    <d v="2019-01-19T00:00:00"/>
    <n v="26.573924999999999"/>
    <n v="93.145931669999996"/>
    <x v="5"/>
    <x v="3"/>
    <n v="1"/>
    <n v="0"/>
    <n v="0"/>
    <n v="0"/>
    <n v="1"/>
    <n v="0"/>
    <s v="NA"/>
  </r>
  <r>
    <n v="52"/>
    <d v="2019-01-19T00:00:00"/>
    <n v="26.573924999999999"/>
    <n v="93.145931669999996"/>
    <x v="5"/>
    <x v="3"/>
    <n v="1"/>
    <n v="0"/>
    <n v="0"/>
    <n v="0"/>
    <n v="1"/>
    <n v="0"/>
    <s v="NA"/>
  </r>
  <r>
    <n v="53"/>
    <d v="2019-01-20T00:00:00"/>
    <n v="26.574670000000001"/>
    <n v="93.194436670000002"/>
    <x v="12"/>
    <x v="1"/>
    <n v="1"/>
    <n v="0"/>
    <n v="0"/>
    <n v="0"/>
    <n v="0"/>
    <n v="1"/>
    <s v="NA"/>
  </r>
  <r>
    <n v="54"/>
    <d v="2019-01-21T00:00:00"/>
    <n v="26.584076670000002"/>
    <n v="93.337398329999999"/>
    <x v="7"/>
    <x v="3"/>
    <n v="1"/>
    <n v="0"/>
    <n v="0"/>
    <n v="0"/>
    <n v="1"/>
    <n v="0"/>
    <s v="NA"/>
  </r>
  <r>
    <n v="55"/>
    <d v="2019-01-21T00:00:00"/>
    <n v="26.576361670000001"/>
    <n v="93.153733329999994"/>
    <x v="14"/>
    <x v="0"/>
    <n v="1"/>
    <n v="0"/>
    <n v="0"/>
    <n v="0"/>
    <n v="0"/>
    <n v="1"/>
    <s v="NA"/>
  </r>
  <r>
    <n v="56"/>
    <d v="2019-01-23T00:00:00"/>
    <n v="26.584146669999999"/>
    <n v="93.337383329999994"/>
    <x v="5"/>
    <x v="3"/>
    <n v="1"/>
    <n v="0"/>
    <n v="0"/>
    <n v="0"/>
    <n v="1"/>
    <n v="0"/>
    <s v="NA"/>
  </r>
  <r>
    <n v="57"/>
    <d v="2019-01-23T00:00:00"/>
    <n v="26.58548833"/>
    <n v="93.322573329999997"/>
    <x v="5"/>
    <x v="3"/>
    <n v="1"/>
    <n v="0"/>
    <n v="0"/>
    <n v="0"/>
    <n v="1"/>
    <n v="0"/>
    <s v="NA"/>
  </r>
  <r>
    <n v="57"/>
    <d v="2019-01-23T00:00:00"/>
    <n v="26.58548833"/>
    <n v="93.322573329999997"/>
    <x v="5"/>
    <x v="3"/>
    <n v="1"/>
    <n v="0"/>
    <n v="0"/>
    <n v="0"/>
    <n v="1"/>
    <n v="0"/>
    <s v="NA"/>
  </r>
  <r>
    <n v="58"/>
    <d v="2019-01-24T00:00:00"/>
    <n v="26.568000000000001"/>
    <n v="93.125222219999998"/>
    <x v="7"/>
    <x v="3"/>
    <n v="1"/>
    <n v="0"/>
    <n v="0"/>
    <n v="0"/>
    <n v="0"/>
    <n v="1"/>
    <s v="NA"/>
  </r>
  <r>
    <n v="59"/>
    <d v="2019-01-24T00:00:00"/>
    <n v="26.574444440000001"/>
    <n v="93.193583329999996"/>
    <x v="6"/>
    <x v="3"/>
    <n v="1"/>
    <n v="0"/>
    <n v="0"/>
    <n v="0"/>
    <n v="0"/>
    <n v="1"/>
    <s v="NA"/>
  </r>
  <r>
    <n v="59"/>
    <d v="2019-01-24T00:00:00"/>
    <n v="26.574444440000001"/>
    <n v="93.193583329999996"/>
    <x v="6"/>
    <x v="3"/>
    <n v="1"/>
    <n v="0"/>
    <n v="0"/>
    <n v="0"/>
    <n v="0"/>
    <n v="1"/>
    <s v="NA"/>
  </r>
  <r>
    <n v="60"/>
    <d v="2019-01-24T00:00:00"/>
    <n v="26.574444440000001"/>
    <n v="93.193583329999996"/>
    <x v="12"/>
    <x v="1"/>
    <n v="1"/>
    <n v="0"/>
    <n v="0"/>
    <n v="0"/>
    <n v="0"/>
    <n v="1"/>
    <s v="NA"/>
  </r>
  <r>
    <n v="60"/>
    <d v="2019-01-24T00:00:00"/>
    <n v="26.574444440000001"/>
    <n v="93.193583329999996"/>
    <x v="12"/>
    <x v="1"/>
    <n v="1"/>
    <n v="0"/>
    <n v="0"/>
    <n v="0"/>
    <n v="0"/>
    <n v="1"/>
    <s v="NA"/>
  </r>
  <r>
    <n v="60"/>
    <d v="2019-01-24T00:00:00"/>
    <n v="26.574444440000001"/>
    <n v="93.193583329999996"/>
    <x v="12"/>
    <x v="1"/>
    <n v="1"/>
    <n v="0"/>
    <n v="0"/>
    <n v="0"/>
    <n v="0"/>
    <n v="1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1"/>
    <d v="2019-01-24T00:00:00"/>
    <n v="26.568805560000001"/>
    <n v="93.071222219999996"/>
    <x v="0"/>
    <x v="0"/>
    <n v="1"/>
    <n v="0"/>
    <n v="0"/>
    <n v="0"/>
    <n v="1"/>
    <n v="0"/>
    <s v="NA"/>
  </r>
  <r>
    <n v="62"/>
    <d v="2019-01-24T00:00:00"/>
    <n v="26.576972219999998"/>
    <n v="93.083722219999999"/>
    <x v="9"/>
    <x v="3"/>
    <n v="1"/>
    <n v="0"/>
    <n v="0"/>
    <n v="0"/>
    <n v="0"/>
    <n v="1"/>
    <s v="NA"/>
  </r>
  <r>
    <n v="63"/>
    <d v="2019-01-24T00:00:00"/>
    <n v="26.576944439999998"/>
    <n v="93.083333330000002"/>
    <x v="9"/>
    <x v="3"/>
    <n v="1"/>
    <n v="0"/>
    <n v="0"/>
    <n v="0"/>
    <n v="0"/>
    <n v="1"/>
    <s v="NA"/>
  </r>
  <r>
    <n v="63"/>
    <d v="2019-01-24T00:00:00"/>
    <n v="26.576944439999998"/>
    <n v="93.083333330000002"/>
    <x v="9"/>
    <x v="3"/>
    <n v="1"/>
    <n v="0"/>
    <n v="0"/>
    <n v="0"/>
    <n v="0"/>
    <n v="1"/>
    <s v="NA"/>
  </r>
  <r>
    <n v="63"/>
    <d v="2019-01-24T00:00:00"/>
    <n v="26.576944439999998"/>
    <n v="93.083333330000002"/>
    <x v="9"/>
    <x v="3"/>
    <n v="1"/>
    <n v="0"/>
    <n v="0"/>
    <n v="0"/>
    <n v="0"/>
    <n v="1"/>
    <s v="NA"/>
  </r>
  <r>
    <n v="63"/>
    <d v="2019-01-24T00:00:00"/>
    <n v="26.576944439999998"/>
    <n v="93.083333330000002"/>
    <x v="9"/>
    <x v="3"/>
    <n v="1"/>
    <n v="0"/>
    <n v="0"/>
    <n v="0"/>
    <n v="0"/>
    <n v="1"/>
    <s v="NA"/>
  </r>
  <r>
    <n v="64"/>
    <d v="2019-01-24T00:00:00"/>
    <n v="26.577305559999999"/>
    <n v="93.082083330000003"/>
    <x v="9"/>
    <x v="3"/>
    <n v="1"/>
    <n v="0"/>
    <n v="0"/>
    <n v="0"/>
    <n v="0"/>
    <n v="1"/>
    <s v="NA"/>
  </r>
  <r>
    <n v="65"/>
    <d v="2019-01-24T00:00:00"/>
    <n v="26.57563889"/>
    <n v="93.151361109999996"/>
    <x v="9"/>
    <x v="3"/>
    <n v="1"/>
    <n v="0"/>
    <n v="0"/>
    <n v="0"/>
    <n v="0"/>
    <n v="1"/>
    <s v="NA"/>
  </r>
  <r>
    <n v="66"/>
    <d v="2019-01-25T00:00:00"/>
    <n v="26.62395167"/>
    <n v="93.528423329999995"/>
    <x v="1"/>
    <x v="1"/>
    <n v="0"/>
    <n v="1"/>
    <n v="0"/>
    <n v="1"/>
    <n v="0"/>
    <n v="0"/>
    <s v="NA"/>
  </r>
  <r>
    <n v="67"/>
    <d v="2019-01-26T00:00:00"/>
    <n v="26.577416670000002"/>
    <n v="93.081666670000004"/>
    <x v="13"/>
    <x v="3"/>
    <n v="1"/>
    <n v="0"/>
    <n v="0"/>
    <n v="0"/>
    <n v="0"/>
    <n v="1"/>
    <s v="NA"/>
  </r>
  <r>
    <n v="68"/>
    <d v="2019-01-26T00:00:00"/>
    <n v="26.576250000000002"/>
    <n v="93.084638889999994"/>
    <x v="3"/>
    <x v="0"/>
    <n v="1"/>
    <n v="0"/>
    <n v="0"/>
    <n v="0"/>
    <n v="0"/>
    <n v="1"/>
    <s v="NA"/>
  </r>
  <r>
    <n v="68"/>
    <d v="2019-01-26T00:00:00"/>
    <n v="26.576250000000002"/>
    <n v="93.084638889999994"/>
    <x v="3"/>
    <x v="0"/>
    <n v="1"/>
    <n v="0"/>
    <n v="0"/>
    <n v="0"/>
    <n v="0"/>
    <n v="1"/>
    <s v="NA"/>
  </r>
  <r>
    <n v="68"/>
    <d v="2019-01-26T00:00:00"/>
    <n v="26.576250000000002"/>
    <n v="93.084638889999994"/>
    <x v="3"/>
    <x v="0"/>
    <n v="1"/>
    <n v="0"/>
    <n v="0"/>
    <n v="0"/>
    <n v="0"/>
    <n v="1"/>
    <s v="NA"/>
  </r>
  <r>
    <n v="68"/>
    <d v="2019-01-26T00:00:00"/>
    <n v="26.576250000000002"/>
    <n v="93.084638889999994"/>
    <x v="3"/>
    <x v="0"/>
    <n v="1"/>
    <n v="0"/>
    <n v="0"/>
    <n v="0"/>
    <n v="0"/>
    <n v="1"/>
    <s v="NA"/>
  </r>
  <r>
    <n v="68"/>
    <d v="2019-01-26T00:00:00"/>
    <n v="26.576250000000002"/>
    <n v="93.084638889999994"/>
    <x v="3"/>
    <x v="0"/>
    <n v="1"/>
    <n v="0"/>
    <n v="0"/>
    <n v="0"/>
    <n v="0"/>
    <n v="1"/>
    <s v="NA"/>
  </r>
  <r>
    <n v="68"/>
    <d v="2019-01-26T00:00:00"/>
    <n v="26.576250000000002"/>
    <n v="93.084638889999994"/>
    <x v="3"/>
    <x v="0"/>
    <n v="1"/>
    <n v="0"/>
    <n v="0"/>
    <n v="0"/>
    <n v="0"/>
    <n v="1"/>
    <s v="NA"/>
  </r>
  <r>
    <n v="68"/>
    <d v="2019-01-26T00:00:00"/>
    <n v="26.576250000000002"/>
    <n v="93.084638889999994"/>
    <x v="3"/>
    <x v="0"/>
    <n v="1"/>
    <n v="0"/>
    <n v="0"/>
    <n v="0"/>
    <n v="0"/>
    <n v="1"/>
    <s v="NA"/>
  </r>
  <r>
    <n v="68"/>
    <d v="2019-01-26T00:00:00"/>
    <n v="26.576250000000002"/>
    <n v="93.084638889999994"/>
    <x v="3"/>
    <x v="0"/>
    <n v="1"/>
    <n v="0"/>
    <n v="0"/>
    <n v="0"/>
    <n v="0"/>
    <n v="1"/>
    <s v="NA"/>
  </r>
  <r>
    <n v="68"/>
    <d v="2019-01-26T00:00:00"/>
    <n v="26.576250000000002"/>
    <n v="93.084638889999994"/>
    <x v="3"/>
    <x v="0"/>
    <n v="1"/>
    <n v="0"/>
    <n v="0"/>
    <n v="0"/>
    <n v="0"/>
    <n v="1"/>
    <s v="NA"/>
  </r>
  <r>
    <n v="69"/>
    <d v="2019-01-26T00:00:00"/>
    <n v="26.573888889999999"/>
    <n v="93.184277780000002"/>
    <x v="8"/>
    <x v="3"/>
    <n v="1"/>
    <n v="0"/>
    <n v="0"/>
    <n v="0"/>
    <n v="0"/>
    <n v="1"/>
    <s v="NA"/>
  </r>
  <r>
    <n v="70"/>
    <d v="2019-01-26T00:00:00"/>
    <n v="26.571611109999999"/>
    <n v="93.141777779999998"/>
    <x v="6"/>
    <x v="3"/>
    <n v="1"/>
    <n v="0"/>
    <n v="0"/>
    <n v="0"/>
    <n v="0"/>
    <n v="1"/>
    <s v="NA"/>
  </r>
  <r>
    <n v="71"/>
    <d v="2019-01-26T00:00:00"/>
    <n v="26.57455556"/>
    <n v="93.194166670000001"/>
    <x v="12"/>
    <x v="1"/>
    <n v="1"/>
    <n v="0"/>
    <n v="0"/>
    <n v="0"/>
    <n v="0"/>
    <n v="1"/>
    <s v="NA"/>
  </r>
  <r>
    <n v="72"/>
    <d v="2019-01-26T00:00:00"/>
    <n v="26.568805560000001"/>
    <n v="93.133305559999997"/>
    <x v="9"/>
    <x v="3"/>
    <n v="1"/>
    <n v="0"/>
    <n v="0"/>
    <n v="0"/>
    <n v="0"/>
    <n v="1"/>
    <s v="NA"/>
  </r>
  <r>
    <n v="72"/>
    <d v="2019-01-26T00:00:00"/>
    <n v="26.568805560000001"/>
    <n v="93.133305559999997"/>
    <x v="9"/>
    <x v="3"/>
    <n v="1"/>
    <n v="0"/>
    <n v="0"/>
    <n v="0"/>
    <n v="0"/>
    <n v="1"/>
    <s v="NA"/>
  </r>
  <r>
    <n v="72"/>
    <d v="2019-01-26T00:00:00"/>
    <n v="26.568805560000001"/>
    <n v="93.133305559999997"/>
    <x v="9"/>
    <x v="3"/>
    <n v="1"/>
    <n v="0"/>
    <n v="0"/>
    <n v="0"/>
    <n v="0"/>
    <n v="1"/>
    <s v="NA"/>
  </r>
  <r>
    <n v="73"/>
    <d v="2019-01-26T00:00:00"/>
    <n v="26.577027780000002"/>
    <n v="93.083333330000002"/>
    <x v="9"/>
    <x v="3"/>
    <n v="1"/>
    <n v="0"/>
    <n v="0"/>
    <n v="0"/>
    <n v="0"/>
    <n v="1"/>
    <s v="NA"/>
  </r>
  <r>
    <n v="73"/>
    <d v="2019-01-26T00:00:00"/>
    <n v="26.577027780000002"/>
    <n v="93.083333330000002"/>
    <x v="9"/>
    <x v="3"/>
    <n v="1"/>
    <n v="0"/>
    <n v="0"/>
    <n v="0"/>
    <n v="0"/>
    <n v="1"/>
    <s v="NA"/>
  </r>
  <r>
    <n v="73"/>
    <d v="2019-01-26T00:00:00"/>
    <n v="26.577027780000002"/>
    <n v="93.083333330000002"/>
    <x v="9"/>
    <x v="3"/>
    <n v="1"/>
    <n v="0"/>
    <n v="0"/>
    <n v="0"/>
    <n v="0"/>
    <n v="1"/>
    <s v="NA"/>
  </r>
  <r>
    <n v="73"/>
    <d v="2019-01-26T00:00:00"/>
    <n v="26.577027780000002"/>
    <n v="93.083333330000002"/>
    <x v="9"/>
    <x v="3"/>
    <n v="1"/>
    <n v="0"/>
    <n v="0"/>
    <n v="0"/>
    <n v="0"/>
    <n v="1"/>
    <s v="NA"/>
  </r>
  <r>
    <n v="73"/>
    <d v="2019-01-26T00:00:00"/>
    <n v="26.577027780000002"/>
    <n v="93.083333330000002"/>
    <x v="9"/>
    <x v="3"/>
    <n v="1"/>
    <n v="0"/>
    <n v="0"/>
    <n v="0"/>
    <n v="0"/>
    <n v="1"/>
    <s v="NA"/>
  </r>
  <r>
    <n v="73"/>
    <d v="2019-01-26T00:00:00"/>
    <n v="26.577027780000002"/>
    <n v="93.083333330000002"/>
    <x v="9"/>
    <x v="3"/>
    <n v="1"/>
    <n v="0"/>
    <n v="0"/>
    <n v="0"/>
    <n v="0"/>
    <n v="1"/>
    <s v="NA"/>
  </r>
  <r>
    <n v="73"/>
    <d v="2019-01-26T00:00:00"/>
    <n v="26.577027780000002"/>
    <n v="93.083333330000002"/>
    <x v="9"/>
    <x v="3"/>
    <n v="1"/>
    <n v="0"/>
    <n v="0"/>
    <n v="0"/>
    <n v="0"/>
    <n v="1"/>
    <s v="NA"/>
  </r>
  <r>
    <n v="73"/>
    <d v="2019-01-26T00:00:00"/>
    <n v="26.577027780000002"/>
    <n v="93.083333330000002"/>
    <x v="9"/>
    <x v="3"/>
    <n v="1"/>
    <n v="0"/>
    <n v="0"/>
    <n v="0"/>
    <n v="0"/>
    <n v="1"/>
    <s v="NA"/>
  </r>
  <r>
    <n v="74"/>
    <d v="2019-01-26T00:00:00"/>
    <n v="26.57341667"/>
    <n v="93.076944440000005"/>
    <x v="9"/>
    <x v="3"/>
    <n v="1"/>
    <n v="0"/>
    <n v="0"/>
    <n v="0"/>
    <n v="0"/>
    <n v="1"/>
    <s v="NA"/>
  </r>
  <r>
    <n v="75"/>
    <d v="2019-01-26T00:00:00"/>
    <n v="26.574361110000002"/>
    <n v="93.193027779999994"/>
    <x v="12"/>
    <x v="1"/>
    <n v="1"/>
    <n v="0"/>
    <n v="0"/>
    <n v="0"/>
    <n v="0"/>
    <n v="1"/>
    <s v="NA"/>
  </r>
  <r>
    <n v="75"/>
    <d v="2019-01-26T00:00:00"/>
    <n v="26.574361110000002"/>
    <n v="93.193027779999994"/>
    <x v="12"/>
    <x v="1"/>
    <n v="1"/>
    <n v="0"/>
    <n v="0"/>
    <n v="0"/>
    <n v="0"/>
    <n v="1"/>
    <s v="NA"/>
  </r>
  <r>
    <n v="76"/>
    <d v="2019-01-26T00:00:00"/>
    <n v="26.575805559999999"/>
    <n v="93.151916670000006"/>
    <x v="9"/>
    <x v="3"/>
    <n v="1"/>
    <n v="0"/>
    <n v="0"/>
    <n v="0"/>
    <n v="0"/>
    <n v="1"/>
    <s v="NA"/>
  </r>
  <r>
    <n v="76"/>
    <d v="2019-01-26T00:00:00"/>
    <n v="26.575805559999999"/>
    <n v="93.151916670000006"/>
    <x v="9"/>
    <x v="3"/>
    <n v="1"/>
    <n v="0"/>
    <n v="0"/>
    <n v="0"/>
    <n v="0"/>
    <n v="1"/>
    <s v="NA"/>
  </r>
  <r>
    <n v="76"/>
    <d v="2019-01-26T00:00:00"/>
    <n v="26.575805559999999"/>
    <n v="93.151916670000006"/>
    <x v="9"/>
    <x v="3"/>
    <n v="1"/>
    <n v="0"/>
    <n v="0"/>
    <n v="0"/>
    <n v="0"/>
    <n v="1"/>
    <s v="NA"/>
  </r>
  <r>
    <n v="77"/>
    <d v="2019-01-28T00:00:00"/>
    <n v="26.58539167"/>
    <n v="93.322616670000002"/>
    <x v="5"/>
    <x v="3"/>
    <n v="1"/>
    <n v="0"/>
    <n v="0"/>
    <n v="0"/>
    <n v="1"/>
    <n v="0"/>
    <s v="NA"/>
  </r>
  <r>
    <n v="78"/>
    <d v="2019-01-28T00:00:00"/>
    <n v="26.574648329999999"/>
    <n v="93.194294999999997"/>
    <x v="7"/>
    <x v="3"/>
    <n v="1"/>
    <n v="0"/>
    <n v="0"/>
    <n v="0"/>
    <n v="1"/>
    <n v="0"/>
    <s v="NA"/>
  </r>
  <r>
    <n v="79"/>
    <d v="2019-01-29T00:00:00"/>
    <n v="26.58541"/>
    <n v="93.322581670000005"/>
    <x v="5"/>
    <x v="3"/>
    <n v="1"/>
    <n v="0"/>
    <n v="0"/>
    <n v="0"/>
    <n v="1"/>
    <n v="0"/>
    <s v="NA"/>
  </r>
  <r>
    <n v="80"/>
    <d v="2019-02-01T00:00:00"/>
    <n v="26.575833329999998"/>
    <n v="93.201833329999999"/>
    <x v="9"/>
    <x v="3"/>
    <n v="1"/>
    <n v="0"/>
    <n v="0"/>
    <n v="0"/>
    <n v="0"/>
    <n v="1"/>
    <s v="NA"/>
  </r>
  <r>
    <n v="81"/>
    <d v="2019-02-01T00:00:00"/>
    <n v="26.572722219999999"/>
    <n v="93.144055559999998"/>
    <x v="7"/>
    <x v="3"/>
    <n v="1"/>
    <n v="0"/>
    <n v="0"/>
    <n v="0"/>
    <n v="0"/>
    <n v="1"/>
    <s v="NA"/>
  </r>
  <r>
    <n v="81"/>
    <d v="2019-02-01T00:00:00"/>
    <n v="26.572722219999999"/>
    <n v="93.144055559999998"/>
    <x v="7"/>
    <x v="3"/>
    <n v="1"/>
    <n v="0"/>
    <n v="0"/>
    <n v="0"/>
    <n v="0"/>
    <n v="1"/>
    <s v="NA"/>
  </r>
  <r>
    <n v="81"/>
    <d v="2019-02-01T00:00:00"/>
    <n v="26.572722219999999"/>
    <n v="93.144055559999998"/>
    <x v="7"/>
    <x v="3"/>
    <n v="1"/>
    <n v="0"/>
    <n v="0"/>
    <n v="0"/>
    <n v="0"/>
    <n v="1"/>
    <s v="NA"/>
  </r>
  <r>
    <n v="81"/>
    <d v="2019-02-01T00:00:00"/>
    <n v="26.572722219999999"/>
    <n v="93.144055559999998"/>
    <x v="7"/>
    <x v="3"/>
    <n v="1"/>
    <n v="0"/>
    <n v="0"/>
    <n v="0"/>
    <n v="0"/>
    <n v="1"/>
    <s v="NA"/>
  </r>
  <r>
    <n v="81"/>
    <d v="2019-02-01T00:00:00"/>
    <n v="26.572722219999999"/>
    <n v="93.144055559999998"/>
    <x v="7"/>
    <x v="3"/>
    <n v="1"/>
    <n v="0"/>
    <n v="0"/>
    <n v="0"/>
    <n v="0"/>
    <n v="1"/>
    <s v="NA"/>
  </r>
  <r>
    <n v="81"/>
    <d v="2019-02-01T00:00:00"/>
    <n v="26.572722219999999"/>
    <n v="93.144055559999998"/>
    <x v="7"/>
    <x v="3"/>
    <n v="1"/>
    <n v="0"/>
    <n v="0"/>
    <n v="0"/>
    <n v="0"/>
    <n v="1"/>
    <s v="NA"/>
  </r>
  <r>
    <n v="81"/>
    <d v="2019-02-01T00:00:00"/>
    <n v="26.572722219999999"/>
    <n v="93.144055559999998"/>
    <x v="7"/>
    <x v="3"/>
    <n v="1"/>
    <n v="0"/>
    <n v="0"/>
    <n v="0"/>
    <n v="0"/>
    <n v="1"/>
    <s v="NA"/>
  </r>
  <r>
    <n v="82"/>
    <d v="2019-02-01T00:00:00"/>
    <n v="26.570222220000002"/>
    <n v="93.118611110000003"/>
    <x v="6"/>
    <x v="3"/>
    <n v="1"/>
    <n v="0"/>
    <n v="0"/>
    <n v="0"/>
    <n v="0"/>
    <n v="1"/>
    <s v="NA"/>
  </r>
  <r>
    <n v="83"/>
    <d v="2019-02-01T00:00:00"/>
    <n v="26.571388890000001"/>
    <n v="93.117416669999997"/>
    <x v="6"/>
    <x v="3"/>
    <n v="1"/>
    <n v="0"/>
    <n v="0"/>
    <n v="0"/>
    <n v="0"/>
    <n v="1"/>
    <s v="NA"/>
  </r>
  <r>
    <n v="84"/>
    <d v="2019-02-01T00:00:00"/>
    <n v="26.577333329999998"/>
    <n v="93.082722219999994"/>
    <x v="9"/>
    <x v="3"/>
    <n v="1"/>
    <n v="0"/>
    <n v="0"/>
    <n v="0"/>
    <n v="0"/>
    <n v="1"/>
    <s v="NA"/>
  </r>
  <r>
    <n v="84"/>
    <d v="2019-02-01T00:00:00"/>
    <n v="26.577333329999998"/>
    <n v="93.082722219999994"/>
    <x v="9"/>
    <x v="3"/>
    <n v="1"/>
    <n v="0"/>
    <n v="0"/>
    <n v="0"/>
    <n v="0"/>
    <n v="1"/>
    <s v="NA"/>
  </r>
  <r>
    <n v="84"/>
    <d v="2019-02-01T00:00:00"/>
    <n v="26.577333329999998"/>
    <n v="93.082722219999994"/>
    <x v="9"/>
    <x v="3"/>
    <n v="1"/>
    <n v="0"/>
    <n v="0"/>
    <n v="0"/>
    <n v="0"/>
    <n v="1"/>
    <s v="NA"/>
  </r>
  <r>
    <n v="84"/>
    <d v="2019-02-01T00:00:00"/>
    <n v="26.577333329999998"/>
    <n v="93.082722219999994"/>
    <x v="9"/>
    <x v="3"/>
    <n v="1"/>
    <n v="0"/>
    <n v="0"/>
    <n v="0"/>
    <n v="0"/>
    <n v="1"/>
    <s v="NA"/>
  </r>
  <r>
    <n v="85"/>
    <d v="2019-02-01T00:00:00"/>
    <n v="26.577333329999998"/>
    <n v="93.081888890000002"/>
    <x v="6"/>
    <x v="3"/>
    <n v="1"/>
    <n v="0"/>
    <n v="0"/>
    <n v="0"/>
    <n v="0"/>
    <n v="1"/>
    <s v="NA"/>
  </r>
  <r>
    <n v="86"/>
    <d v="2019-02-01T00:00:00"/>
    <n v="26.573166669999999"/>
    <n v="93.076638889999998"/>
    <x v="9"/>
    <x v="3"/>
    <n v="1"/>
    <n v="0"/>
    <n v="0"/>
    <n v="0"/>
    <n v="0"/>
    <n v="1"/>
    <s v="NA"/>
  </r>
  <r>
    <n v="86"/>
    <d v="2019-02-01T00:00:00"/>
    <n v="26.573166669999999"/>
    <n v="93.076638889999998"/>
    <x v="9"/>
    <x v="3"/>
    <n v="1"/>
    <n v="0"/>
    <n v="0"/>
    <n v="0"/>
    <n v="0"/>
    <n v="1"/>
    <s v="NA"/>
  </r>
  <r>
    <n v="86"/>
    <d v="2019-02-01T00:00:00"/>
    <n v="26.573166669999999"/>
    <n v="93.076638889999998"/>
    <x v="9"/>
    <x v="3"/>
    <n v="1"/>
    <n v="0"/>
    <n v="0"/>
    <n v="0"/>
    <n v="0"/>
    <n v="1"/>
    <s v="NA"/>
  </r>
  <r>
    <n v="86"/>
    <d v="2019-02-01T00:00:00"/>
    <n v="26.573166669999999"/>
    <n v="93.076638889999998"/>
    <x v="9"/>
    <x v="3"/>
    <n v="1"/>
    <n v="0"/>
    <n v="0"/>
    <n v="0"/>
    <n v="0"/>
    <n v="1"/>
    <s v="NA"/>
  </r>
  <r>
    <n v="87"/>
    <d v="2019-02-01T00:00:00"/>
    <n v="26.577444440000001"/>
    <n v="93.081555559999998"/>
    <x v="12"/>
    <x v="1"/>
    <n v="1"/>
    <n v="0"/>
    <n v="0"/>
    <n v="0"/>
    <n v="0"/>
    <n v="1"/>
    <s v="NA"/>
  </r>
  <r>
    <n v="87"/>
    <d v="2019-02-01T00:00:00"/>
    <n v="26.577444440000001"/>
    <n v="93.081555559999998"/>
    <x v="12"/>
    <x v="1"/>
    <n v="1"/>
    <n v="0"/>
    <n v="0"/>
    <n v="0"/>
    <n v="0"/>
    <n v="1"/>
    <s v="NA"/>
  </r>
  <r>
    <n v="88"/>
    <d v="2019-02-04T00:00:00"/>
    <n v="26.567944440000002"/>
    <n v="93.129388890000001"/>
    <x v="9"/>
    <x v="3"/>
    <n v="1"/>
    <n v="0"/>
    <n v="0"/>
    <n v="0"/>
    <n v="0"/>
    <n v="1"/>
    <s v="NA"/>
  </r>
  <r>
    <n v="89"/>
    <d v="2019-02-04T00:00:00"/>
    <n v="26.568249999999999"/>
    <n v="93.120999999999995"/>
    <x v="9"/>
    <x v="3"/>
    <n v="1"/>
    <n v="0"/>
    <n v="0"/>
    <n v="0"/>
    <n v="0"/>
    <n v="1"/>
    <s v="NA"/>
  </r>
  <r>
    <n v="90"/>
    <d v="2019-02-04T00:00:00"/>
    <n v="26.57080556"/>
    <n v="93.117944440000002"/>
    <x v="6"/>
    <x v="3"/>
    <n v="1"/>
    <n v="0"/>
    <n v="0"/>
    <n v="0"/>
    <n v="0"/>
    <n v="1"/>
    <s v="NA"/>
  </r>
  <r>
    <n v="90"/>
    <d v="2019-02-04T00:00:00"/>
    <n v="26.57080556"/>
    <n v="93.117944440000002"/>
    <x v="6"/>
    <x v="3"/>
    <n v="1"/>
    <n v="0"/>
    <n v="0"/>
    <n v="0"/>
    <n v="0"/>
    <n v="1"/>
    <s v="NA"/>
  </r>
  <r>
    <n v="90"/>
    <d v="2019-02-04T00:00:00"/>
    <n v="26.57080556"/>
    <n v="93.117944440000002"/>
    <x v="6"/>
    <x v="3"/>
    <n v="1"/>
    <n v="0"/>
    <n v="0"/>
    <n v="0"/>
    <n v="0"/>
    <n v="1"/>
    <s v="NA"/>
  </r>
  <r>
    <n v="90"/>
    <d v="2019-02-04T00:00:00"/>
    <n v="26.57080556"/>
    <n v="93.117944440000002"/>
    <x v="6"/>
    <x v="3"/>
    <n v="1"/>
    <n v="0"/>
    <n v="0"/>
    <n v="0"/>
    <n v="0"/>
    <n v="1"/>
    <s v="NA"/>
  </r>
  <r>
    <n v="91"/>
    <d v="2019-02-04T00:00:00"/>
    <n v="26.577333329999998"/>
    <n v="93.08247222"/>
    <x v="13"/>
    <x v="3"/>
    <n v="1"/>
    <n v="0"/>
    <n v="0"/>
    <n v="0"/>
    <n v="0"/>
    <n v="1"/>
    <s v="NA"/>
  </r>
  <r>
    <n v="92"/>
    <d v="2019-02-04T00:00:00"/>
    <n v="26.573250000000002"/>
    <n v="93.144555560000001"/>
    <x v="6"/>
    <x v="3"/>
    <n v="1"/>
    <n v="0"/>
    <n v="0"/>
    <n v="0"/>
    <n v="0"/>
    <n v="1"/>
    <s v="NA"/>
  </r>
  <r>
    <n v="93"/>
    <d v="2019-02-04T00:00:00"/>
    <n v="26.574416670000002"/>
    <n v="93.193027779999994"/>
    <x v="9"/>
    <x v="3"/>
    <n v="1"/>
    <n v="0"/>
    <n v="0"/>
    <n v="0"/>
    <n v="0"/>
    <n v="1"/>
    <s v="NA"/>
  </r>
  <r>
    <n v="93"/>
    <d v="2019-02-04T00:00:00"/>
    <n v="26.574416670000002"/>
    <n v="93.193027779999994"/>
    <x v="9"/>
    <x v="3"/>
    <n v="1"/>
    <n v="0"/>
    <n v="0"/>
    <n v="0"/>
    <n v="0"/>
    <n v="1"/>
    <s v="NA"/>
  </r>
  <r>
    <n v="93"/>
    <d v="2019-02-04T00:00:00"/>
    <n v="26.574416670000002"/>
    <n v="93.193027779999994"/>
    <x v="9"/>
    <x v="3"/>
    <n v="1"/>
    <n v="0"/>
    <n v="0"/>
    <n v="0"/>
    <n v="0"/>
    <n v="1"/>
    <s v="NA"/>
  </r>
  <r>
    <n v="94"/>
    <d v="2019-02-06T00:00:00"/>
    <n v="26.585431669999998"/>
    <n v="93.322558330000007"/>
    <x v="5"/>
    <x v="3"/>
    <n v="1"/>
    <n v="0"/>
    <n v="0"/>
    <n v="0"/>
    <n v="1"/>
    <n v="0"/>
    <s v="NA"/>
  </r>
  <r>
    <n v="95"/>
    <d v="2019-02-06T00:00:00"/>
    <n v="26.585396670000002"/>
    <n v="93.321913330000001"/>
    <x v="5"/>
    <x v="3"/>
    <n v="1"/>
    <n v="0"/>
    <n v="0"/>
    <n v="0"/>
    <n v="1"/>
    <n v="0"/>
    <s v="NA"/>
  </r>
  <r>
    <n v="96"/>
    <d v="2019-02-08T00:00:00"/>
    <n v="26.585538329999999"/>
    <n v="93.322908330000004"/>
    <x v="5"/>
    <x v="3"/>
    <n v="1"/>
    <n v="0"/>
    <n v="0"/>
    <n v="0"/>
    <n v="1"/>
    <n v="0"/>
    <s v="NA"/>
  </r>
  <r>
    <n v="96"/>
    <d v="2019-02-08T00:00:00"/>
    <n v="26.585538329999999"/>
    <n v="93.322908330000004"/>
    <x v="5"/>
    <x v="3"/>
    <n v="1"/>
    <n v="0"/>
    <n v="0"/>
    <n v="0"/>
    <n v="1"/>
    <n v="0"/>
    <s v="NA"/>
  </r>
  <r>
    <n v="97"/>
    <d v="2019-02-08T00:00:00"/>
    <n v="26.574388890000002"/>
    <n v="93.192472219999999"/>
    <x v="5"/>
    <x v="3"/>
    <n v="1"/>
    <n v="0"/>
    <n v="0"/>
    <n v="0"/>
    <n v="0"/>
    <n v="1"/>
    <s v="NA"/>
  </r>
  <r>
    <n v="97"/>
    <d v="2019-02-08T00:00:00"/>
    <n v="26.574388890000002"/>
    <n v="93.192472219999999"/>
    <x v="5"/>
    <x v="3"/>
    <n v="1"/>
    <n v="0"/>
    <n v="0"/>
    <n v="0"/>
    <n v="0"/>
    <n v="1"/>
    <s v="NA"/>
  </r>
  <r>
    <n v="98"/>
    <d v="2019-02-08T00:00:00"/>
    <n v="26.577500000000001"/>
    <n v="93.081416669999996"/>
    <x v="6"/>
    <x v="3"/>
    <n v="1"/>
    <n v="0"/>
    <n v="0"/>
    <n v="0"/>
    <n v="0"/>
    <n v="1"/>
    <s v="NA"/>
  </r>
  <r>
    <n v="99"/>
    <d v="2019-02-08T00:00:00"/>
    <n v="26.577500000000001"/>
    <n v="93.081416669999996"/>
    <x v="3"/>
    <x v="0"/>
    <n v="1"/>
    <n v="0"/>
    <n v="0"/>
    <n v="0"/>
    <n v="0"/>
    <n v="1"/>
    <s v="NA"/>
  </r>
  <r>
    <n v="99"/>
    <d v="2019-02-08T00:00:00"/>
    <n v="26.577500000000001"/>
    <n v="93.081416669999996"/>
    <x v="3"/>
    <x v="0"/>
    <n v="1"/>
    <n v="0"/>
    <n v="0"/>
    <n v="0"/>
    <n v="0"/>
    <n v="1"/>
    <s v="NA"/>
  </r>
  <r>
    <n v="99"/>
    <d v="2019-02-08T00:00:00"/>
    <n v="26.577500000000001"/>
    <n v="93.081416669999996"/>
    <x v="3"/>
    <x v="0"/>
    <n v="1"/>
    <n v="0"/>
    <n v="0"/>
    <n v="0"/>
    <n v="0"/>
    <n v="1"/>
    <s v="NA"/>
  </r>
  <r>
    <n v="99"/>
    <d v="2019-02-08T00:00:00"/>
    <n v="26.577500000000001"/>
    <n v="93.081416669999996"/>
    <x v="3"/>
    <x v="0"/>
    <n v="1"/>
    <n v="0"/>
    <n v="0"/>
    <n v="0"/>
    <n v="0"/>
    <n v="1"/>
    <s v="NA"/>
  </r>
  <r>
    <n v="99"/>
    <d v="2019-02-08T00:00:00"/>
    <n v="26.577500000000001"/>
    <n v="93.081416669999996"/>
    <x v="3"/>
    <x v="0"/>
    <n v="1"/>
    <n v="0"/>
    <n v="0"/>
    <n v="0"/>
    <n v="0"/>
    <n v="1"/>
    <s v="NA"/>
  </r>
  <r>
    <n v="99"/>
    <d v="2019-02-08T00:00:00"/>
    <n v="26.577500000000001"/>
    <n v="93.081416669999996"/>
    <x v="3"/>
    <x v="0"/>
    <n v="1"/>
    <n v="0"/>
    <n v="0"/>
    <n v="0"/>
    <n v="0"/>
    <n v="1"/>
    <s v="NA"/>
  </r>
  <r>
    <n v="100"/>
    <d v="2019-02-08T00:00:00"/>
    <n v="26.569111110000001"/>
    <n v="93.134249999999994"/>
    <x v="12"/>
    <x v="1"/>
    <n v="1"/>
    <n v="0"/>
    <n v="0"/>
    <n v="0"/>
    <n v="0"/>
    <n v="1"/>
    <s v="NA"/>
  </r>
  <r>
    <n v="100"/>
    <d v="2019-02-08T00:00:00"/>
    <n v="26.569111110000001"/>
    <n v="93.134249999999994"/>
    <x v="12"/>
    <x v="1"/>
    <n v="1"/>
    <n v="0"/>
    <n v="0"/>
    <n v="0"/>
    <n v="0"/>
    <n v="1"/>
    <s v="NA"/>
  </r>
  <r>
    <n v="101"/>
    <d v="2019-02-08T00:00:00"/>
    <n v="26.57411111"/>
    <n v="93.146500000000003"/>
    <x v="6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2"/>
    <d v="2019-02-08T00:00:00"/>
    <n v="26.574388890000002"/>
    <n v="93.192472219999999"/>
    <x v="9"/>
    <x v="3"/>
    <n v="1"/>
    <n v="0"/>
    <n v="0"/>
    <n v="0"/>
    <n v="0"/>
    <n v="1"/>
    <s v="NA"/>
  </r>
  <r>
    <n v="103"/>
    <d v="2019-02-10T00:00:00"/>
    <n v="26.58422333"/>
    <n v="93.337429999999998"/>
    <x v="6"/>
    <x v="3"/>
    <n v="1"/>
    <n v="0"/>
    <n v="0"/>
    <n v="0"/>
    <n v="1"/>
    <n v="0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4"/>
    <d v="2019-02-12T00:00:00"/>
    <n v="26.57226056"/>
    <n v="93.11707389"/>
    <x v="7"/>
    <x v="3"/>
    <n v="1"/>
    <n v="0"/>
    <n v="0"/>
    <n v="0"/>
    <n v="0"/>
    <n v="1"/>
    <s v="NA"/>
  </r>
  <r>
    <n v="105"/>
    <d v="2019-02-14T00:00:00"/>
    <n v="26.613283330000002"/>
    <n v="93.502399999999994"/>
    <x v="5"/>
    <x v="3"/>
    <n v="1"/>
    <n v="0"/>
    <n v="0"/>
    <n v="0"/>
    <n v="0"/>
    <n v="1"/>
    <s v="NA"/>
  </r>
  <r>
    <n v="106"/>
    <d v="2019-02-14T00:00:00"/>
    <n v="26.58416167"/>
    <n v="93.337344999999999"/>
    <x v="6"/>
    <x v="3"/>
    <n v="1"/>
    <n v="0"/>
    <n v="0"/>
    <n v="0"/>
    <n v="1"/>
    <n v="0"/>
    <s v="NA"/>
  </r>
  <r>
    <n v="107"/>
    <d v="2019-02-14T00:00:00"/>
    <n v="26.569375000000001"/>
    <n v="93.072378330000006"/>
    <x v="5"/>
    <x v="3"/>
    <n v="1"/>
    <n v="0"/>
    <n v="0"/>
    <n v="0"/>
    <n v="1"/>
    <n v="0"/>
    <s v="NA"/>
  </r>
  <r>
    <n v="108"/>
    <d v="2019-02-18T00:00:00"/>
    <n v="26.57527778"/>
    <n v="93.206305560000004"/>
    <x v="11"/>
    <x v="1"/>
    <n v="0"/>
    <n v="1"/>
    <n v="0"/>
    <n v="1"/>
    <n v="0"/>
    <n v="0"/>
    <s v="NA"/>
  </r>
  <r>
    <n v="109"/>
    <d v="2019-02-20T00:00:00"/>
    <n v="26.584119999999999"/>
    <n v="93.337391670000002"/>
    <x v="5"/>
    <x v="3"/>
    <n v="1"/>
    <n v="0"/>
    <n v="0"/>
    <n v="0"/>
    <n v="1"/>
    <n v="0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0"/>
    <d v="2019-02-20T00:00:00"/>
    <n v="26.57365167"/>
    <n v="93.179026669999999"/>
    <x v="3"/>
    <x v="0"/>
    <n v="1"/>
    <n v="0"/>
    <n v="0"/>
    <n v="0"/>
    <n v="0"/>
    <n v="1"/>
    <s v="NA"/>
  </r>
  <r>
    <n v="111"/>
    <d v="2019-02-22T00:00:00"/>
    <n v="26.574846669999999"/>
    <n v="93.175584999999998"/>
    <x v="5"/>
    <x v="3"/>
    <n v="1"/>
    <n v="0"/>
    <n v="0"/>
    <n v="0"/>
    <n v="1"/>
    <n v="0"/>
    <s v="NA"/>
  </r>
  <r>
    <n v="112"/>
    <d v="2019-02-25T00:00:00"/>
    <n v="26.584150000000001"/>
    <n v="93.337423329999993"/>
    <x v="6"/>
    <x v="3"/>
    <n v="1"/>
    <n v="0"/>
    <n v="0"/>
    <n v="0"/>
    <n v="1"/>
    <n v="0"/>
    <s v="NA"/>
  </r>
  <r>
    <n v="113"/>
    <d v="2019-02-25T00:00:00"/>
    <n v="26.576111109999999"/>
    <n v="93.168750000000003"/>
    <x v="5"/>
    <x v="3"/>
    <n v="1"/>
    <n v="0"/>
    <n v="0"/>
    <n v="0"/>
    <n v="1"/>
    <n v="0"/>
    <s v="NA"/>
  </r>
  <r>
    <n v="114"/>
    <d v="2019-02-25T00:00:00"/>
    <n v="26.574444440000001"/>
    <n v="93.19313889"/>
    <x v="6"/>
    <x v="3"/>
    <n v="1"/>
    <n v="0"/>
    <n v="0"/>
    <n v="0"/>
    <n v="0"/>
    <n v="1"/>
    <s v="NA"/>
  </r>
  <r>
    <n v="115"/>
    <d v="2019-02-25T00:00:00"/>
    <n v="26.574416670000002"/>
    <n v="93.193222219999996"/>
    <x v="9"/>
    <x v="3"/>
    <n v="1"/>
    <n v="0"/>
    <n v="0"/>
    <n v="0"/>
    <n v="0"/>
    <n v="1"/>
    <s v="NA"/>
  </r>
  <r>
    <n v="115"/>
    <d v="2019-02-25T00:00:00"/>
    <n v="26.574416670000002"/>
    <n v="93.193222219999996"/>
    <x v="9"/>
    <x v="3"/>
    <n v="1"/>
    <n v="0"/>
    <n v="0"/>
    <n v="0"/>
    <n v="0"/>
    <n v="1"/>
    <s v="NA"/>
  </r>
  <r>
    <n v="115"/>
    <d v="2019-02-25T00:00:00"/>
    <n v="26.574416670000002"/>
    <n v="93.193222219999996"/>
    <x v="9"/>
    <x v="3"/>
    <n v="1"/>
    <n v="0"/>
    <n v="0"/>
    <n v="0"/>
    <n v="0"/>
    <n v="1"/>
    <s v="NA"/>
  </r>
  <r>
    <n v="115"/>
    <d v="2019-02-25T00:00:00"/>
    <n v="26.574416670000002"/>
    <n v="93.193222219999996"/>
    <x v="9"/>
    <x v="3"/>
    <n v="1"/>
    <n v="0"/>
    <n v="0"/>
    <n v="0"/>
    <n v="0"/>
    <n v="1"/>
    <s v="NA"/>
  </r>
  <r>
    <n v="115"/>
    <d v="2019-02-25T00:00:00"/>
    <n v="26.574416670000002"/>
    <n v="93.193222219999996"/>
    <x v="9"/>
    <x v="3"/>
    <n v="1"/>
    <n v="0"/>
    <n v="0"/>
    <n v="0"/>
    <n v="0"/>
    <n v="1"/>
    <s v="NA"/>
  </r>
  <r>
    <n v="115"/>
    <d v="2019-02-25T00:00:00"/>
    <n v="26.574416670000002"/>
    <n v="93.193222219999996"/>
    <x v="9"/>
    <x v="3"/>
    <n v="1"/>
    <n v="0"/>
    <n v="0"/>
    <n v="0"/>
    <n v="0"/>
    <n v="1"/>
    <s v="NA"/>
  </r>
  <r>
    <n v="115"/>
    <d v="2019-02-25T00:00:00"/>
    <n v="26.574416670000002"/>
    <n v="93.193222219999996"/>
    <x v="9"/>
    <x v="3"/>
    <n v="1"/>
    <n v="0"/>
    <n v="0"/>
    <n v="0"/>
    <n v="0"/>
    <n v="1"/>
    <s v="NA"/>
  </r>
  <r>
    <n v="116"/>
    <d v="2019-02-25T00:00:00"/>
    <n v="26.577249999999999"/>
    <n v="93.080777780000005"/>
    <x v="9"/>
    <x v="3"/>
    <n v="1"/>
    <n v="0"/>
    <n v="0"/>
    <n v="0"/>
    <n v="0"/>
    <n v="1"/>
    <s v="NA"/>
  </r>
  <r>
    <n v="116"/>
    <d v="2019-02-25T00:00:00"/>
    <n v="26.577249999999999"/>
    <n v="93.080777780000005"/>
    <x v="9"/>
    <x v="3"/>
    <n v="1"/>
    <n v="0"/>
    <n v="0"/>
    <n v="0"/>
    <n v="0"/>
    <n v="1"/>
    <s v="NA"/>
  </r>
  <r>
    <n v="116"/>
    <d v="2019-02-25T00:00:00"/>
    <n v="26.577249999999999"/>
    <n v="93.080777780000005"/>
    <x v="9"/>
    <x v="3"/>
    <n v="1"/>
    <n v="0"/>
    <n v="0"/>
    <n v="0"/>
    <n v="0"/>
    <n v="1"/>
    <s v="NA"/>
  </r>
  <r>
    <n v="116"/>
    <d v="2019-02-25T00:00:00"/>
    <n v="26.577249999999999"/>
    <n v="93.080777780000005"/>
    <x v="9"/>
    <x v="3"/>
    <n v="1"/>
    <n v="0"/>
    <n v="0"/>
    <n v="0"/>
    <n v="0"/>
    <n v="1"/>
    <s v="NA"/>
  </r>
  <r>
    <n v="116"/>
    <d v="2019-02-25T00:00:00"/>
    <n v="26.577249999999999"/>
    <n v="93.080777780000005"/>
    <x v="9"/>
    <x v="3"/>
    <n v="1"/>
    <n v="0"/>
    <n v="0"/>
    <n v="0"/>
    <n v="0"/>
    <n v="1"/>
    <s v="NA"/>
  </r>
  <r>
    <n v="116"/>
    <d v="2019-02-25T00:00:00"/>
    <n v="26.577249999999999"/>
    <n v="93.080777780000005"/>
    <x v="9"/>
    <x v="3"/>
    <n v="1"/>
    <n v="0"/>
    <n v="0"/>
    <n v="0"/>
    <n v="0"/>
    <n v="1"/>
    <s v="NA"/>
  </r>
  <r>
    <n v="117"/>
    <d v="2019-02-25T00:00:00"/>
    <n v="26.574333330000002"/>
    <n v="93.188861110000005"/>
    <x v="13"/>
    <x v="3"/>
    <n v="1"/>
    <n v="0"/>
    <n v="0"/>
    <n v="0"/>
    <n v="0"/>
    <n v="1"/>
    <s v="NA"/>
  </r>
  <r>
    <n v="117"/>
    <d v="2019-02-25T00:00:00"/>
    <n v="26.574333330000002"/>
    <n v="93.188861110000005"/>
    <x v="13"/>
    <x v="3"/>
    <n v="1"/>
    <n v="0"/>
    <n v="0"/>
    <n v="0"/>
    <n v="0"/>
    <n v="1"/>
    <s v="NA"/>
  </r>
  <r>
    <n v="117"/>
    <d v="2019-02-25T00:00:00"/>
    <n v="26.574333330000002"/>
    <n v="93.188861110000005"/>
    <x v="13"/>
    <x v="3"/>
    <n v="1"/>
    <n v="0"/>
    <n v="0"/>
    <n v="0"/>
    <n v="0"/>
    <n v="1"/>
    <s v="NA"/>
  </r>
  <r>
    <n v="117"/>
    <d v="2019-02-25T00:00:00"/>
    <n v="26.574333330000002"/>
    <n v="93.188861110000005"/>
    <x v="13"/>
    <x v="3"/>
    <n v="1"/>
    <n v="0"/>
    <n v="0"/>
    <n v="0"/>
    <n v="0"/>
    <n v="1"/>
    <s v="NA"/>
  </r>
  <r>
    <n v="117"/>
    <d v="2019-02-25T00:00:00"/>
    <n v="26.574333330000002"/>
    <n v="93.188861110000005"/>
    <x v="13"/>
    <x v="3"/>
    <n v="1"/>
    <n v="0"/>
    <n v="0"/>
    <n v="0"/>
    <n v="0"/>
    <n v="1"/>
    <s v="NA"/>
  </r>
  <r>
    <n v="117"/>
    <d v="2019-02-25T00:00:00"/>
    <n v="26.574333330000002"/>
    <n v="93.188861110000005"/>
    <x v="13"/>
    <x v="3"/>
    <n v="1"/>
    <n v="0"/>
    <n v="0"/>
    <n v="0"/>
    <n v="0"/>
    <n v="1"/>
    <s v="NA"/>
  </r>
  <r>
    <n v="118"/>
    <d v="2019-02-25T00:00:00"/>
    <n v="26.57527778"/>
    <n v="93.198611110000002"/>
    <x v="6"/>
    <x v="3"/>
    <n v="1"/>
    <n v="0"/>
    <n v="0"/>
    <n v="0"/>
    <n v="0"/>
    <n v="1"/>
    <s v="NA"/>
  </r>
  <r>
    <n v="118"/>
    <d v="2019-02-25T00:00:00"/>
    <n v="26.57527778"/>
    <n v="93.198611110000002"/>
    <x v="6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19"/>
    <d v="2019-02-25T00:00:00"/>
    <n v="26.57527778"/>
    <n v="93.198611110000002"/>
    <x v="7"/>
    <x v="3"/>
    <n v="1"/>
    <n v="0"/>
    <n v="0"/>
    <n v="0"/>
    <n v="0"/>
    <n v="1"/>
    <s v="NA"/>
  </r>
  <r>
    <n v="120"/>
    <d v="2019-02-25T00:00:00"/>
    <n v="26.574333330000002"/>
    <n v="93.188861110000005"/>
    <x v="6"/>
    <x v="3"/>
    <n v="1"/>
    <n v="0"/>
    <n v="0"/>
    <n v="0"/>
    <n v="0"/>
    <n v="1"/>
    <s v="NA"/>
  </r>
  <r>
    <n v="121"/>
    <d v="2019-02-28T00:00:00"/>
    <n v="26.584340000000001"/>
    <n v="93.337424999999996"/>
    <x v="6"/>
    <x v="3"/>
    <n v="1"/>
    <n v="0"/>
    <n v="0"/>
    <n v="0"/>
    <n v="1"/>
    <n v="0"/>
    <s v="NA"/>
  </r>
  <r>
    <n v="122"/>
    <d v="2019-03-02T00:00:00"/>
    <n v="26.584160000000001"/>
    <n v="93.337333330000007"/>
    <x v="6"/>
    <x v="3"/>
    <n v="1"/>
    <n v="0"/>
    <n v="0"/>
    <n v="0"/>
    <n v="1"/>
    <n v="0"/>
    <s v="NA"/>
  </r>
  <r>
    <n v="123"/>
    <d v="2019-03-04T00:00:00"/>
    <n v="26.572128899999999"/>
    <n v="93.075190379999995"/>
    <x v="9"/>
    <x v="3"/>
    <n v="1"/>
    <n v="0"/>
    <n v="0"/>
    <n v="0"/>
    <n v="0"/>
    <n v="1"/>
    <s v="NA"/>
  </r>
  <r>
    <n v="123"/>
    <d v="2019-03-04T00:00:00"/>
    <n v="26.572128899999999"/>
    <n v="93.075190379999995"/>
    <x v="9"/>
    <x v="3"/>
    <n v="1"/>
    <n v="0"/>
    <n v="0"/>
    <n v="0"/>
    <n v="0"/>
    <n v="1"/>
    <s v="NA"/>
  </r>
  <r>
    <n v="123"/>
    <d v="2019-03-04T00:00:00"/>
    <n v="26.572128899999999"/>
    <n v="93.075190379999995"/>
    <x v="9"/>
    <x v="3"/>
    <n v="1"/>
    <n v="0"/>
    <n v="0"/>
    <n v="0"/>
    <n v="0"/>
    <n v="1"/>
    <s v="NA"/>
  </r>
  <r>
    <n v="123"/>
    <d v="2019-03-04T00:00:00"/>
    <n v="26.572128899999999"/>
    <n v="93.075190379999995"/>
    <x v="9"/>
    <x v="3"/>
    <n v="1"/>
    <n v="0"/>
    <n v="0"/>
    <n v="0"/>
    <n v="0"/>
    <n v="1"/>
    <s v="NA"/>
  </r>
  <r>
    <n v="123"/>
    <d v="2019-03-04T00:00:00"/>
    <n v="26.572128899999999"/>
    <n v="93.075190379999995"/>
    <x v="9"/>
    <x v="3"/>
    <n v="1"/>
    <n v="0"/>
    <n v="0"/>
    <n v="0"/>
    <n v="0"/>
    <n v="1"/>
    <s v="NA"/>
  </r>
  <r>
    <n v="123"/>
    <d v="2019-03-04T00:00:00"/>
    <n v="26.572128899999999"/>
    <n v="93.075190379999995"/>
    <x v="9"/>
    <x v="3"/>
    <n v="1"/>
    <n v="0"/>
    <n v="0"/>
    <n v="0"/>
    <n v="0"/>
    <n v="1"/>
    <s v="NA"/>
  </r>
  <r>
    <n v="123"/>
    <d v="2019-03-04T00:00:00"/>
    <n v="26.572128899999999"/>
    <n v="93.075190379999995"/>
    <x v="9"/>
    <x v="3"/>
    <n v="1"/>
    <n v="0"/>
    <n v="0"/>
    <n v="0"/>
    <n v="0"/>
    <n v="1"/>
    <s v="NA"/>
  </r>
  <r>
    <n v="123"/>
    <d v="2019-03-04T00:00:00"/>
    <n v="26.572128899999999"/>
    <n v="93.075190379999995"/>
    <x v="9"/>
    <x v="3"/>
    <n v="1"/>
    <n v="0"/>
    <n v="0"/>
    <n v="0"/>
    <n v="0"/>
    <n v="1"/>
    <s v="NA"/>
  </r>
  <r>
    <n v="124"/>
    <d v="2019-03-04T00:00:00"/>
    <n v="26.57380556"/>
    <n v="93.183944440000005"/>
    <x v="7"/>
    <x v="3"/>
    <n v="1"/>
    <n v="0"/>
    <n v="0"/>
    <n v="0"/>
    <n v="0"/>
    <n v="1"/>
    <s v="NA"/>
  </r>
  <r>
    <n v="125"/>
    <d v="2019-03-06T00:00:00"/>
    <n v="26.57455556"/>
    <n v="93.194305560000004"/>
    <x v="9"/>
    <x v="3"/>
    <n v="1"/>
    <n v="0"/>
    <n v="0"/>
    <n v="0"/>
    <n v="0"/>
    <n v="1"/>
    <s v="NA"/>
  </r>
  <r>
    <n v="126"/>
    <d v="2019-03-06T00:00:00"/>
    <n v="26.572333329999999"/>
    <n v="93.143277780000005"/>
    <x v="6"/>
    <x v="3"/>
    <n v="1"/>
    <n v="0"/>
    <n v="0"/>
    <n v="0"/>
    <n v="0"/>
    <n v="1"/>
    <s v="NA"/>
  </r>
  <r>
    <n v="127"/>
    <d v="2019-03-06T00:00:00"/>
    <n v="26.573972220000002"/>
    <n v="93.146027779999997"/>
    <x v="15"/>
    <x v="3"/>
    <n v="1"/>
    <n v="0"/>
    <n v="0"/>
    <n v="0"/>
    <n v="0"/>
    <n v="1"/>
    <s v="NA"/>
  </r>
  <r>
    <n v="128"/>
    <d v="2019-03-06T00:00:00"/>
    <n v="26.576277780000002"/>
    <n v="93.155500000000004"/>
    <x v="8"/>
    <x v="3"/>
    <n v="1"/>
    <n v="0"/>
    <n v="0"/>
    <n v="0"/>
    <n v="0"/>
    <n v="1"/>
    <s v="NA"/>
  </r>
  <r>
    <n v="129"/>
    <d v="2019-03-08T00:00:00"/>
    <n v="26.58426167"/>
    <n v="93.337416669999996"/>
    <x v="5"/>
    <x v="3"/>
    <n v="1"/>
    <n v="0"/>
    <n v="0"/>
    <n v="0"/>
    <n v="1"/>
    <n v="0"/>
    <s v="NA"/>
  </r>
  <r>
    <n v="130"/>
    <d v="2019-03-08T00:00:00"/>
    <n v="26.640722220000001"/>
    <n v="93.567972220000001"/>
    <x v="16"/>
    <x v="1"/>
    <n v="1"/>
    <n v="0"/>
    <n v="0"/>
    <n v="1"/>
    <n v="0"/>
    <n v="0"/>
    <s v="NA"/>
  </r>
  <r>
    <n v="131"/>
    <d v="2019-03-10T00:00:00"/>
    <n v="26.58531"/>
    <n v="93.316824999999994"/>
    <x v="1"/>
    <x v="1"/>
    <n v="1"/>
    <n v="0"/>
    <n v="0"/>
    <n v="1"/>
    <n v="0"/>
    <n v="0"/>
    <s v="NA"/>
  </r>
  <r>
    <n v="132"/>
    <d v="2019-03-10T00:00:00"/>
    <n v="26.576628329999998"/>
    <n v="93.254429999999999"/>
    <x v="1"/>
    <x v="1"/>
    <n v="1"/>
    <n v="0"/>
    <n v="0"/>
    <n v="1"/>
    <n v="0"/>
    <n v="0"/>
    <s v="NA"/>
  </r>
  <r>
    <n v="133"/>
    <d v="2019-03-17T00:00:00"/>
    <n v="26.575138890000002"/>
    <n v="93.20783333"/>
    <x v="2"/>
    <x v="2"/>
    <n v="1"/>
    <n v="0"/>
    <n v="0"/>
    <n v="1"/>
    <n v="0"/>
    <n v="0"/>
    <s v="NA"/>
  </r>
  <r>
    <n v="134"/>
    <d v="2019-03-19T00:00:00"/>
    <n v="26.574722220000002"/>
    <n v="93.214083329999994"/>
    <x v="17"/>
    <x v="2"/>
    <n v="1"/>
    <n v="0"/>
    <n v="0"/>
    <n v="1"/>
    <n v="0"/>
    <n v="0"/>
    <s v="NA"/>
  </r>
  <r>
    <n v="135"/>
    <d v="2019-03-19T00:00:00"/>
    <n v="26.58544444"/>
    <n v="93.329527780000006"/>
    <x v="8"/>
    <x v="3"/>
    <n v="1"/>
    <n v="0"/>
    <n v="0"/>
    <n v="0"/>
    <n v="0"/>
    <n v="1"/>
    <s v="Distance from highway was Eight metre."/>
  </r>
  <r>
    <n v="136"/>
    <d v="2019-03-21T00:00:00"/>
    <n v="26.576219170000002"/>
    <n v="93.155868330000004"/>
    <x v="18"/>
    <x v="4"/>
    <n v="1"/>
    <n v="0"/>
    <n v="0"/>
    <n v="1"/>
    <n v="0"/>
    <n v="0"/>
    <s v="NA"/>
  </r>
  <r>
    <n v="137"/>
    <d v="2019-03-21T00:00:00"/>
    <n v="26.574651670000002"/>
    <n v="93.231179170000004"/>
    <x v="19"/>
    <x v="4"/>
    <n v="1"/>
    <n v="0"/>
    <n v="0"/>
    <n v="1"/>
    <n v="0"/>
    <n v="0"/>
    <s v="NA"/>
  </r>
  <r>
    <n v="138"/>
    <d v="2019-03-23T00:00:00"/>
    <n v="26.64086833"/>
    <n v="93.595915000000005"/>
    <x v="20"/>
    <x v="4"/>
    <n v="1"/>
    <n v="0"/>
    <n v="0"/>
    <n v="1"/>
    <n v="0"/>
    <n v="0"/>
    <s v="NA"/>
  </r>
  <r>
    <n v="139"/>
    <d v="2019-03-23T00:00:00"/>
    <n v="26.598884999999999"/>
    <n v="93.451409999999996"/>
    <x v="21"/>
    <x v="4"/>
    <n v="1"/>
    <n v="0"/>
    <n v="0"/>
    <n v="1"/>
    <n v="0"/>
    <n v="0"/>
    <s v="NA"/>
  </r>
  <r>
    <n v="140"/>
    <d v="2019-03-23T00:00:00"/>
    <n v="26.575083329999998"/>
    <n v="93.15"/>
    <x v="7"/>
    <x v="3"/>
    <n v="1"/>
    <n v="0"/>
    <n v="0"/>
    <n v="0"/>
    <n v="0"/>
    <n v="1"/>
    <s v="NA"/>
  </r>
  <r>
    <n v="141"/>
    <d v="2019-03-27T00:00:00"/>
    <n v="26.584313330000001"/>
    <n v="93.33713333"/>
    <x v="6"/>
    <x v="3"/>
    <n v="1"/>
    <n v="0"/>
    <n v="0"/>
    <n v="0"/>
    <n v="1"/>
    <n v="0"/>
    <s v="NA"/>
  </r>
  <r>
    <n v="142"/>
    <d v="2019-03-27T00:00:00"/>
    <n v="26.574478330000002"/>
    <n v="93.193359999999998"/>
    <x v="22"/>
    <x v="4"/>
    <n v="1"/>
    <n v="0"/>
    <n v="0"/>
    <n v="1"/>
    <n v="0"/>
    <n v="0"/>
    <s v="NA"/>
  </r>
  <r>
    <n v="143"/>
    <d v="2019-03-27T00:00:00"/>
    <n v="26.574249999999999"/>
    <n v="93.189972220000001"/>
    <x v="23"/>
    <x v="2"/>
    <n v="1"/>
    <n v="0"/>
    <n v="0"/>
    <n v="1"/>
    <n v="0"/>
    <n v="0"/>
    <s v="NA"/>
  </r>
  <r>
    <n v="144"/>
    <d v="2019-04-01T00:00:00"/>
    <n v="26.574472220000001"/>
    <n v="93.193444439999993"/>
    <x v="6"/>
    <x v="3"/>
    <n v="1"/>
    <n v="0"/>
    <n v="0"/>
    <n v="0"/>
    <n v="0"/>
    <n v="1"/>
    <s v="40 metre Distance from Highway- 37_x000d__x000a_"/>
  </r>
  <r>
    <n v="144"/>
    <d v="2019-04-01T00:00:00"/>
    <n v="26.574472220000001"/>
    <n v="93.193444439999993"/>
    <x v="6"/>
    <x v="3"/>
    <n v="1"/>
    <n v="0"/>
    <n v="0"/>
    <n v="0"/>
    <n v="0"/>
    <n v="1"/>
    <s v="40 metre Distance from Highway- 37_x000d__x000a_"/>
  </r>
  <r>
    <n v="145"/>
    <d v="2019-04-01T00:00:00"/>
    <n v="26.574472220000001"/>
    <n v="93.193444439999993"/>
    <x v="12"/>
    <x v="1"/>
    <n v="1"/>
    <n v="0"/>
    <n v="0"/>
    <n v="0"/>
    <n v="0"/>
    <n v="1"/>
    <s v="60 metre Distance from Highway-37"/>
  </r>
  <r>
    <n v="145"/>
    <d v="2019-04-01T00:00:00"/>
    <n v="26.574472220000001"/>
    <n v="93.193444439999993"/>
    <x v="12"/>
    <x v="1"/>
    <n v="1"/>
    <n v="0"/>
    <n v="0"/>
    <n v="0"/>
    <n v="0"/>
    <n v="1"/>
    <s v="60 metre Distance from Highway-37"/>
  </r>
  <r>
    <n v="145"/>
    <d v="2019-04-01T00:00:00"/>
    <n v="26.574472220000001"/>
    <n v="93.193444439999993"/>
    <x v="12"/>
    <x v="1"/>
    <n v="1"/>
    <n v="0"/>
    <n v="0"/>
    <n v="0"/>
    <n v="0"/>
    <n v="1"/>
    <s v="60 metre Distance from Highway-37"/>
  </r>
  <r>
    <n v="145"/>
    <d v="2019-04-01T00:00:00"/>
    <n v="26.574472220000001"/>
    <n v="93.193444439999993"/>
    <x v="12"/>
    <x v="1"/>
    <n v="1"/>
    <n v="0"/>
    <n v="0"/>
    <n v="0"/>
    <n v="0"/>
    <n v="1"/>
    <s v="60 metre Distance from Highway-37"/>
  </r>
  <r>
    <n v="145"/>
    <d v="2019-04-01T00:00:00"/>
    <n v="26.574472220000001"/>
    <n v="93.193444439999993"/>
    <x v="12"/>
    <x v="1"/>
    <n v="1"/>
    <n v="0"/>
    <n v="0"/>
    <n v="0"/>
    <n v="0"/>
    <n v="1"/>
    <s v="60 metre Distance from Highway-37"/>
  </r>
  <r>
    <n v="145"/>
    <d v="2019-04-01T00:00:00"/>
    <n v="26.574472220000001"/>
    <n v="93.193444439999993"/>
    <x v="12"/>
    <x v="1"/>
    <n v="1"/>
    <n v="0"/>
    <n v="0"/>
    <n v="0"/>
    <n v="0"/>
    <n v="1"/>
    <s v="60 metre Distance from Highway-37"/>
  </r>
  <r>
    <n v="145"/>
    <d v="2019-04-01T00:00:00"/>
    <n v="26.574472220000001"/>
    <n v="93.193444439999993"/>
    <x v="12"/>
    <x v="1"/>
    <n v="1"/>
    <n v="0"/>
    <n v="0"/>
    <n v="0"/>
    <n v="0"/>
    <n v="1"/>
    <s v="60 metre Distance from Highway-37"/>
  </r>
  <r>
    <n v="145"/>
    <d v="2019-04-01T00:00:00"/>
    <n v="26.574472220000001"/>
    <n v="93.193444439999993"/>
    <x v="12"/>
    <x v="1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6"/>
    <d v="2019-04-01T00:00:00"/>
    <n v="26.574472220000001"/>
    <n v="93.193444439999993"/>
    <x v="9"/>
    <x v="3"/>
    <n v="1"/>
    <n v="0"/>
    <n v="0"/>
    <n v="0"/>
    <n v="0"/>
    <n v="1"/>
    <s v="60 metre Distance from Highway-37"/>
  </r>
  <r>
    <n v="147"/>
    <d v="2019-04-09T00:00:00"/>
    <n v="26.590527779999999"/>
    <n v="93.432416669999995"/>
    <x v="24"/>
    <x v="2"/>
    <n v="1"/>
    <n v="0"/>
    <n v="0"/>
    <n v="1"/>
    <n v="0"/>
    <n v="0"/>
    <s v="NA"/>
  </r>
  <r>
    <n v="148"/>
    <d v="2019-04-13T00:00:00"/>
    <n v="26.586431940000001"/>
    <n v="93.356197499999993"/>
    <x v="25"/>
    <x v="4"/>
    <n v="1"/>
    <n v="0"/>
    <n v="0"/>
    <n v="1"/>
    <n v="0"/>
    <n v="0"/>
    <s v="NA"/>
  </r>
  <r>
    <n v="149"/>
    <d v="2019-04-13T00:00:00"/>
    <n v="26.599817779999999"/>
    <n v="93.453087780000004"/>
    <x v="26"/>
    <x v="2"/>
    <n v="1"/>
    <n v="0"/>
    <n v="0"/>
    <n v="1"/>
    <n v="0"/>
    <n v="0"/>
    <s v="NA"/>
  </r>
  <r>
    <n v="150"/>
    <d v="2019-04-19T00:00:00"/>
    <n v="26.574722220000002"/>
    <n v="93.224111109999996"/>
    <x v="27"/>
    <x v="2"/>
    <n v="1"/>
    <n v="0"/>
    <n v="0"/>
    <n v="1"/>
    <n v="0"/>
    <n v="0"/>
    <s v="NA"/>
  </r>
  <r>
    <n v="151"/>
    <d v="2019-04-19T00:00:00"/>
    <n v="26.571055560000001"/>
    <n v="93.073750000000004"/>
    <x v="28"/>
    <x v="2"/>
    <n v="1"/>
    <n v="0"/>
    <n v="0"/>
    <n v="1"/>
    <n v="0"/>
    <n v="0"/>
    <s v="NA"/>
  </r>
  <r>
    <n v="152"/>
    <d v="2019-04-19T00:00:00"/>
    <n v="26.58811111"/>
    <n v="93.392611110000004"/>
    <x v="29"/>
    <x v="2"/>
    <n v="1"/>
    <n v="0"/>
    <n v="0"/>
    <n v="1"/>
    <n v="0"/>
    <n v="0"/>
    <s v="NA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3"/>
    <d v="2019-04-19T00:00:00"/>
    <n v="26.57413889"/>
    <n v="93.188916669999998"/>
    <x v="5"/>
    <x v="3"/>
    <n v="1"/>
    <n v="0"/>
    <n v="0"/>
    <n v="0"/>
    <n v="0"/>
    <n v="1"/>
    <s v="140 metre distance from Highway"/>
  </r>
  <r>
    <n v="154"/>
    <d v="2019-04-19T00:00:00"/>
    <n v="26.579027780000001"/>
    <n v="93.260194440000006"/>
    <x v="23"/>
    <x v="2"/>
    <n v="1"/>
    <n v="0"/>
    <n v="0"/>
    <n v="1"/>
    <n v="0"/>
    <n v="0"/>
    <s v="NA"/>
  </r>
  <r>
    <n v="155"/>
    <d v="2019-04-21T00:00:00"/>
    <n v="26.584201669999999"/>
    <n v="93.337428329999995"/>
    <x v="5"/>
    <x v="3"/>
    <n v="1"/>
    <n v="0"/>
    <n v="0"/>
    <n v="0"/>
    <n v="1"/>
    <n v="0"/>
    <s v="NA"/>
  </r>
  <r>
    <n v="156"/>
    <d v="2019-04-21T00:00:00"/>
    <n v="26.576318329999999"/>
    <n v="93.252358330000007"/>
    <x v="18"/>
    <x v="4"/>
    <n v="1"/>
    <n v="0"/>
    <n v="0"/>
    <n v="1"/>
    <n v="0"/>
    <n v="0"/>
    <s v="NA"/>
  </r>
  <r>
    <n v="157"/>
    <d v="2019-04-21T00:00:00"/>
    <n v="26.574390000000001"/>
    <n v="93.19210167"/>
    <x v="24"/>
    <x v="2"/>
    <n v="1"/>
    <n v="0"/>
    <n v="0"/>
    <n v="1"/>
    <n v="0"/>
    <n v="0"/>
    <s v="NA"/>
  </r>
  <r>
    <n v="158"/>
    <d v="2019-04-21T00:00:00"/>
    <n v="26.623351670000002"/>
    <n v="93.526183329999995"/>
    <x v="30"/>
    <x v="4"/>
    <n v="1"/>
    <n v="0"/>
    <n v="0"/>
    <n v="1"/>
    <n v="0"/>
    <n v="0"/>
    <s v="NA"/>
  </r>
  <r>
    <n v="159"/>
    <d v="2019-04-21T00:00:00"/>
    <n v="26.60311111"/>
    <n v="93.459583330000001"/>
    <x v="25"/>
    <x v="4"/>
    <n v="1"/>
    <n v="0"/>
    <n v="0"/>
    <n v="1"/>
    <n v="0"/>
    <n v="0"/>
    <s v="NA"/>
  </r>
  <r>
    <n v="160"/>
    <d v="2019-04-23T00:00:00"/>
    <n v="26.641416670000002"/>
    <n v="93.582527780000007"/>
    <x v="28"/>
    <x v="2"/>
    <n v="1"/>
    <n v="0"/>
    <n v="0"/>
    <n v="1"/>
    <n v="0"/>
    <n v="0"/>
    <s v="NA"/>
  </r>
  <r>
    <n v="161"/>
    <d v="2019-04-23T00:00:00"/>
    <n v="26.58994444"/>
    <n v="93.414249999999996"/>
    <x v="31"/>
    <x v="2"/>
    <n v="0"/>
    <n v="1"/>
    <n v="0"/>
    <n v="1"/>
    <n v="0"/>
    <n v="0"/>
    <s v="NA"/>
  </r>
  <r>
    <n v="162"/>
    <d v="2019-04-23T00:00:00"/>
    <n v="26.578749999999999"/>
    <n v="93.262111110000006"/>
    <x v="32"/>
    <x v="2"/>
    <n v="1"/>
    <n v="0"/>
    <n v="0"/>
    <n v="1"/>
    <n v="0"/>
    <n v="0"/>
    <s v="NA"/>
  </r>
  <r>
    <n v="163"/>
    <d v="2019-04-23T00:00:00"/>
    <n v="26.589393609999998"/>
    <n v="93.406053330000006"/>
    <x v="33"/>
    <x v="4"/>
    <n v="0"/>
    <n v="1"/>
    <n v="0"/>
    <n v="1"/>
    <n v="0"/>
    <n v="0"/>
    <s v="NA"/>
  </r>
  <r>
    <n v="164"/>
    <d v="2019-04-27T00:00:00"/>
    <n v="26.582166669999999"/>
    <n v="93.300944439999995"/>
    <x v="34"/>
    <x v="4"/>
    <n v="1"/>
    <n v="0"/>
    <n v="0"/>
    <n v="1"/>
    <n v="0"/>
    <n v="0"/>
    <s v="NA"/>
  </r>
  <r>
    <n v="165"/>
    <d v="2019-04-29T00:00:00"/>
    <n v="26.592596390000001"/>
    <n v="93.439227579999994"/>
    <x v="2"/>
    <x v="2"/>
    <n v="1"/>
    <n v="0"/>
    <n v="0"/>
    <n v="1"/>
    <n v="0"/>
    <n v="0"/>
    <s v="NA"/>
  </r>
  <r>
    <n v="166"/>
    <d v="2019-04-29T00:00:00"/>
    <n v="26.576250000000002"/>
    <n v="93.161666670000002"/>
    <x v="35"/>
    <x v="4"/>
    <n v="1"/>
    <n v="0"/>
    <n v="0"/>
    <n v="1"/>
    <n v="0"/>
    <n v="0"/>
    <s v="NA"/>
  </r>
  <r>
    <n v="167"/>
    <d v="2019-05-03T00:00:00"/>
    <n v="26.578217909999999"/>
    <n v="93.2652638"/>
    <x v="33"/>
    <x v="4"/>
    <n v="1"/>
    <n v="0"/>
    <n v="0"/>
    <n v="1"/>
    <n v="0"/>
    <n v="0"/>
    <s v="NA"/>
  </r>
  <r>
    <n v="168"/>
    <d v="2019-05-03T00:00:00"/>
    <n v="26.578250000000001"/>
    <n v="93.265388889999997"/>
    <x v="30"/>
    <x v="4"/>
    <n v="1"/>
    <n v="0"/>
    <n v="0"/>
    <n v="1"/>
    <n v="0"/>
    <n v="0"/>
    <s v="NA"/>
  </r>
  <r>
    <n v="169"/>
    <d v="2019-05-05T00:00:00"/>
    <n v="26.64104833"/>
    <n v="93.593171670000004"/>
    <x v="0"/>
    <x v="0"/>
    <n v="1"/>
    <n v="0"/>
    <n v="0"/>
    <n v="1"/>
    <n v="0"/>
    <n v="0"/>
    <s v="NA"/>
  </r>
  <r>
    <n v="170"/>
    <d v="2019-05-05T00:00:00"/>
    <n v="26.57566667"/>
    <n v="93.245000000000005"/>
    <x v="25"/>
    <x v="4"/>
    <n v="1"/>
    <n v="0"/>
    <n v="0"/>
    <n v="1"/>
    <n v="0"/>
    <n v="0"/>
    <s v="NA"/>
  </r>
  <r>
    <n v="171"/>
    <d v="2019-05-05T00:00:00"/>
    <n v="26.573956670000001"/>
    <n v="93.185329999999993"/>
    <x v="30"/>
    <x v="4"/>
    <n v="1"/>
    <n v="0"/>
    <n v="0"/>
    <n v="1"/>
    <n v="0"/>
    <n v="0"/>
    <s v="NA"/>
  </r>
  <r>
    <n v="172"/>
    <d v="2019-05-05T00:00:00"/>
    <n v="26.56813889"/>
    <n v="93.123361110000005"/>
    <x v="27"/>
    <x v="2"/>
    <n v="1"/>
    <n v="0"/>
    <n v="0"/>
    <n v="1"/>
    <n v="0"/>
    <n v="0"/>
    <s v="NA"/>
  </r>
  <r>
    <n v="173"/>
    <d v="2019-05-07T00:00:00"/>
    <n v="26.59404833"/>
    <n v="93.44210167"/>
    <x v="30"/>
    <x v="4"/>
    <n v="1"/>
    <n v="0"/>
    <n v="0"/>
    <n v="1"/>
    <n v="0"/>
    <n v="0"/>
    <s v="NA"/>
  </r>
  <r>
    <n v="174"/>
    <d v="2019-05-07T00:00:00"/>
    <n v="26.57465333"/>
    <n v="93.225368329999995"/>
    <x v="30"/>
    <x v="4"/>
    <n v="1"/>
    <n v="0"/>
    <n v="0"/>
    <n v="1"/>
    <n v="0"/>
    <n v="0"/>
    <s v="NA"/>
  </r>
  <r>
    <n v="175"/>
    <d v="2019-05-07T00:00:00"/>
    <n v="26.574034999999999"/>
    <n v="93.145883330000004"/>
    <x v="5"/>
    <x v="3"/>
    <n v="1"/>
    <n v="0"/>
    <n v="0"/>
    <n v="0"/>
    <n v="1"/>
    <n v="0"/>
    <s v="NA"/>
  </r>
  <r>
    <n v="176"/>
    <d v="2019-05-07T00:00:00"/>
    <n v="26.56927778"/>
    <n v="93.135055559999998"/>
    <x v="9"/>
    <x v="3"/>
    <n v="1"/>
    <n v="0"/>
    <n v="0"/>
    <n v="0"/>
    <n v="0"/>
    <n v="1"/>
    <s v="6 metre from Highway"/>
  </r>
  <r>
    <n v="177"/>
    <d v="2019-05-09T00:00:00"/>
    <n v="26.574444440000001"/>
    <n v="93.1935"/>
    <x v="13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8"/>
    <d v="2019-05-09T00:00:00"/>
    <n v="26.57341667"/>
    <n v="93.076861109999996"/>
    <x v="9"/>
    <x v="3"/>
    <n v="1"/>
    <n v="0"/>
    <n v="0"/>
    <n v="0"/>
    <n v="0"/>
    <n v="1"/>
    <s v="30 metres from Highway"/>
  </r>
  <r>
    <n v="179"/>
    <d v="2019-05-09T00:00:00"/>
    <n v="26.574694439999998"/>
    <n v="93.148499999999999"/>
    <x v="9"/>
    <x v="3"/>
    <n v="1"/>
    <n v="0"/>
    <n v="0"/>
    <n v="0"/>
    <n v="0"/>
    <n v="1"/>
    <s v="25 metres from Highway"/>
  </r>
  <r>
    <n v="179"/>
    <d v="2019-05-09T00:00:00"/>
    <n v="26.574694439999998"/>
    <n v="93.148499999999999"/>
    <x v="9"/>
    <x v="3"/>
    <n v="1"/>
    <n v="0"/>
    <n v="0"/>
    <n v="0"/>
    <n v="0"/>
    <n v="1"/>
    <s v="25 metres from Highway"/>
  </r>
  <r>
    <n v="179"/>
    <d v="2019-05-09T00:00:00"/>
    <n v="26.574694439999998"/>
    <n v="93.148499999999999"/>
    <x v="9"/>
    <x v="3"/>
    <n v="1"/>
    <n v="0"/>
    <n v="0"/>
    <n v="0"/>
    <n v="0"/>
    <n v="1"/>
    <s v="25 metres from Highway"/>
  </r>
  <r>
    <n v="179"/>
    <d v="2019-05-09T00:00:00"/>
    <n v="26.574694439999998"/>
    <n v="93.148499999999999"/>
    <x v="9"/>
    <x v="3"/>
    <n v="1"/>
    <n v="0"/>
    <n v="0"/>
    <n v="0"/>
    <n v="0"/>
    <n v="1"/>
    <s v="25 metres from Highway"/>
  </r>
  <r>
    <n v="179"/>
    <d v="2019-05-09T00:00:00"/>
    <n v="26.574694439999998"/>
    <n v="93.148499999999999"/>
    <x v="9"/>
    <x v="3"/>
    <n v="1"/>
    <n v="0"/>
    <n v="0"/>
    <n v="0"/>
    <n v="0"/>
    <n v="1"/>
    <s v="25 metres from Highway"/>
  </r>
  <r>
    <n v="179"/>
    <d v="2019-05-09T00:00:00"/>
    <n v="26.574694439999998"/>
    <n v="93.148499999999999"/>
    <x v="9"/>
    <x v="3"/>
    <n v="1"/>
    <n v="0"/>
    <n v="0"/>
    <n v="0"/>
    <n v="0"/>
    <n v="1"/>
    <s v="25 metres from Highway"/>
  </r>
  <r>
    <n v="179"/>
    <d v="2019-05-09T00:00:00"/>
    <n v="26.574694439999998"/>
    <n v="93.148499999999999"/>
    <x v="9"/>
    <x v="3"/>
    <n v="1"/>
    <n v="0"/>
    <n v="0"/>
    <n v="0"/>
    <n v="0"/>
    <n v="1"/>
    <s v="25 metres from Highway"/>
  </r>
  <r>
    <n v="180"/>
    <d v="2019-05-09T00:00:00"/>
    <n v="26.631583330000002"/>
    <n v="93.546575000000004"/>
    <x v="16"/>
    <x v="1"/>
    <n v="1"/>
    <n v="0"/>
    <n v="0"/>
    <n v="1"/>
    <n v="0"/>
    <n v="0"/>
    <s v="NA"/>
  </r>
  <r>
    <n v="181"/>
    <d v="2019-05-14T00:00:00"/>
    <n v="26.571361110000002"/>
    <n v="93.074305559999999"/>
    <x v="3"/>
    <x v="0"/>
    <n v="1"/>
    <n v="0"/>
    <n v="0"/>
    <n v="0"/>
    <n v="0"/>
    <n v="1"/>
    <s v="8 metre from Highway"/>
  </r>
  <r>
    <n v="181"/>
    <d v="2019-05-14T00:00:00"/>
    <n v="26.571361110000002"/>
    <n v="93.074305559999999"/>
    <x v="3"/>
    <x v="0"/>
    <n v="1"/>
    <n v="0"/>
    <n v="0"/>
    <n v="0"/>
    <n v="0"/>
    <n v="1"/>
    <s v="8 metre from Highway"/>
  </r>
  <r>
    <n v="181"/>
    <d v="2019-05-14T00:00:00"/>
    <n v="26.571361110000002"/>
    <n v="93.074305559999999"/>
    <x v="3"/>
    <x v="0"/>
    <n v="1"/>
    <n v="0"/>
    <n v="0"/>
    <n v="0"/>
    <n v="0"/>
    <n v="1"/>
    <s v="8 metre from Highway"/>
  </r>
  <r>
    <n v="181"/>
    <d v="2019-05-14T00:00:00"/>
    <n v="26.571361110000002"/>
    <n v="93.074305559999999"/>
    <x v="3"/>
    <x v="0"/>
    <n v="1"/>
    <n v="0"/>
    <n v="0"/>
    <n v="0"/>
    <n v="0"/>
    <n v="1"/>
    <s v="8 metre from Highway"/>
  </r>
  <r>
    <n v="181"/>
    <d v="2019-05-14T00:00:00"/>
    <n v="26.571361110000002"/>
    <n v="93.074305559999999"/>
    <x v="3"/>
    <x v="0"/>
    <n v="1"/>
    <n v="0"/>
    <n v="0"/>
    <n v="0"/>
    <n v="0"/>
    <n v="1"/>
    <s v="8 metre from Highway"/>
  </r>
  <r>
    <n v="181"/>
    <d v="2019-05-14T00:00:00"/>
    <n v="26.571361110000002"/>
    <n v="93.074305559999999"/>
    <x v="3"/>
    <x v="0"/>
    <n v="1"/>
    <n v="0"/>
    <n v="0"/>
    <n v="0"/>
    <n v="0"/>
    <n v="1"/>
    <s v="8 metre from Highway"/>
  </r>
  <r>
    <n v="182"/>
    <d v="2019-05-14T00:00:00"/>
    <n v="26.569805559999999"/>
    <n v="93.137416669999993"/>
    <x v="9"/>
    <x v="3"/>
    <n v="1"/>
    <n v="0"/>
    <n v="0"/>
    <n v="0"/>
    <n v="0"/>
    <n v="1"/>
    <s v="10 metre from Highway"/>
  </r>
  <r>
    <n v="182"/>
    <d v="2019-05-14T00:00:00"/>
    <n v="26.569805559999999"/>
    <n v="93.137416669999993"/>
    <x v="9"/>
    <x v="3"/>
    <n v="1"/>
    <n v="0"/>
    <n v="0"/>
    <n v="0"/>
    <n v="0"/>
    <n v="1"/>
    <s v="1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3"/>
    <d v="2019-05-14T00:00:00"/>
    <n v="26.574249999999999"/>
    <n v="93.188888890000001"/>
    <x v="13"/>
    <x v="3"/>
    <n v="1"/>
    <n v="0"/>
    <n v="0"/>
    <n v="0"/>
    <n v="0"/>
    <n v="1"/>
    <s v="120 metre from Highway"/>
  </r>
  <r>
    <n v="184"/>
    <d v="2019-05-16T00:00:00"/>
    <n v="26.635777780000002"/>
    <n v="93.556055560000004"/>
    <x v="36"/>
    <x v="2"/>
    <n v="1"/>
    <n v="0"/>
    <n v="0"/>
    <n v="1"/>
    <n v="0"/>
    <n v="0"/>
    <s v="NA"/>
  </r>
  <r>
    <n v="185"/>
    <d v="2019-05-16T00:00:00"/>
    <n v="26.605472219999999"/>
    <n v="93.464055560000006"/>
    <x v="37"/>
    <x v="4"/>
    <n v="1"/>
    <n v="0"/>
    <n v="0"/>
    <n v="1"/>
    <n v="0"/>
    <n v="0"/>
    <s v="NA"/>
  </r>
  <r>
    <n v="186"/>
    <d v="2019-05-16T00:00:00"/>
    <n v="26.592861110000001"/>
    <n v="93.439694439999997"/>
    <x v="37"/>
    <x v="4"/>
    <n v="1"/>
    <n v="0"/>
    <n v="0"/>
    <n v="1"/>
    <n v="0"/>
    <n v="0"/>
    <s v="NA"/>
  </r>
  <r>
    <n v="187"/>
    <d v="2019-05-19T00:00:00"/>
    <n v="26.57463667"/>
    <n v="93.193505000000002"/>
    <x v="18"/>
    <x v="4"/>
    <n v="1"/>
    <n v="0"/>
    <n v="0"/>
    <n v="1"/>
    <n v="0"/>
    <n v="0"/>
    <s v="NA"/>
  </r>
  <r>
    <n v="188"/>
    <d v="2019-05-19T00:00:00"/>
    <n v="26.575620000000001"/>
    <n v="93.204003330000006"/>
    <x v="25"/>
    <x v="4"/>
    <n v="1"/>
    <n v="0"/>
    <n v="0"/>
    <n v="1"/>
    <n v="0"/>
    <n v="0"/>
    <s v="NA"/>
  </r>
  <r>
    <n v="189"/>
    <d v="2019-05-19T00:00:00"/>
    <n v="26.57717667"/>
    <n v="93.278676669999996"/>
    <x v="38"/>
    <x v="4"/>
    <n v="1"/>
    <n v="0"/>
    <n v="0"/>
    <n v="1"/>
    <n v="0"/>
    <n v="0"/>
    <s v="NA"/>
  </r>
  <r>
    <n v="190"/>
    <d v="2019-05-19T00:00:00"/>
    <n v="26.64157333"/>
    <n v="93.577309999999997"/>
    <x v="18"/>
    <x v="4"/>
    <n v="1"/>
    <n v="0"/>
    <n v="0"/>
    <n v="1"/>
    <n v="0"/>
    <n v="0"/>
    <s v="NA"/>
  </r>
  <r>
    <n v="191"/>
    <d v="2019-05-23T00:00:00"/>
    <n v="26.621200000000002"/>
    <n v="93.519085000000004"/>
    <x v="31"/>
    <x v="2"/>
    <n v="1"/>
    <n v="0"/>
    <n v="0"/>
    <n v="1"/>
    <n v="0"/>
    <n v="0"/>
    <s v="NA"/>
  </r>
  <r>
    <n v="192"/>
    <d v="2019-05-23T00:00:00"/>
    <n v="26.609346670000001"/>
    <n v="93.477828329999994"/>
    <x v="32"/>
    <x v="2"/>
    <n v="1"/>
    <n v="0"/>
    <n v="0"/>
    <n v="1"/>
    <n v="0"/>
    <n v="0"/>
    <s v="NA"/>
  </r>
  <r>
    <n v="193"/>
    <d v="2019-05-25T00:00:00"/>
    <n v="26.594709999999999"/>
    <n v="93.443470000000005"/>
    <x v="25"/>
    <x v="4"/>
    <n v="0"/>
    <n v="1"/>
    <n v="0"/>
    <n v="1"/>
    <n v="0"/>
    <n v="0"/>
    <s v="NA"/>
  </r>
  <r>
    <n v="194"/>
    <d v="2019-05-25T00:00:00"/>
    <n v="26.574696670000002"/>
    <n v="93.223226670000003"/>
    <x v="18"/>
    <x v="4"/>
    <n v="1"/>
    <n v="0"/>
    <n v="0"/>
    <n v="1"/>
    <n v="0"/>
    <n v="0"/>
    <s v="NA"/>
  </r>
  <r>
    <n v="195"/>
    <d v="2019-05-27T00:00:00"/>
    <n v="26.605441670000001"/>
    <n v="93.463981669999995"/>
    <x v="32"/>
    <x v="2"/>
    <n v="1"/>
    <n v="0"/>
    <n v="0"/>
    <n v="1"/>
    <n v="0"/>
    <n v="0"/>
    <s v="NA"/>
  </r>
  <r>
    <n v="196"/>
    <d v="2019-05-27T00:00:00"/>
    <n v="26.574725000000001"/>
    <n v="93.228888330000004"/>
    <x v="32"/>
    <x v="2"/>
    <n v="1"/>
    <n v="0"/>
    <n v="0"/>
    <n v="1"/>
    <n v="0"/>
    <n v="0"/>
    <s v="NA"/>
  </r>
  <r>
    <n v="197"/>
    <d v="2019-05-27T00:00:00"/>
    <n v="26.574472220000001"/>
    <n v="93.193777780000005"/>
    <x v="6"/>
    <x v="3"/>
    <n v="1"/>
    <n v="0"/>
    <n v="0"/>
    <n v="0"/>
    <n v="0"/>
    <n v="1"/>
    <s v="15 metre from Highway"/>
  </r>
  <r>
    <n v="198"/>
    <d v="2019-05-27T00:00:00"/>
    <n v="26.57182083"/>
    <n v="93.142471939999993"/>
    <x v="9"/>
    <x v="3"/>
    <n v="1"/>
    <n v="0"/>
    <n v="0"/>
    <n v="0"/>
    <n v="0"/>
    <n v="1"/>
    <s v="25 metre from Highway"/>
  </r>
  <r>
    <n v="199"/>
    <d v="2019-05-27T00:00:00"/>
    <n v="26.569722219999999"/>
    <n v="93.056083330000007"/>
    <x v="39"/>
    <x v="2"/>
    <n v="0"/>
    <n v="1"/>
    <n v="0"/>
    <n v="1"/>
    <n v="0"/>
    <n v="0"/>
    <s v="NA"/>
  </r>
  <r>
    <n v="200"/>
    <d v="2019-05-29T00:00:00"/>
    <n v="26.590685000000001"/>
    <n v="93.421975000000003"/>
    <x v="8"/>
    <x v="3"/>
    <n v="1"/>
    <n v="0"/>
    <n v="0"/>
    <n v="0"/>
    <n v="0"/>
    <n v="1"/>
    <s v="5 feet from Highway"/>
  </r>
  <r>
    <n v="201"/>
    <d v="2019-05-29T00:00:00"/>
    <n v="26.582535"/>
    <n v="93.303780000000003"/>
    <x v="18"/>
    <x v="4"/>
    <n v="1"/>
    <n v="0"/>
    <n v="0"/>
    <n v="1"/>
    <n v="0"/>
    <n v="0"/>
    <s v="NA"/>
  </r>
  <r>
    <n v="202"/>
    <d v="2019-05-29T00:00:00"/>
    <n v="26.592416669999999"/>
    <n v="93.438777779999995"/>
    <x v="24"/>
    <x v="2"/>
    <n v="1"/>
    <n v="0"/>
    <n v="0"/>
    <n v="1"/>
    <n v="0"/>
    <n v="0"/>
    <s v="NA"/>
  </r>
  <r>
    <n v="203"/>
    <d v="2019-05-29T00:00:00"/>
    <n v="26.59036111"/>
    <n v="93.429888890000001"/>
    <x v="24"/>
    <x v="2"/>
    <n v="0"/>
    <n v="1"/>
    <n v="0"/>
    <n v="1"/>
    <n v="0"/>
    <n v="0"/>
    <s v="NA"/>
  </r>
  <r>
    <n v="204"/>
    <d v="2019-05-29T00:00:00"/>
    <n v="26.573694440000001"/>
    <n v="93.145638890000001"/>
    <x v="2"/>
    <x v="2"/>
    <n v="1"/>
    <n v="0"/>
    <n v="0"/>
    <n v="1"/>
    <n v="0"/>
    <n v="0"/>
    <s v="NA"/>
  </r>
  <r>
    <n v="205"/>
    <d v="2019-05-29T00:00:00"/>
    <n v="26.57375"/>
    <n v="93.10502778"/>
    <x v="32"/>
    <x v="2"/>
    <n v="1"/>
    <n v="0"/>
    <n v="0"/>
    <n v="1"/>
    <n v="0"/>
    <n v="0"/>
    <s v="NA"/>
  </r>
  <r>
    <n v="206"/>
    <d v="2019-05-29T00:00:00"/>
    <n v="26.573694440000001"/>
    <n v="93.145638890000001"/>
    <x v="24"/>
    <x v="2"/>
    <n v="1"/>
    <n v="0"/>
    <n v="0"/>
    <n v="1"/>
    <n v="0"/>
    <n v="0"/>
    <s v="NA"/>
  </r>
  <r>
    <n v="207"/>
    <d v="2019-05-31T00:00:00"/>
    <n v="26.628585000000001"/>
    <n v="93.539221670000003"/>
    <x v="2"/>
    <x v="2"/>
    <n v="1"/>
    <n v="0"/>
    <n v="0"/>
    <n v="1"/>
    <n v="0"/>
    <n v="0"/>
    <s v="NA"/>
  </r>
  <r>
    <n v="208"/>
    <d v="2019-05-31T00:00:00"/>
    <n v="26.623478330000001"/>
    <n v="93.52664833"/>
    <x v="2"/>
    <x v="2"/>
    <n v="1"/>
    <n v="0"/>
    <n v="0"/>
    <n v="1"/>
    <n v="0"/>
    <n v="0"/>
    <s v="NA"/>
  </r>
  <r>
    <n v="209"/>
    <d v="2019-05-31T00:00:00"/>
    <n v="26.61597806"/>
    <n v="93.508658330000003"/>
    <x v="40"/>
    <x v="2"/>
    <n v="1"/>
    <n v="0"/>
    <n v="0"/>
    <n v="1"/>
    <n v="0"/>
    <n v="0"/>
    <s v="NA"/>
  </r>
  <r>
    <n v="210"/>
    <d v="2019-05-31T00:00:00"/>
    <n v="26.602128329999999"/>
    <n v="93.457696670000004"/>
    <x v="37"/>
    <x v="4"/>
    <n v="1"/>
    <n v="0"/>
    <n v="0"/>
    <n v="1"/>
    <n v="0"/>
    <n v="0"/>
    <s v="NA"/>
  </r>
  <r>
    <n v="211"/>
    <d v="2019-05-31T00:00:00"/>
    <n v="26.593798329999998"/>
    <n v="93.441581670000005"/>
    <x v="2"/>
    <x v="2"/>
    <n v="1"/>
    <n v="0"/>
    <n v="0"/>
    <n v="1"/>
    <n v="0"/>
    <n v="0"/>
    <s v="NA"/>
  </r>
  <r>
    <n v="212"/>
    <d v="2019-05-31T00:00:00"/>
    <n v="26.577110000000001"/>
    <n v="93.282818329999998"/>
    <x v="30"/>
    <x v="4"/>
    <n v="1"/>
    <n v="0"/>
    <n v="0"/>
    <n v="1"/>
    <n v="0"/>
    <n v="0"/>
    <s v="NA"/>
  </r>
  <r>
    <n v="213"/>
    <d v="2019-05-31T00:00:00"/>
    <n v="26.61346"/>
    <n v="93.500941670000003"/>
    <x v="31"/>
    <x v="2"/>
    <n v="1"/>
    <n v="0"/>
    <n v="0"/>
    <n v="1"/>
    <n v="0"/>
    <n v="0"/>
    <s v="NA"/>
  </r>
  <r>
    <n v="214"/>
    <d v="2019-06-02T00:00:00"/>
    <n v="26.603388890000002"/>
    <n v="93.460055560000001"/>
    <x v="24"/>
    <x v="2"/>
    <n v="1"/>
    <n v="0"/>
    <n v="0"/>
    <n v="1"/>
    <n v="0"/>
    <n v="0"/>
    <s v="NA"/>
  </r>
  <r>
    <n v="215"/>
    <d v="2019-06-02T00:00:00"/>
    <n v="26.590499999999999"/>
    <n v="93.427138889999995"/>
    <x v="2"/>
    <x v="2"/>
    <n v="1"/>
    <n v="0"/>
    <n v="0"/>
    <n v="1"/>
    <n v="0"/>
    <n v="0"/>
    <s v="NA"/>
  </r>
  <r>
    <n v="216"/>
    <d v="2019-06-02T00:00:00"/>
    <n v="26.577222219999999"/>
    <n v="93.283305560000002"/>
    <x v="2"/>
    <x v="2"/>
    <n v="1"/>
    <n v="0"/>
    <n v="0"/>
    <n v="1"/>
    <n v="0"/>
    <n v="0"/>
    <s v="NA"/>
  </r>
  <r>
    <n v="217"/>
    <d v="2019-06-02T00:00:00"/>
    <n v="26.574833330000001"/>
    <n v="93.209305560000004"/>
    <x v="25"/>
    <x v="4"/>
    <n v="1"/>
    <n v="0"/>
    <n v="0"/>
    <n v="1"/>
    <n v="0"/>
    <n v="0"/>
    <s v="NA"/>
  </r>
  <r>
    <n v="218"/>
    <d v="2019-06-02T00:00:00"/>
    <n v="26.574141390000001"/>
    <n v="93.188492780000004"/>
    <x v="5"/>
    <x v="3"/>
    <n v="1"/>
    <n v="0"/>
    <n v="0"/>
    <n v="0"/>
    <n v="0"/>
    <n v="1"/>
    <s v="60 metre from Highway"/>
  </r>
  <r>
    <n v="218"/>
    <d v="2019-06-02T00:00:00"/>
    <n v="26.574141390000001"/>
    <n v="93.188492780000004"/>
    <x v="5"/>
    <x v="3"/>
    <n v="1"/>
    <n v="0"/>
    <n v="0"/>
    <n v="0"/>
    <n v="0"/>
    <n v="1"/>
    <s v="60 metre from Highway"/>
  </r>
  <r>
    <n v="218"/>
    <d v="2019-06-02T00:00:00"/>
    <n v="26.574141390000001"/>
    <n v="93.188492780000004"/>
    <x v="5"/>
    <x v="3"/>
    <n v="1"/>
    <n v="0"/>
    <n v="0"/>
    <n v="0"/>
    <n v="0"/>
    <n v="1"/>
    <s v="60 metre from Highway"/>
  </r>
  <r>
    <n v="219"/>
    <d v="2019-06-02T00:00:00"/>
    <n v="26.574141390000001"/>
    <n v="93.188492780000004"/>
    <x v="13"/>
    <x v="3"/>
    <n v="1"/>
    <n v="0"/>
    <n v="0"/>
    <n v="0"/>
    <n v="0"/>
    <n v="1"/>
    <s v="70 metre from Highway"/>
  </r>
  <r>
    <n v="219"/>
    <d v="2019-06-02T00:00:00"/>
    <n v="26.574141390000001"/>
    <n v="93.188492780000004"/>
    <x v="13"/>
    <x v="3"/>
    <n v="1"/>
    <n v="0"/>
    <n v="0"/>
    <n v="0"/>
    <n v="0"/>
    <n v="1"/>
    <s v="70 metre from Highway"/>
  </r>
  <r>
    <n v="219"/>
    <d v="2019-06-02T00:00:00"/>
    <n v="26.574141390000001"/>
    <n v="93.188492780000004"/>
    <x v="13"/>
    <x v="3"/>
    <n v="1"/>
    <n v="0"/>
    <n v="0"/>
    <n v="0"/>
    <n v="0"/>
    <n v="1"/>
    <s v="70 metre from Highway"/>
  </r>
  <r>
    <n v="219"/>
    <d v="2019-06-02T00:00:00"/>
    <n v="26.574141390000001"/>
    <n v="93.188492780000004"/>
    <x v="13"/>
    <x v="3"/>
    <n v="1"/>
    <n v="0"/>
    <n v="0"/>
    <n v="0"/>
    <n v="0"/>
    <n v="1"/>
    <s v="70 metre from Highway"/>
  </r>
  <r>
    <n v="219"/>
    <d v="2019-06-02T00:00:00"/>
    <n v="26.574141390000001"/>
    <n v="93.188492780000004"/>
    <x v="13"/>
    <x v="3"/>
    <n v="1"/>
    <n v="0"/>
    <n v="0"/>
    <n v="0"/>
    <n v="0"/>
    <n v="1"/>
    <s v="70 metre from Highway"/>
  </r>
  <r>
    <n v="219"/>
    <d v="2019-06-02T00:00:00"/>
    <n v="26.574141390000001"/>
    <n v="93.188492780000004"/>
    <x v="13"/>
    <x v="3"/>
    <n v="1"/>
    <n v="0"/>
    <n v="0"/>
    <n v="0"/>
    <n v="0"/>
    <n v="1"/>
    <s v="70 metre from Highway"/>
  </r>
  <r>
    <n v="220"/>
    <d v="2019-06-02T00:00:00"/>
    <n v="26.571937500000001"/>
    <n v="93.116607779999995"/>
    <x v="5"/>
    <x v="3"/>
    <n v="1"/>
    <n v="0"/>
    <n v="0"/>
    <n v="0"/>
    <n v="0"/>
    <n v="1"/>
    <s v="80 metre from Highway"/>
  </r>
  <r>
    <n v="220"/>
    <d v="2019-06-02T00:00:00"/>
    <n v="26.571937500000001"/>
    <n v="93.116607779999995"/>
    <x v="5"/>
    <x v="3"/>
    <n v="1"/>
    <n v="0"/>
    <n v="0"/>
    <n v="0"/>
    <n v="0"/>
    <n v="1"/>
    <s v="80 metre from Highway"/>
  </r>
  <r>
    <n v="220"/>
    <d v="2019-06-02T00:00:00"/>
    <n v="26.571937500000001"/>
    <n v="93.116607779999995"/>
    <x v="5"/>
    <x v="3"/>
    <n v="1"/>
    <n v="0"/>
    <n v="0"/>
    <n v="0"/>
    <n v="0"/>
    <n v="1"/>
    <s v="80 metre from Highway"/>
  </r>
  <r>
    <n v="220"/>
    <d v="2019-06-02T00:00:00"/>
    <n v="26.571937500000001"/>
    <n v="93.116607779999995"/>
    <x v="5"/>
    <x v="3"/>
    <n v="1"/>
    <n v="0"/>
    <n v="0"/>
    <n v="0"/>
    <n v="0"/>
    <n v="1"/>
    <s v="80 metre from Highway"/>
  </r>
  <r>
    <n v="220"/>
    <d v="2019-06-02T00:00:00"/>
    <n v="26.571937500000001"/>
    <n v="93.116607779999995"/>
    <x v="5"/>
    <x v="3"/>
    <n v="1"/>
    <n v="0"/>
    <n v="0"/>
    <n v="0"/>
    <n v="0"/>
    <n v="1"/>
    <s v="80 metre from Highway"/>
  </r>
  <r>
    <n v="220"/>
    <d v="2019-06-02T00:00:00"/>
    <n v="26.571937500000001"/>
    <n v="93.116607779999995"/>
    <x v="5"/>
    <x v="3"/>
    <n v="1"/>
    <n v="0"/>
    <n v="0"/>
    <n v="0"/>
    <n v="0"/>
    <n v="1"/>
    <s v="80 metre from Highway"/>
  </r>
  <r>
    <n v="220"/>
    <d v="2019-06-02T00:00:00"/>
    <n v="26.571937500000001"/>
    <n v="93.116607779999995"/>
    <x v="5"/>
    <x v="3"/>
    <n v="1"/>
    <n v="0"/>
    <n v="0"/>
    <n v="0"/>
    <n v="0"/>
    <n v="1"/>
    <s v="80 metre from Highway"/>
  </r>
  <r>
    <n v="220"/>
    <d v="2019-06-02T00:00:00"/>
    <n v="26.571937500000001"/>
    <n v="93.116607779999995"/>
    <x v="5"/>
    <x v="3"/>
    <n v="1"/>
    <n v="0"/>
    <n v="0"/>
    <n v="0"/>
    <n v="0"/>
    <n v="1"/>
    <s v="80 metre from Highway"/>
  </r>
  <r>
    <n v="220"/>
    <d v="2019-06-02T00:00:00"/>
    <n v="26.571937500000001"/>
    <n v="93.116607779999995"/>
    <x v="5"/>
    <x v="3"/>
    <n v="1"/>
    <n v="0"/>
    <n v="0"/>
    <n v="0"/>
    <n v="0"/>
    <n v="1"/>
    <s v="80 metre from Highway"/>
  </r>
  <r>
    <n v="220"/>
    <d v="2019-06-02T00:00:00"/>
    <n v="26.571937500000001"/>
    <n v="93.116607779999995"/>
    <x v="5"/>
    <x v="3"/>
    <n v="1"/>
    <n v="0"/>
    <n v="0"/>
    <n v="0"/>
    <n v="0"/>
    <n v="1"/>
    <s v="80 metre from Highway"/>
  </r>
  <r>
    <n v="221"/>
    <d v="2019-06-02T00:00:00"/>
    <n v="26.571937500000001"/>
    <n v="93.116607779999995"/>
    <x v="15"/>
    <x v="3"/>
    <n v="1"/>
    <n v="0"/>
    <n v="0"/>
    <n v="0"/>
    <n v="0"/>
    <n v="1"/>
    <s v="20 metre from Highway"/>
  </r>
  <r>
    <n v="222"/>
    <d v="2019-06-02T00:00:00"/>
    <n v="26.568174719999998"/>
    <n v="93.121975559999996"/>
    <x v="9"/>
    <x v="3"/>
    <n v="1"/>
    <n v="0"/>
    <n v="0"/>
    <n v="0"/>
    <n v="0"/>
    <n v="1"/>
    <s v="40 metre from Highway"/>
  </r>
  <r>
    <n v="222"/>
    <d v="2019-06-02T00:00:00"/>
    <n v="26.568174719999998"/>
    <n v="93.121975559999996"/>
    <x v="9"/>
    <x v="3"/>
    <n v="1"/>
    <n v="0"/>
    <n v="0"/>
    <n v="0"/>
    <n v="0"/>
    <n v="1"/>
    <s v="40 metre from Highway"/>
  </r>
  <r>
    <n v="223"/>
    <d v="2019-06-04T00:00:00"/>
    <n v="26.585568330000001"/>
    <n v="93.320083330000003"/>
    <x v="41"/>
    <x v="2"/>
    <n v="1"/>
    <n v="0"/>
    <n v="0"/>
    <n v="1"/>
    <n v="0"/>
    <n v="0"/>
    <s v="NA"/>
  </r>
  <r>
    <n v="224"/>
    <d v="2019-06-06T00:00:00"/>
    <n v="26.639813329999999"/>
    <n v="93.566064999999995"/>
    <x v="37"/>
    <x v="4"/>
    <n v="1"/>
    <n v="0"/>
    <n v="0"/>
    <n v="1"/>
    <n v="0"/>
    <n v="0"/>
    <s v="NA"/>
  </r>
  <r>
    <n v="225"/>
    <d v="2019-06-06T00:00:00"/>
    <n v="26.602049999999998"/>
    <n v="93.457615000000004"/>
    <x v="27"/>
    <x v="2"/>
    <n v="0"/>
    <n v="0"/>
    <n v="1"/>
    <n v="1"/>
    <n v="0"/>
    <n v="0"/>
    <s v="NA"/>
  </r>
  <r>
    <n v="226"/>
    <d v="2019-06-06T00:00:00"/>
    <n v="26.573916669999999"/>
    <n v="93.184139999999999"/>
    <x v="7"/>
    <x v="3"/>
    <n v="1"/>
    <n v="0"/>
    <n v="0"/>
    <n v="0"/>
    <n v="0"/>
    <n v="1"/>
    <s v="30 metre from Highway"/>
  </r>
  <r>
    <n v="226"/>
    <d v="2019-06-06T00:00:00"/>
    <n v="26.573916669999999"/>
    <n v="93.184139999999999"/>
    <x v="7"/>
    <x v="3"/>
    <n v="1"/>
    <n v="0"/>
    <n v="0"/>
    <n v="0"/>
    <n v="0"/>
    <n v="1"/>
    <s v="30 metre from Highway"/>
  </r>
  <r>
    <n v="226"/>
    <d v="2019-06-06T00:00:00"/>
    <n v="26.573916669999999"/>
    <n v="93.184139999999999"/>
    <x v="7"/>
    <x v="3"/>
    <n v="1"/>
    <n v="0"/>
    <n v="0"/>
    <n v="0"/>
    <n v="0"/>
    <n v="1"/>
    <s v="30 metre from Highway"/>
  </r>
  <r>
    <n v="227"/>
    <d v="2019-06-06T00:00:00"/>
    <n v="26.572472220000002"/>
    <n v="93.143638890000005"/>
    <x v="9"/>
    <x v="3"/>
    <n v="1"/>
    <n v="0"/>
    <n v="0"/>
    <n v="0"/>
    <n v="0"/>
    <n v="1"/>
    <s v="20 metre from Highway"/>
  </r>
  <r>
    <n v="227"/>
    <d v="2019-06-06T00:00:00"/>
    <n v="26.572472220000002"/>
    <n v="93.143638890000005"/>
    <x v="9"/>
    <x v="3"/>
    <n v="1"/>
    <n v="0"/>
    <n v="0"/>
    <n v="0"/>
    <n v="0"/>
    <n v="1"/>
    <s v="20 metre from Highway"/>
  </r>
  <r>
    <n v="227"/>
    <d v="2019-06-06T00:00:00"/>
    <n v="26.572472220000002"/>
    <n v="93.143638890000005"/>
    <x v="9"/>
    <x v="3"/>
    <n v="1"/>
    <n v="0"/>
    <n v="0"/>
    <n v="0"/>
    <n v="0"/>
    <n v="1"/>
    <s v="20 metre from Highway"/>
  </r>
  <r>
    <n v="228"/>
    <d v="2019-06-08T00:00:00"/>
    <n v="26.60962"/>
    <n v="93.478551670000002"/>
    <x v="18"/>
    <x v="4"/>
    <n v="1"/>
    <n v="0"/>
    <n v="0"/>
    <n v="1"/>
    <n v="0"/>
    <n v="0"/>
    <s v="NA"/>
  </r>
  <r>
    <n v="229"/>
    <d v="2019-06-08T00:00:00"/>
    <n v="26.576938330000001"/>
    <n v="93.278491669999994"/>
    <x v="29"/>
    <x v="2"/>
    <n v="0"/>
    <n v="1"/>
    <n v="0"/>
    <n v="1"/>
    <n v="0"/>
    <n v="0"/>
    <s v="NA"/>
  </r>
  <r>
    <n v="230"/>
    <d v="2019-06-08T00:00:00"/>
    <n v="26.57425667"/>
    <n v="93.192048330000006"/>
    <x v="5"/>
    <x v="3"/>
    <n v="1"/>
    <n v="0"/>
    <n v="0"/>
    <n v="0"/>
    <n v="0"/>
    <n v="1"/>
    <s v="25 metre from Highway"/>
  </r>
  <r>
    <n v="231"/>
    <d v="2019-06-08T00:00:00"/>
    <n v="26.574051669999999"/>
    <n v="93.146131670000003"/>
    <x v="5"/>
    <x v="3"/>
    <n v="1"/>
    <n v="0"/>
    <n v="0"/>
    <n v="0"/>
    <n v="1"/>
    <n v="0"/>
    <s v="NA"/>
  </r>
  <r>
    <n v="232"/>
    <d v="2019-06-10T00:00:00"/>
    <n v="26.602699999999999"/>
    <n v="93.458646669999993"/>
    <x v="30"/>
    <x v="4"/>
    <n v="1"/>
    <n v="0"/>
    <n v="0"/>
    <n v="1"/>
    <n v="0"/>
    <n v="0"/>
    <s v="NA"/>
  </r>
  <r>
    <n v="233"/>
    <d v="2019-06-10T00:00:00"/>
    <n v="26.589265000000001"/>
    <n v="93.413155000000003"/>
    <x v="33"/>
    <x v="4"/>
    <n v="0"/>
    <n v="1"/>
    <n v="0"/>
    <n v="1"/>
    <n v="0"/>
    <n v="0"/>
    <s v="NA"/>
  </r>
  <r>
    <n v="234"/>
    <d v="2019-06-10T00:00:00"/>
    <n v="26.57544"/>
    <n v="93.199758329999995"/>
    <x v="30"/>
    <x v="4"/>
    <n v="1"/>
    <n v="0"/>
    <n v="0"/>
    <n v="1"/>
    <n v="0"/>
    <n v="0"/>
    <s v="NA"/>
  </r>
  <r>
    <n v="235"/>
    <d v="2019-06-10T00:00:00"/>
    <n v="26.570025000000001"/>
    <n v="93.072828329999993"/>
    <x v="31"/>
    <x v="2"/>
    <n v="0"/>
    <n v="1"/>
    <n v="0"/>
    <n v="1"/>
    <n v="0"/>
    <n v="0"/>
    <s v="NA"/>
  </r>
  <r>
    <n v="236"/>
    <d v="2019-06-10T00:00:00"/>
    <n v="26.57455667"/>
    <n v="93.078091670000006"/>
    <x v="27"/>
    <x v="2"/>
    <n v="1"/>
    <n v="0"/>
    <n v="0"/>
    <n v="1"/>
    <n v="0"/>
    <n v="0"/>
    <s v="NA"/>
  </r>
  <r>
    <n v="237"/>
    <d v="2019-06-10T00:00:00"/>
    <n v="26.575936670000001"/>
    <n v="93.24682833"/>
    <x v="18"/>
    <x v="4"/>
    <n v="1"/>
    <n v="0"/>
    <n v="0"/>
    <n v="1"/>
    <n v="0"/>
    <n v="0"/>
    <s v="NA"/>
  </r>
  <r>
    <n v="238"/>
    <d v="2019-06-10T00:00:00"/>
    <n v="26.641213329999999"/>
    <n v="93.584661670000003"/>
    <x v="32"/>
    <x v="2"/>
    <n v="1"/>
    <n v="0"/>
    <n v="0"/>
    <n v="1"/>
    <n v="0"/>
    <n v="0"/>
    <s v="NA"/>
  </r>
  <r>
    <n v="239"/>
    <d v="2019-06-12T00:00:00"/>
    <n v="26.592148330000001"/>
    <n v="93.438221670000004"/>
    <x v="32"/>
    <x v="2"/>
    <n v="1"/>
    <n v="0"/>
    <n v="0"/>
    <n v="1"/>
    <n v="0"/>
    <n v="0"/>
    <s v="NA"/>
  </r>
  <r>
    <n v="240"/>
    <d v="2019-06-12T00:00:00"/>
    <n v="26.591181670000001"/>
    <n v="93.436248329999998"/>
    <x v="26"/>
    <x v="2"/>
    <n v="1"/>
    <n v="0"/>
    <n v="0"/>
    <n v="1"/>
    <n v="0"/>
    <n v="0"/>
    <s v="NA"/>
  </r>
  <r>
    <n v="241"/>
    <d v="2019-06-12T00:00:00"/>
    <n v="26.57100333"/>
    <n v="93.117643330000007"/>
    <x v="19"/>
    <x v="4"/>
    <n v="1"/>
    <n v="0"/>
    <n v="0"/>
    <n v="1"/>
    <n v="0"/>
    <n v="0"/>
    <s v="NA"/>
  </r>
  <r>
    <n v="242"/>
    <d v="2019-06-12T00:00:00"/>
    <n v="26.574045000000002"/>
    <n v="93.105183330000003"/>
    <x v="32"/>
    <x v="2"/>
    <n v="1"/>
    <n v="0"/>
    <n v="0"/>
    <n v="1"/>
    <n v="0"/>
    <n v="0"/>
    <s v="NA"/>
  </r>
  <r>
    <n v="243"/>
    <d v="2019-06-12T00:00:00"/>
    <n v="26.569806669999998"/>
    <n v="93.054918330000007"/>
    <x v="42"/>
    <x v="2"/>
    <n v="1"/>
    <n v="0"/>
    <n v="0"/>
    <n v="1"/>
    <n v="0"/>
    <n v="0"/>
    <s v="NA"/>
  </r>
  <r>
    <n v="244"/>
    <d v="2019-06-18T00:00:00"/>
    <n v="26.591777780000001"/>
    <n v="93.437666669999999"/>
    <x v="39"/>
    <x v="2"/>
    <n v="0"/>
    <n v="1"/>
    <n v="0"/>
    <n v="1"/>
    <n v="0"/>
    <n v="0"/>
    <s v="NA"/>
  </r>
  <r>
    <n v="245"/>
    <d v="2019-06-18T00:00:00"/>
    <n v="26.590638890000001"/>
    <n v="93.424972220000001"/>
    <x v="32"/>
    <x v="2"/>
    <n v="1"/>
    <n v="0"/>
    <n v="0"/>
    <n v="1"/>
    <n v="0"/>
    <n v="0"/>
    <s v="NA"/>
  </r>
  <r>
    <n v="246"/>
    <d v="2019-06-18T00:00:00"/>
    <n v="26.577388890000002"/>
    <n v="93.283777779999994"/>
    <x v="2"/>
    <x v="2"/>
    <n v="1"/>
    <n v="0"/>
    <n v="0"/>
    <n v="1"/>
    <n v="0"/>
    <n v="0"/>
    <s v="NA"/>
  </r>
  <r>
    <n v="247"/>
    <d v="2019-06-20T00:00:00"/>
    <n v="26.621413329999999"/>
    <n v="93.519681669999997"/>
    <x v="31"/>
    <x v="2"/>
    <n v="0"/>
    <n v="1"/>
    <n v="0"/>
    <n v="1"/>
    <n v="0"/>
    <n v="0"/>
    <s v="NA"/>
  </r>
  <r>
    <n v="248"/>
    <d v="2019-06-22T00:00:00"/>
    <n v="26.581553"/>
    <n v="93.299272999999999"/>
    <x v="41"/>
    <x v="2"/>
    <n v="1"/>
    <n v="0"/>
    <n v="0"/>
    <n v="1"/>
    <n v="0"/>
    <n v="0"/>
    <s v="NA"/>
  </r>
  <r>
    <n v="249"/>
    <d v="2019-07-02T00:00:00"/>
    <n v="26.599976999999999"/>
    <n v="93.453367999999998"/>
    <x v="25"/>
    <x v="4"/>
    <n v="1"/>
    <n v="0"/>
    <n v="0"/>
    <n v="1"/>
    <n v="0"/>
    <n v="0"/>
    <s v="NA"/>
  </r>
  <r>
    <n v="250"/>
    <d v="2019-07-02T00:00:00"/>
    <n v="26.574677999999999"/>
    <n v="93.218957000000003"/>
    <x v="32"/>
    <x v="2"/>
    <n v="1"/>
    <n v="0"/>
    <n v="0"/>
    <n v="1"/>
    <n v="0"/>
    <n v="0"/>
    <s v="NA"/>
  </r>
  <r>
    <n v="251"/>
    <d v="2019-07-02T00:00:00"/>
    <n v="26.574842"/>
    <n v="93.148887000000002"/>
    <x v="18"/>
    <x v="4"/>
    <n v="1"/>
    <n v="0"/>
    <n v="0"/>
    <n v="1"/>
    <n v="0"/>
    <n v="0"/>
    <s v="NA"/>
  </r>
  <r>
    <n v="252"/>
    <d v="2019-07-02T00:00:00"/>
    <n v="26.574745"/>
    <n v="93.211308000000002"/>
    <x v="24"/>
    <x v="2"/>
    <n v="1"/>
    <n v="0"/>
    <n v="0"/>
    <n v="1"/>
    <n v="0"/>
    <n v="0"/>
    <s v="NA"/>
  </r>
  <r>
    <n v="253"/>
    <d v="2019-07-02T00:00:00"/>
    <n v="26.575900000000001"/>
    <n v="93.246111999999997"/>
    <x v="18"/>
    <x v="4"/>
    <n v="1"/>
    <n v="0"/>
    <n v="0"/>
    <n v="1"/>
    <n v="0"/>
    <n v="0"/>
    <s v="NA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4"/>
    <d v="2019-07-02T00:00:00"/>
    <n v="26.571221999999999"/>
    <n v="93.141249999999999"/>
    <x v="5"/>
    <x v="3"/>
    <n v="1"/>
    <n v="0"/>
    <n v="0"/>
    <n v="0"/>
    <n v="0"/>
    <n v="1"/>
    <s v="60 m"/>
  </r>
  <r>
    <n v="255"/>
    <d v="2019-07-02T00:00:00"/>
    <n v="26.575742999999999"/>
    <n v="93.202718000000004"/>
    <x v="37"/>
    <x v="4"/>
    <n v="1"/>
    <n v="0"/>
    <n v="0"/>
    <n v="1"/>
    <n v="0"/>
    <n v="0"/>
    <s v="NA"/>
  </r>
  <r>
    <n v="256"/>
    <d v="2019-07-04T00:00:00"/>
    <n v="26.574712000000002"/>
    <n v="93.220292999999998"/>
    <x v="25"/>
    <x v="4"/>
    <n v="1"/>
    <n v="0"/>
    <n v="0"/>
    <n v="1"/>
    <n v="0"/>
    <n v="0"/>
    <s v="NA"/>
  </r>
  <r>
    <n v="257"/>
    <d v="2019-07-04T00:00:00"/>
    <n v="26.579934999999999"/>
    <n v="93.293148000000002"/>
    <x v="37"/>
    <x v="4"/>
    <n v="1"/>
    <n v="0"/>
    <n v="0"/>
    <n v="1"/>
    <n v="0"/>
    <n v="0"/>
    <s v="NA"/>
  </r>
  <r>
    <n v="258"/>
    <d v="2019-07-06T00:00:00"/>
    <n v="26.576038"/>
    <n v="93.249683000000005"/>
    <x v="18"/>
    <x v="4"/>
    <n v="1"/>
    <n v="0"/>
    <n v="0"/>
    <n v="1"/>
    <n v="0"/>
    <n v="0"/>
    <s v="NA"/>
  </r>
  <r>
    <n v="259"/>
    <d v="2019-07-06T00:00:00"/>
    <n v="26.577159999999999"/>
    <n v="93.277709999999999"/>
    <x v="43"/>
    <x v="2"/>
    <n v="1"/>
    <n v="0"/>
    <n v="0"/>
    <n v="1"/>
    <n v="0"/>
    <n v="0"/>
    <s v="NA"/>
  </r>
  <r>
    <n v="260"/>
    <d v="2019-07-06T00:00:00"/>
    <n v="26.574673000000001"/>
    <n v="93.221819999999994"/>
    <x v="18"/>
    <x v="4"/>
    <n v="1"/>
    <n v="0"/>
    <n v="0"/>
    <n v="1"/>
    <n v="0"/>
    <n v="0"/>
    <s v="NA"/>
  </r>
  <r>
    <n v="261"/>
    <d v="2019-07-06T00:00:00"/>
    <n v="26.611187000000001"/>
    <n v="93.491923"/>
    <x v="37"/>
    <x v="4"/>
    <n v="1"/>
    <n v="0"/>
    <n v="0"/>
    <n v="1"/>
    <n v="0"/>
    <n v="0"/>
    <s v="NA"/>
  </r>
  <r>
    <n v="262"/>
    <d v="2019-07-12T00:00:00"/>
    <n v="26.586701999999999"/>
    <n v="93.358755000000002"/>
    <x v="44"/>
    <x v="2"/>
    <n v="1"/>
    <n v="0"/>
    <n v="0"/>
    <n v="1"/>
    <n v="0"/>
    <n v="0"/>
    <s v="NA"/>
  </r>
  <r>
    <n v="263"/>
    <d v="2019-07-12T00:00:00"/>
    <n v="26.584019999999999"/>
    <n v="93.336399999999998"/>
    <x v="9"/>
    <x v="3"/>
    <n v="1"/>
    <n v="0"/>
    <n v="0"/>
    <n v="0"/>
    <n v="0"/>
    <n v="1"/>
    <s v="8 M, Haldibari"/>
  </r>
  <r>
    <n v="263"/>
    <d v="2019-07-12T00:00:00"/>
    <n v="26.584019999999999"/>
    <n v="93.336399999999998"/>
    <x v="9"/>
    <x v="3"/>
    <n v="1"/>
    <n v="0"/>
    <n v="0"/>
    <n v="0"/>
    <n v="0"/>
    <n v="1"/>
    <s v="8 M, Haldibari"/>
  </r>
  <r>
    <n v="263"/>
    <d v="2019-07-12T00:00:00"/>
    <n v="26.584019999999999"/>
    <n v="93.336399999999998"/>
    <x v="9"/>
    <x v="3"/>
    <n v="1"/>
    <n v="0"/>
    <n v="0"/>
    <n v="0"/>
    <n v="0"/>
    <n v="1"/>
    <s v="8 M, Haldibari"/>
  </r>
  <r>
    <n v="263"/>
    <d v="2019-07-12T00:00:00"/>
    <n v="26.584019999999999"/>
    <n v="93.336399999999998"/>
    <x v="9"/>
    <x v="3"/>
    <n v="1"/>
    <n v="0"/>
    <n v="0"/>
    <n v="0"/>
    <n v="0"/>
    <n v="1"/>
    <s v="8 M, Haldibari"/>
  </r>
  <r>
    <n v="263"/>
    <d v="2019-07-12T00:00:00"/>
    <n v="26.584019999999999"/>
    <n v="93.336399999999998"/>
    <x v="9"/>
    <x v="3"/>
    <n v="1"/>
    <n v="0"/>
    <n v="0"/>
    <n v="0"/>
    <n v="0"/>
    <n v="1"/>
    <s v="8 M, Haldibari"/>
  </r>
  <r>
    <n v="264"/>
    <d v="2019-07-12T00:00:00"/>
    <n v="26.585294999999999"/>
    <n v="93.316788000000003"/>
    <x v="6"/>
    <x v="3"/>
    <n v="1"/>
    <n v="0"/>
    <n v="0"/>
    <n v="0"/>
    <n v="0"/>
    <n v="1"/>
    <s v="60 M, Haldibari"/>
  </r>
  <r>
    <n v="265"/>
    <d v="2019-07-12T00:00:00"/>
    <n v="26.576035999999998"/>
    <n v="93.167985999999999"/>
    <x v="9"/>
    <x v="3"/>
    <n v="1"/>
    <n v="0"/>
    <n v="0"/>
    <n v="0"/>
    <n v="0"/>
    <n v="1"/>
    <s v="5 M, Kanchanjuri"/>
  </r>
  <r>
    <n v="265"/>
    <d v="2019-07-12T00:00:00"/>
    <n v="26.576035999999998"/>
    <n v="93.167985999999999"/>
    <x v="9"/>
    <x v="3"/>
    <n v="1"/>
    <n v="0"/>
    <n v="0"/>
    <n v="0"/>
    <n v="0"/>
    <n v="1"/>
    <s v="5 M, Kanchanjuri"/>
  </r>
  <r>
    <n v="265"/>
    <d v="2019-07-12T00:00:00"/>
    <n v="26.576035999999998"/>
    <n v="93.167985999999999"/>
    <x v="9"/>
    <x v="3"/>
    <n v="1"/>
    <n v="0"/>
    <n v="0"/>
    <n v="0"/>
    <n v="0"/>
    <n v="1"/>
    <s v="5 M, Kanchanjuri"/>
  </r>
  <r>
    <n v="265"/>
    <d v="2019-07-12T00:00:00"/>
    <n v="26.576035999999998"/>
    <n v="93.167985999999999"/>
    <x v="9"/>
    <x v="3"/>
    <n v="1"/>
    <n v="0"/>
    <n v="0"/>
    <n v="0"/>
    <n v="0"/>
    <n v="1"/>
    <s v="5 M, Kanchanjuri"/>
  </r>
  <r>
    <n v="265"/>
    <d v="2019-07-12T00:00:00"/>
    <n v="26.576035999999998"/>
    <n v="93.167985999999999"/>
    <x v="9"/>
    <x v="3"/>
    <n v="1"/>
    <n v="0"/>
    <n v="0"/>
    <n v="0"/>
    <n v="0"/>
    <n v="1"/>
    <s v="5 M, Kanchanjuri"/>
  </r>
  <r>
    <n v="265"/>
    <d v="2019-07-12T00:00:00"/>
    <n v="26.576035999999998"/>
    <n v="93.167985999999999"/>
    <x v="9"/>
    <x v="3"/>
    <n v="1"/>
    <n v="0"/>
    <n v="0"/>
    <n v="0"/>
    <n v="0"/>
    <n v="1"/>
    <s v="5 M, Kanchanjuri"/>
  </r>
  <r>
    <n v="266"/>
    <d v="2019-07-12T00:00:00"/>
    <n v="26.567979000000001"/>
    <n v="93.128446999999994"/>
    <x v="9"/>
    <x v="3"/>
    <n v="1"/>
    <n v="0"/>
    <n v="0"/>
    <n v="0"/>
    <n v="0"/>
    <n v="1"/>
    <s v="6 M, Deosur"/>
  </r>
  <r>
    <n v="266"/>
    <d v="2019-07-12T00:00:00"/>
    <n v="26.567979000000001"/>
    <n v="93.128446999999994"/>
    <x v="9"/>
    <x v="3"/>
    <n v="1"/>
    <n v="0"/>
    <n v="0"/>
    <n v="0"/>
    <n v="0"/>
    <n v="1"/>
    <s v="6 M, Deosur"/>
  </r>
  <r>
    <n v="267"/>
    <d v="2019-07-12T00:00:00"/>
    <n v="26.575361000000001"/>
    <n v="93.151017999999993"/>
    <x v="26"/>
    <x v="2"/>
    <n v="1"/>
    <n v="0"/>
    <n v="0"/>
    <n v="1"/>
    <n v="0"/>
    <n v="0"/>
    <s v="NA"/>
  </r>
  <r>
    <n v="268"/>
    <d v="2019-07-12T00:00:00"/>
    <n v="26.576328"/>
    <n v="93.252514000000005"/>
    <x v="32"/>
    <x v="2"/>
    <n v="1"/>
    <n v="0"/>
    <n v="0"/>
    <n v="1"/>
    <n v="0"/>
    <n v="0"/>
    <s v="NA"/>
  </r>
  <r>
    <n v="269"/>
    <d v="2019-07-12T00:00:00"/>
    <n v="26.599301000000001"/>
    <n v="93.452081000000007"/>
    <x v="25"/>
    <x v="4"/>
    <n v="1"/>
    <n v="0"/>
    <n v="0"/>
    <n v="1"/>
    <n v="0"/>
    <n v="0"/>
    <s v="NA"/>
  </r>
  <r>
    <n v="270"/>
    <d v="2019-07-14T00:00:00"/>
    <n v="26.63815"/>
    <n v="93.562246999999999"/>
    <x v="21"/>
    <x v="4"/>
    <n v="1"/>
    <n v="0"/>
    <n v="0"/>
    <n v="1"/>
    <n v="0"/>
    <n v="0"/>
    <s v="NA"/>
  </r>
  <r>
    <n v="271"/>
    <d v="2019-07-14T00:00:00"/>
    <n v="26.587579999999999"/>
    <n v="93.370857000000001"/>
    <x v="9"/>
    <x v="3"/>
    <n v="1"/>
    <n v="0"/>
    <n v="0"/>
    <n v="1"/>
    <n v="0"/>
    <n v="0"/>
    <s v="Rangajan, Hatikhuli Tea Estate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2"/>
    <d v="2019-07-18T00:00:00"/>
    <n v="26.615333"/>
    <n v="93.506693999999996"/>
    <x v="9"/>
    <x v="3"/>
    <n v="1"/>
    <n v="0"/>
    <n v="0"/>
    <n v="0"/>
    <n v="1"/>
    <n v="0"/>
    <s v="Panbari Animal Corridor"/>
  </r>
  <r>
    <n v="273"/>
    <d v="2019-07-18T00:00:00"/>
    <n v="26.573225000000001"/>
    <n v="93.114964000000001"/>
    <x v="9"/>
    <x v="3"/>
    <n v="1"/>
    <n v="0"/>
    <n v="0"/>
    <n v="0"/>
    <n v="0"/>
    <n v="1"/>
    <s v="2 M, Deosur"/>
  </r>
  <r>
    <n v="274"/>
    <d v="2019-07-18T00:00:00"/>
    <n v="26.573225000000001"/>
    <n v="93.114964000000001"/>
    <x v="45"/>
    <x v="1"/>
    <n v="1"/>
    <n v="0"/>
    <n v="0"/>
    <n v="0"/>
    <n v="0"/>
    <n v="1"/>
    <s v="3 M, Deosur"/>
  </r>
  <r>
    <n v="274"/>
    <d v="2019-07-18T00:00:00"/>
    <n v="26.573225000000001"/>
    <n v="93.114964000000001"/>
    <x v="45"/>
    <x v="1"/>
    <n v="1"/>
    <n v="0"/>
    <n v="0"/>
    <n v="0"/>
    <n v="0"/>
    <n v="1"/>
    <s v="3 M, Deosur"/>
  </r>
  <r>
    <n v="274"/>
    <d v="2019-07-18T00:00:00"/>
    <n v="26.573225000000001"/>
    <n v="93.114964000000001"/>
    <x v="45"/>
    <x v="1"/>
    <n v="1"/>
    <n v="0"/>
    <n v="0"/>
    <n v="0"/>
    <n v="0"/>
    <n v="1"/>
    <s v="3 M, Deosur"/>
  </r>
  <r>
    <n v="274"/>
    <d v="2019-07-18T00:00:00"/>
    <n v="26.573225000000001"/>
    <n v="93.114964000000001"/>
    <x v="45"/>
    <x v="1"/>
    <n v="1"/>
    <n v="0"/>
    <n v="0"/>
    <n v="0"/>
    <n v="0"/>
    <n v="1"/>
    <s v="3 M, Deosur"/>
  </r>
  <r>
    <n v="274"/>
    <d v="2019-07-18T00:00:00"/>
    <n v="26.573225000000001"/>
    <n v="93.114964000000001"/>
    <x v="45"/>
    <x v="1"/>
    <n v="1"/>
    <n v="0"/>
    <n v="0"/>
    <n v="0"/>
    <n v="0"/>
    <n v="1"/>
    <s v="3 M, Deosur"/>
  </r>
  <r>
    <n v="274"/>
    <d v="2019-07-18T00:00:00"/>
    <n v="26.573225000000001"/>
    <n v="93.114964000000001"/>
    <x v="45"/>
    <x v="1"/>
    <n v="1"/>
    <n v="0"/>
    <n v="0"/>
    <n v="0"/>
    <n v="0"/>
    <n v="1"/>
    <s v="3 M, Deosur"/>
  </r>
  <r>
    <n v="275"/>
    <d v="2019-07-18T00:00:00"/>
    <n v="26.589511999999999"/>
    <n v="93.412666999999999"/>
    <x v="18"/>
    <x v="4"/>
    <n v="1"/>
    <n v="0"/>
    <n v="0"/>
    <n v="1"/>
    <n v="0"/>
    <n v="0"/>
    <s v="NA"/>
  </r>
  <r>
    <n v="276"/>
    <d v="2019-07-21T00:00:00"/>
    <n v="26.584028"/>
    <n v="93.336139000000003"/>
    <x v="26"/>
    <x v="2"/>
    <n v="1"/>
    <n v="0"/>
    <n v="0"/>
    <n v="1"/>
    <n v="0"/>
    <n v="0"/>
    <s v="NA"/>
  </r>
  <r>
    <n v="277"/>
    <d v="2019-07-21T00:00:00"/>
    <n v="26.585443999999999"/>
    <n v="93.326999999999998"/>
    <x v="46"/>
    <x v="2"/>
    <n v="1"/>
    <n v="0"/>
    <n v="0"/>
    <n v="1"/>
    <n v="0"/>
    <n v="0"/>
    <s v="NA"/>
  </r>
  <r>
    <n v="278"/>
    <d v="2019-07-21T00:00:00"/>
    <n v="26.585332999999999"/>
    <n v="93.317471999999995"/>
    <x v="46"/>
    <x v="2"/>
    <n v="1"/>
    <n v="0"/>
    <n v="0"/>
    <n v="1"/>
    <n v="0"/>
    <n v="0"/>
    <s v="NA"/>
  </r>
  <r>
    <n v="279"/>
    <d v="2019-07-21T00:00:00"/>
    <n v="26.5855"/>
    <n v="93.329306000000003"/>
    <x v="47"/>
    <x v="2"/>
    <n v="1"/>
    <n v="0"/>
    <n v="0"/>
    <n v="1"/>
    <n v="0"/>
    <n v="0"/>
    <s v="NA"/>
  </r>
  <r>
    <n v="280"/>
    <d v="2019-07-21T00:00:00"/>
    <n v="26.585332999999999"/>
    <n v="93.317471999999995"/>
    <x v="46"/>
    <x v="2"/>
    <n v="1"/>
    <n v="0"/>
    <n v="0"/>
    <n v="1"/>
    <n v="0"/>
    <n v="0"/>
    <s v="NA"/>
  </r>
  <r>
    <n v="281"/>
    <d v="2019-07-21T00:00:00"/>
    <n v="26.627193999999999"/>
    <n v="93.535916999999998"/>
    <x v="37"/>
    <x v="4"/>
    <n v="1"/>
    <n v="0"/>
    <n v="0"/>
    <n v="1"/>
    <n v="0"/>
    <n v="0"/>
    <s v="NA"/>
  </r>
  <r>
    <n v="282"/>
    <d v="2019-07-21T00:00:00"/>
    <n v="26.610499999999998"/>
    <n v="93.483000000000004"/>
    <x v="18"/>
    <x v="4"/>
    <n v="1"/>
    <n v="0"/>
    <n v="0"/>
    <n v="1"/>
    <n v="0"/>
    <n v="0"/>
    <s v="NA"/>
  </r>
  <r>
    <n v="283"/>
    <d v="2019-07-21T00:00:00"/>
    <n v="26.607082999999999"/>
    <n v="93.469027999999994"/>
    <x v="18"/>
    <x v="4"/>
    <n v="1"/>
    <n v="0"/>
    <n v="0"/>
    <n v="1"/>
    <n v="0"/>
    <n v="0"/>
    <s v="NA"/>
  </r>
  <r>
    <n v="284"/>
    <d v="2019-07-21T00:00:00"/>
    <n v="26.590471999999998"/>
    <n v="93.430555999999996"/>
    <x v="18"/>
    <x v="4"/>
    <n v="1"/>
    <n v="0"/>
    <n v="0"/>
    <n v="1"/>
    <n v="0"/>
    <n v="0"/>
    <s v="NA"/>
  </r>
  <r>
    <n v="285"/>
    <d v="2019-07-21T00:00:00"/>
    <n v="26.590667"/>
    <n v="93.422639000000004"/>
    <x v="26"/>
    <x v="2"/>
    <n v="1"/>
    <n v="0"/>
    <n v="0"/>
    <n v="1"/>
    <n v="0"/>
    <n v="0"/>
    <s v="NA"/>
  </r>
  <r>
    <n v="286"/>
    <d v="2019-07-21T00:00:00"/>
    <n v="26.590667"/>
    <n v="93.422639000000004"/>
    <x v="32"/>
    <x v="2"/>
    <n v="1"/>
    <n v="0"/>
    <n v="0"/>
    <n v="1"/>
    <n v="0"/>
    <n v="0"/>
    <s v="NA"/>
  </r>
  <r>
    <n v="287"/>
    <d v="2019-07-21T00:00:00"/>
    <n v="26.585667000000001"/>
    <n v="93.319693999999998"/>
    <x v="46"/>
    <x v="2"/>
    <n v="1"/>
    <n v="0"/>
    <n v="0"/>
    <n v="1"/>
    <n v="0"/>
    <n v="0"/>
    <s v="NA"/>
  </r>
  <r>
    <n v="288"/>
    <d v="2019-07-21T00:00:00"/>
    <n v="26.585471999999999"/>
    <n v="93.318194000000005"/>
    <x v="39"/>
    <x v="2"/>
    <n v="1"/>
    <n v="0"/>
    <n v="0"/>
    <n v="1"/>
    <n v="0"/>
    <n v="0"/>
    <s v="NA"/>
  </r>
  <r>
    <n v="289"/>
    <d v="2019-07-21T00:00:00"/>
    <n v="26.585471999999999"/>
    <n v="93.318194000000005"/>
    <x v="28"/>
    <x v="2"/>
    <n v="1"/>
    <n v="0"/>
    <n v="0"/>
    <n v="1"/>
    <n v="0"/>
    <n v="0"/>
    <s v="NA"/>
  </r>
  <r>
    <n v="290"/>
    <d v="2019-07-21T00:00:00"/>
    <n v="26.574389"/>
    <n v="93.192471999999995"/>
    <x v="9"/>
    <x v="3"/>
    <n v="1"/>
    <n v="0"/>
    <n v="0"/>
    <n v="0"/>
    <n v="0"/>
    <n v="1"/>
    <s v="10 M, Kanchanjuri"/>
  </r>
  <r>
    <n v="291"/>
    <d v="2019-07-21T00:00:00"/>
    <n v="26.587167000000001"/>
    <n v="93.362222000000003"/>
    <x v="46"/>
    <x v="2"/>
    <n v="1"/>
    <n v="0"/>
    <n v="0"/>
    <n v="1"/>
    <n v="0"/>
    <n v="0"/>
    <s v="NA"/>
  </r>
  <r>
    <n v="292"/>
    <d v="2019-07-21T00:00:00"/>
    <n v="26.587222000000001"/>
    <n v="93.362527999999998"/>
    <x v="36"/>
    <x v="2"/>
    <n v="1"/>
    <n v="0"/>
    <n v="0"/>
    <n v="1"/>
    <n v="0"/>
    <n v="0"/>
    <s v="NA"/>
  </r>
  <r>
    <n v="293"/>
    <d v="2019-07-21T00:00:00"/>
    <n v="26.587416999999999"/>
    <n v="93.363388999999998"/>
    <x v="24"/>
    <x v="2"/>
    <n v="1"/>
    <n v="0"/>
    <n v="0"/>
    <n v="1"/>
    <n v="0"/>
    <n v="0"/>
    <s v="NA"/>
  </r>
  <r>
    <n v="294"/>
    <d v="2019-07-21T00:00:00"/>
    <n v="26.587972000000001"/>
    <n v="93.367333000000002"/>
    <x v="24"/>
    <x v="2"/>
    <n v="1"/>
    <n v="0"/>
    <n v="0"/>
    <n v="1"/>
    <n v="0"/>
    <n v="0"/>
    <s v="NA"/>
  </r>
  <r>
    <n v="295"/>
    <d v="2019-07-21T00:00:00"/>
    <n v="26.587972000000001"/>
    <n v="93.367333000000002"/>
    <x v="32"/>
    <x v="2"/>
    <n v="1"/>
    <n v="0"/>
    <n v="0"/>
    <n v="1"/>
    <n v="0"/>
    <n v="0"/>
    <s v="NA"/>
  </r>
  <r>
    <n v="296"/>
    <d v="2019-07-21T00:00:00"/>
    <n v="26.58775"/>
    <n v="93.369249999999994"/>
    <x v="32"/>
    <x v="2"/>
    <n v="1"/>
    <n v="0"/>
    <n v="0"/>
    <n v="1"/>
    <n v="0"/>
    <n v="0"/>
    <s v="NA"/>
  </r>
  <r>
    <n v="297"/>
    <d v="2019-07-23T00:00:00"/>
    <n v="26.598233"/>
    <n v="93.450162000000006"/>
    <x v="18"/>
    <x v="4"/>
    <n v="1"/>
    <n v="0"/>
    <n v="0"/>
    <n v="1"/>
    <n v="0"/>
    <n v="0"/>
    <s v="NA"/>
  </r>
  <r>
    <n v="298"/>
    <d v="2019-07-23T00:00:00"/>
    <n v="26.587337999999999"/>
    <n v="93.373073000000005"/>
    <x v="46"/>
    <x v="2"/>
    <n v="1"/>
    <n v="0"/>
    <n v="0"/>
    <n v="1"/>
    <n v="0"/>
    <n v="0"/>
    <s v="NA"/>
  </r>
  <r>
    <n v="299"/>
    <d v="2019-07-23T00:00:00"/>
    <n v="26.587264999999999"/>
    <n v="93.373028000000005"/>
    <x v="46"/>
    <x v="2"/>
    <n v="1"/>
    <n v="0"/>
    <n v="0"/>
    <n v="1"/>
    <n v="0"/>
    <n v="0"/>
    <s v="NA"/>
  </r>
  <r>
    <n v="300"/>
    <d v="2019-07-23T00:00:00"/>
    <n v="26.587354999999999"/>
    <n v="93.363292999999999"/>
    <x v="17"/>
    <x v="2"/>
    <n v="1"/>
    <n v="0"/>
    <n v="0"/>
    <n v="1"/>
    <n v="0"/>
    <n v="0"/>
    <s v="NA"/>
  </r>
  <r>
    <n v="301"/>
    <d v="2019-07-23T00:00:00"/>
    <n v="26.587026999999999"/>
    <n v="93.361869999999996"/>
    <x v="24"/>
    <x v="2"/>
    <n v="1"/>
    <n v="0"/>
    <n v="0"/>
    <n v="1"/>
    <n v="0"/>
    <n v="0"/>
    <s v="NA"/>
  </r>
  <r>
    <n v="302"/>
    <d v="2019-07-23T00:00:00"/>
    <n v="26.575348000000002"/>
    <n v="93.241647999999998"/>
    <x v="41"/>
    <x v="2"/>
    <n v="1"/>
    <n v="0"/>
    <n v="0"/>
    <n v="1"/>
    <n v="0"/>
    <n v="0"/>
    <s v="NA"/>
  </r>
  <r>
    <n v="303"/>
    <d v="2019-07-23T00:00:00"/>
    <n v="26.574627"/>
    <n v="93.229112000000001"/>
    <x v="21"/>
    <x v="4"/>
    <n v="1"/>
    <n v="0"/>
    <n v="0"/>
    <n v="1"/>
    <n v="0"/>
    <n v="0"/>
    <s v="NA"/>
  </r>
  <r>
    <n v="304"/>
    <d v="2019-07-23T00:00:00"/>
    <n v="26.568004999999999"/>
    <n v="93.128540999999998"/>
    <x v="5"/>
    <x v="3"/>
    <n v="1"/>
    <n v="0"/>
    <n v="0"/>
    <n v="0"/>
    <n v="1"/>
    <n v="0"/>
    <s v="Deosur Animal Corridor"/>
  </r>
  <r>
    <n v="305"/>
    <d v="2019-07-23T00:00:00"/>
    <n v="26.567"/>
    <n v="93.067138"/>
    <x v="5"/>
    <x v="3"/>
    <n v="1"/>
    <n v="0"/>
    <n v="0"/>
    <n v="0"/>
    <n v="1"/>
    <n v="0"/>
    <s v="NA"/>
  </r>
  <r>
    <n v="306"/>
    <d v="2019-07-23T00:00:00"/>
    <n v="26.573822"/>
    <n v="93.183920000000001"/>
    <x v="9"/>
    <x v="3"/>
    <n v="1"/>
    <n v="0"/>
    <n v="0"/>
    <n v="0"/>
    <n v="0"/>
    <n v="1"/>
    <s v="NA"/>
  </r>
  <r>
    <n v="307"/>
    <d v="2019-07-23T00:00:00"/>
    <n v="26.574473000000001"/>
    <n v="93.113662000000005"/>
    <x v="46"/>
    <x v="2"/>
    <n v="1"/>
    <n v="0"/>
    <n v="0"/>
    <n v="1"/>
    <n v="0"/>
    <n v="0"/>
    <s v="NA"/>
  </r>
  <r>
    <n v="308"/>
    <d v="2019-07-25T00:00:00"/>
    <n v="26.574622999999999"/>
    <n v="93.226862999999994"/>
    <x v="31"/>
    <x v="2"/>
    <n v="0"/>
    <n v="1"/>
    <n v="0"/>
    <n v="1"/>
    <n v="0"/>
    <n v="0"/>
    <s v="Kuthori,4.47"/>
  </r>
  <r>
    <n v="309"/>
    <d v="2019-07-25T00:00:00"/>
    <n v="26.582982000000001"/>
    <n v="93.305357000000001"/>
    <x v="37"/>
    <x v="4"/>
    <n v="1"/>
    <n v="0"/>
    <n v="0"/>
    <n v="1"/>
    <n v="0"/>
    <n v="0"/>
    <s v="NA"/>
  </r>
  <r>
    <n v="310"/>
    <d v="2019-07-25T00:00:00"/>
    <n v="26.583877000000001"/>
    <n v="93.310023000000001"/>
    <x v="46"/>
    <x v="2"/>
    <n v="1"/>
    <n v="0"/>
    <n v="0"/>
    <n v="1"/>
    <n v="0"/>
    <n v="0"/>
    <s v="NA"/>
  </r>
  <r>
    <n v="311"/>
    <d v="2019-07-25T00:00:00"/>
    <n v="26.585381999999999"/>
    <n v="93.317918000000006"/>
    <x v="46"/>
    <x v="2"/>
    <n v="1"/>
    <n v="0"/>
    <n v="0"/>
    <n v="1"/>
    <n v="0"/>
    <n v="0"/>
    <s v="NA"/>
  </r>
  <r>
    <n v="312"/>
    <d v="2019-07-25T00:00:00"/>
    <n v="26.641417000000001"/>
    <n v="93.580611000000005"/>
    <x v="26"/>
    <x v="2"/>
    <n v="1"/>
    <n v="0"/>
    <n v="0"/>
    <n v="1"/>
    <n v="0"/>
    <n v="0"/>
    <s v="Lotabari"/>
  </r>
  <r>
    <n v="313"/>
    <d v="2019-07-25T00:00:00"/>
    <n v="26.59075"/>
    <n v="93.421499999999995"/>
    <x v="31"/>
    <x v="2"/>
    <n v="0"/>
    <n v="1"/>
    <n v="0"/>
    <n v="1"/>
    <n v="0"/>
    <n v="0"/>
    <s v="Kohora"/>
  </r>
  <r>
    <n v="314"/>
    <d v="2019-07-25T00:00:00"/>
    <n v="26.587499999999999"/>
    <n v="93.363972000000004"/>
    <x v="46"/>
    <x v="2"/>
    <n v="1"/>
    <n v="0"/>
    <n v="0"/>
    <n v="1"/>
    <n v="0"/>
    <n v="0"/>
    <s v="Hatikuli"/>
  </r>
  <r>
    <n v="315"/>
    <d v="2019-07-25T00:00:00"/>
    <n v="26.587499999999999"/>
    <n v="93.363972000000004"/>
    <x v="48"/>
    <x v="2"/>
    <n v="1"/>
    <n v="0"/>
    <n v="0"/>
    <n v="1"/>
    <n v="0"/>
    <n v="0"/>
    <s v="Hatikuli"/>
  </r>
  <r>
    <n v="316"/>
    <d v="2019-07-25T00:00:00"/>
    <n v="26.569578"/>
    <n v="93.136763999999999"/>
    <x v="48"/>
    <x v="2"/>
    <n v="1"/>
    <n v="0"/>
    <n v="0"/>
    <n v="1"/>
    <n v="0"/>
    <n v="0"/>
    <s v="Deosur Animal Corridor"/>
  </r>
  <r>
    <n v="317"/>
    <d v="2019-07-25T00:00:00"/>
    <n v="26.587499999999999"/>
    <n v="93.363972000000004"/>
    <x v="46"/>
    <x v="2"/>
    <n v="1"/>
    <n v="0"/>
    <n v="0"/>
    <n v="1"/>
    <n v="0"/>
    <n v="0"/>
    <s v="Deosur Animal Corridor"/>
  </r>
  <r>
    <n v="318"/>
    <d v="2019-07-25T00:00:00"/>
    <n v="26.569610999999998"/>
    <n v="93.136860999999996"/>
    <x v="18"/>
    <x v="4"/>
    <n v="1"/>
    <n v="0"/>
    <n v="0"/>
    <n v="1"/>
    <n v="0"/>
    <n v="0"/>
    <s v="Deosur Animal Corridor"/>
  </r>
  <r>
    <n v="319"/>
    <d v="2019-07-27T00:00:00"/>
    <n v="26.586202"/>
    <n v="93.324550000000002"/>
    <x v="26"/>
    <x v="2"/>
    <n v="1"/>
    <n v="0"/>
    <n v="0"/>
    <n v="1"/>
    <n v="0"/>
    <n v="0"/>
    <s v="Haldibari"/>
  </r>
  <r>
    <n v="320"/>
    <d v="2019-07-27T00:00:00"/>
    <n v="26.584498"/>
    <n v="93.314329999999998"/>
    <x v="46"/>
    <x v="2"/>
    <n v="1"/>
    <n v="0"/>
    <n v="0"/>
    <n v="1"/>
    <n v="0"/>
    <n v="0"/>
    <s v="NA"/>
  </r>
  <r>
    <n v="321"/>
    <d v="2019-07-27T00:00:00"/>
    <n v="26.584077000000001"/>
    <n v="93.311661999999998"/>
    <x v="46"/>
    <x v="2"/>
    <n v="1"/>
    <n v="0"/>
    <n v="0"/>
    <n v="1"/>
    <n v="0"/>
    <n v="0"/>
    <s v="NA"/>
  </r>
  <r>
    <n v="322"/>
    <d v="2019-07-27T00:00:00"/>
    <n v="26.574375"/>
    <n v="93.193034999999995"/>
    <x v="46"/>
    <x v="2"/>
    <n v="1"/>
    <n v="0"/>
    <n v="0"/>
    <n v="1"/>
    <n v="0"/>
    <n v="0"/>
    <s v="NA"/>
  </r>
  <r>
    <n v="323"/>
    <d v="2019-07-27T00:00:00"/>
    <n v="26.574607"/>
    <n v="93.220263000000003"/>
    <x v="49"/>
    <x v="1"/>
    <n v="0"/>
    <n v="1"/>
    <n v="0"/>
    <n v="1"/>
    <n v="0"/>
    <n v="0"/>
    <s v="NA"/>
  </r>
  <r>
    <n v="324"/>
    <d v="2019-07-27T00:00:00"/>
    <n v="26.587599999999998"/>
    <n v="93.376738000000003"/>
    <x v="18"/>
    <x v="4"/>
    <n v="1"/>
    <n v="0"/>
    <n v="0"/>
    <n v="1"/>
    <n v="0"/>
    <n v="0"/>
    <s v="NA"/>
  </r>
  <r>
    <n v="325"/>
    <d v="2019-07-27T00:00:00"/>
    <n v="26.632110000000001"/>
    <n v="93.547766999999993"/>
    <x v="46"/>
    <x v="2"/>
    <n v="1"/>
    <n v="0"/>
    <n v="0"/>
    <n v="1"/>
    <n v="0"/>
    <n v="0"/>
    <s v="NA"/>
  </r>
  <r>
    <n v="326"/>
    <d v="2019-07-27T00:00:00"/>
    <n v="26.632283000000001"/>
    <n v="93.547927999999999"/>
    <x v="18"/>
    <x v="4"/>
    <n v="1"/>
    <n v="0"/>
    <n v="0"/>
    <n v="1"/>
    <n v="0"/>
    <n v="0"/>
    <s v="NA"/>
  </r>
  <r>
    <n v="327"/>
    <d v="2019-07-31T00:00:00"/>
    <n v="26.576951999999999"/>
    <n v="93.282314999999997"/>
    <x v="30"/>
    <x v="4"/>
    <n v="1"/>
    <n v="0"/>
    <n v="0"/>
    <n v="1"/>
    <n v="0"/>
    <n v="0"/>
    <s v="NA"/>
  </r>
  <r>
    <n v="328"/>
    <d v="2019-07-31T00:00:00"/>
    <n v="26.568102"/>
    <n v="93.127882999999997"/>
    <x v="48"/>
    <x v="2"/>
    <n v="1"/>
    <n v="0"/>
    <n v="0"/>
    <n v="1"/>
    <n v="0"/>
    <n v="0"/>
    <s v="NA"/>
  </r>
  <r>
    <n v="329"/>
    <d v="2019-07-31T00:00:00"/>
    <n v="26.574266999999999"/>
    <n v="93.189544999999995"/>
    <x v="37"/>
    <x v="4"/>
    <n v="1"/>
    <n v="0"/>
    <n v="0"/>
    <n v="1"/>
    <n v="0"/>
    <n v="0"/>
    <s v="NA"/>
  </r>
  <r>
    <n v="330"/>
    <d v="2019-07-31T00:00:00"/>
    <n v="26.578752000000001"/>
    <n v="93.270544999999998"/>
    <x v="46"/>
    <x v="2"/>
    <n v="1"/>
    <n v="0"/>
    <n v="0"/>
    <n v="1"/>
    <n v="0"/>
    <n v="0"/>
    <s v="NA"/>
  </r>
  <r>
    <n v="331"/>
    <d v="2019-08-02T00:00:00"/>
    <n v="26.636413000000001"/>
    <n v="93.557952999999998"/>
    <x v="18"/>
    <x v="4"/>
    <n v="1"/>
    <n v="0"/>
    <n v="0"/>
    <n v="1"/>
    <n v="0"/>
    <n v="0"/>
    <s v="NA"/>
  </r>
  <r>
    <n v="332"/>
    <d v="2019-08-02T00:00:00"/>
    <n v="26.575092999999999"/>
    <n v="93.208358000000004"/>
    <x v="2"/>
    <x v="2"/>
    <n v="1"/>
    <n v="0"/>
    <n v="0"/>
    <n v="1"/>
    <n v="0"/>
    <n v="0"/>
    <s v="NA"/>
  </r>
  <r>
    <n v="333"/>
    <d v="2019-08-08T00:00:00"/>
    <n v="26.587807999999999"/>
    <n v="93.391249999999999"/>
    <x v="46"/>
    <x v="2"/>
    <n v="1"/>
    <n v="0"/>
    <n v="0"/>
    <n v="1"/>
    <n v="0"/>
    <n v="0"/>
    <s v="NA"/>
  </r>
  <r>
    <n v="334"/>
    <d v="2019-08-08T00:00:00"/>
    <n v="26.575410000000002"/>
    <n v="93.205422999999996"/>
    <x v="37"/>
    <x v="4"/>
    <n v="1"/>
    <n v="0"/>
    <n v="0"/>
    <n v="1"/>
    <n v="0"/>
    <n v="0"/>
    <s v="NA"/>
  </r>
  <r>
    <n v="335"/>
    <d v="2019-08-08T00:00:00"/>
    <n v="26.620944000000001"/>
    <n v="93.518249999999995"/>
    <x v="50"/>
    <x v="2"/>
    <n v="1"/>
    <n v="0"/>
    <n v="0"/>
    <n v="1"/>
    <n v="0"/>
    <n v="0"/>
    <s v="NA"/>
  </r>
  <r>
    <n v="336"/>
    <d v="2019-08-08T00:00:00"/>
    <n v="26.604339"/>
    <n v="93.461944000000003"/>
    <x v="37"/>
    <x v="4"/>
    <n v="1"/>
    <n v="0"/>
    <n v="0"/>
    <n v="1"/>
    <n v="0"/>
    <n v="0"/>
    <s v="NA"/>
  </r>
  <r>
    <n v="337"/>
    <d v="2019-08-08T00:00:00"/>
    <n v="26.600583"/>
    <n v="93.454750000000004"/>
    <x v="37"/>
    <x v="4"/>
    <n v="1"/>
    <n v="0"/>
    <n v="0"/>
    <n v="1"/>
    <n v="0"/>
    <n v="0"/>
    <s v="NA"/>
  </r>
  <r>
    <n v="338"/>
    <d v="2019-08-08T00:00:00"/>
    <n v="26.594778000000002"/>
    <n v="93.443556000000001"/>
    <x v="18"/>
    <x v="4"/>
    <n v="1"/>
    <n v="0"/>
    <n v="0"/>
    <n v="1"/>
    <n v="0"/>
    <n v="0"/>
    <s v="NA"/>
  </r>
  <r>
    <n v="339"/>
    <d v="2019-08-08T00:00:00"/>
    <n v="26.587527999999999"/>
    <n v="93.382472000000007"/>
    <x v="18"/>
    <x v="4"/>
    <n v="1"/>
    <n v="0"/>
    <n v="0"/>
    <n v="1"/>
    <n v="0"/>
    <n v="0"/>
    <s v="NA"/>
  </r>
  <r>
    <n v="340"/>
    <d v="2019-08-08T00:00:00"/>
    <n v="26.585806000000002"/>
    <n v="93.382472000000007"/>
    <x v="46"/>
    <x v="2"/>
    <n v="1"/>
    <n v="0"/>
    <n v="0"/>
    <n v="1"/>
    <n v="0"/>
    <n v="0"/>
    <s v="NA"/>
  </r>
  <r>
    <n v="341"/>
    <d v="2019-08-08T00:00:00"/>
    <n v="26.585296"/>
    <n v="93.319366000000002"/>
    <x v="17"/>
    <x v="2"/>
    <n v="1"/>
    <n v="0"/>
    <n v="0"/>
    <n v="1"/>
    <n v="0"/>
    <n v="0"/>
    <s v="NA"/>
  </r>
  <r>
    <n v="342"/>
    <d v="2019-08-08T00:00:00"/>
    <n v="26.585471999999999"/>
    <n v="93.321444"/>
    <x v="31"/>
    <x v="2"/>
    <n v="1"/>
    <n v="0"/>
    <n v="0"/>
    <n v="1"/>
    <n v="0"/>
    <n v="0"/>
    <s v="NA"/>
  </r>
  <r>
    <n v="343"/>
    <d v="2019-08-08T00:00:00"/>
    <n v="26.574694000000001"/>
    <n v="93.231611000000001"/>
    <x v="24"/>
    <x v="2"/>
    <n v="1"/>
    <n v="0"/>
    <n v="0"/>
    <n v="1"/>
    <n v="0"/>
    <n v="0"/>
    <s v="NA"/>
  </r>
  <r>
    <n v="344"/>
    <d v="2019-08-08T00:00:00"/>
    <n v="26.574389"/>
    <n v="93.191749999999999"/>
    <x v="24"/>
    <x v="2"/>
    <n v="1"/>
    <n v="0"/>
    <n v="0"/>
    <n v="1"/>
    <n v="0"/>
    <n v="0"/>
    <s v="NA"/>
  </r>
  <r>
    <n v="345"/>
    <d v="2019-08-08T00:00:00"/>
    <n v="26.573972000000001"/>
    <n v="93.186278000000001"/>
    <x v="32"/>
    <x v="2"/>
    <n v="1"/>
    <n v="0"/>
    <n v="0"/>
    <n v="1"/>
    <n v="0"/>
    <n v="0"/>
    <s v="NA"/>
  </r>
  <r>
    <n v="346"/>
    <d v="2019-08-08T00:00:00"/>
    <n v="26.573972000000001"/>
    <n v="93.186278000000001"/>
    <x v="51"/>
    <x v="2"/>
    <n v="1"/>
    <n v="0"/>
    <n v="0"/>
    <n v="1"/>
    <n v="0"/>
    <n v="0"/>
    <s v="NA"/>
  </r>
  <r>
    <n v="347"/>
    <d v="2019-08-08T00:00:00"/>
    <n v="26.573972000000001"/>
    <n v="93.186278000000001"/>
    <x v="2"/>
    <x v="2"/>
    <n v="1"/>
    <n v="0"/>
    <n v="0"/>
    <n v="1"/>
    <n v="0"/>
    <n v="0"/>
    <s v="NA"/>
  </r>
  <r>
    <n v="348"/>
    <d v="2019-08-10T00:00:00"/>
    <n v="26.587914999999999"/>
    <n v="93.367414999999994"/>
    <x v="46"/>
    <x v="2"/>
    <n v="1"/>
    <n v="0"/>
    <n v="0"/>
    <n v="1"/>
    <n v="0"/>
    <n v="0"/>
    <s v="NA"/>
  </r>
  <r>
    <n v="349"/>
    <d v="2019-08-10T00:00:00"/>
    <n v="26.574677999999999"/>
    <n v="93.213902000000004"/>
    <x v="2"/>
    <x v="2"/>
    <n v="1"/>
    <n v="0"/>
    <n v="0"/>
    <n v="1"/>
    <n v="0"/>
    <n v="0"/>
    <s v="NA"/>
  </r>
  <r>
    <n v="350"/>
    <d v="2019-08-10T00:00:00"/>
    <n v="26.575678"/>
    <n v="93.200805000000003"/>
    <x v="46"/>
    <x v="2"/>
    <n v="1"/>
    <n v="0"/>
    <n v="0"/>
    <n v="1"/>
    <n v="0"/>
    <n v="0"/>
    <s v="NA"/>
  </r>
  <r>
    <n v="351"/>
    <d v="2019-08-10T00:00:00"/>
    <n v="26.575354999999998"/>
    <n v="93.199349999999995"/>
    <x v="37"/>
    <x v="4"/>
    <n v="1"/>
    <n v="0"/>
    <n v="0"/>
    <n v="1"/>
    <n v="0"/>
    <n v="0"/>
    <s v="NA"/>
  </r>
  <r>
    <n v="352"/>
    <d v="2019-08-10T00:00:00"/>
    <n v="26.571472"/>
    <n v="93.141610999999997"/>
    <x v="43"/>
    <x v="2"/>
    <n v="1"/>
    <n v="0"/>
    <n v="0"/>
    <n v="1"/>
    <n v="0"/>
    <n v="0"/>
    <n v="5.14"/>
  </r>
  <r>
    <n v="353"/>
    <d v="2019-08-10T00:00:00"/>
    <n v="26.575111"/>
    <n v="93.197582999999995"/>
    <x v="52"/>
    <x v="2"/>
    <n v="0"/>
    <n v="1"/>
    <n v="0"/>
    <n v="1"/>
    <n v="0"/>
    <n v="0"/>
    <n v="4.0599999999999996"/>
  </r>
  <r>
    <n v="354"/>
    <d v="2019-08-16T00:00:00"/>
    <n v="26.590689000000001"/>
    <n v="93.433706999999998"/>
    <x v="2"/>
    <x v="2"/>
    <n v="1"/>
    <n v="0"/>
    <n v="0"/>
    <n v="1"/>
    <n v="0"/>
    <n v="0"/>
    <s v="NA"/>
  </r>
  <r>
    <n v="355"/>
    <d v="2019-08-16T00:00:00"/>
    <n v="26.587710000000001"/>
    <n v="93.364620000000002"/>
    <x v="26"/>
    <x v="2"/>
    <n v="1"/>
    <n v="0"/>
    <n v="0"/>
    <n v="1"/>
    <n v="0"/>
    <n v="0"/>
    <s v="NA"/>
  </r>
  <r>
    <n v="356"/>
    <d v="2019-08-16T00:00:00"/>
    <n v="26.587599999999998"/>
    <n v="93.364707999999993"/>
    <x v="32"/>
    <x v="2"/>
    <n v="1"/>
    <n v="0"/>
    <n v="0"/>
    <n v="1"/>
    <n v="0"/>
    <n v="0"/>
    <s v="NA"/>
  </r>
  <r>
    <n v="357"/>
    <d v="2019-08-16T00:00:00"/>
    <n v="26.576673"/>
    <n v="93.254518000000004"/>
    <x v="46"/>
    <x v="2"/>
    <n v="1"/>
    <n v="0"/>
    <n v="0"/>
    <n v="1"/>
    <n v="0"/>
    <n v="0"/>
    <s v="NA"/>
  </r>
  <r>
    <n v="358"/>
    <d v="2019-08-16T00:00:00"/>
    <n v="26.567833"/>
    <n v="93.069221999999996"/>
    <x v="52"/>
    <x v="2"/>
    <n v="1"/>
    <n v="0"/>
    <n v="0"/>
    <n v="1"/>
    <n v="0"/>
    <n v="0"/>
    <s v="NA"/>
  </r>
  <r>
    <n v="359"/>
    <d v="2019-08-18T00:00:00"/>
    <n v="26.628042000000001"/>
    <n v="93.537992000000003"/>
    <x v="37"/>
    <x v="4"/>
    <n v="1"/>
    <n v="0"/>
    <n v="0"/>
    <n v="1"/>
    <n v="0"/>
    <n v="0"/>
    <s v="NA"/>
  </r>
  <r>
    <n v="360"/>
    <d v="2019-08-18T00:00:00"/>
    <n v="26.587516999999998"/>
    <n v="93.364312999999996"/>
    <x v="43"/>
    <x v="2"/>
    <n v="0"/>
    <n v="1"/>
    <n v="0"/>
    <n v="1"/>
    <n v="0"/>
    <n v="0"/>
    <s v="NA"/>
  </r>
  <r>
    <n v="361"/>
    <d v="2019-08-18T00:00:00"/>
    <n v="26.586452000000001"/>
    <n v="93.352073000000004"/>
    <x v="46"/>
    <x v="2"/>
    <n v="1"/>
    <n v="0"/>
    <n v="0"/>
    <n v="1"/>
    <n v="0"/>
    <n v="0"/>
    <s v="NA"/>
  </r>
  <r>
    <n v="362"/>
    <d v="2019-08-18T00:00:00"/>
    <n v="26.574842"/>
    <n v="93.236310000000003"/>
    <x v="18"/>
    <x v="4"/>
    <n v="1"/>
    <n v="0"/>
    <n v="0"/>
    <n v="1"/>
    <n v="0"/>
    <n v="0"/>
    <s v="NA"/>
  </r>
  <r>
    <n v="363"/>
    <d v="2019-08-18T00:00:00"/>
    <n v="26.574233"/>
    <n v="93.191523000000004"/>
    <x v="24"/>
    <x v="2"/>
    <n v="0"/>
    <n v="1"/>
    <n v="0"/>
    <n v="1"/>
    <n v="0"/>
    <n v="0"/>
    <s v="NA"/>
  </r>
  <r>
    <n v="364"/>
    <d v="2019-08-18T00:00:00"/>
    <n v="26.587689999999998"/>
    <n v="93.370256999999995"/>
    <x v="41"/>
    <x v="2"/>
    <n v="1"/>
    <n v="0"/>
    <n v="0"/>
    <n v="1"/>
    <n v="0"/>
    <n v="0"/>
    <s v="NA"/>
  </r>
  <r>
    <n v="365"/>
    <d v="2019-08-18T00:00:00"/>
    <n v="26.574278"/>
    <n v="93.191556000000006"/>
    <x v="53"/>
    <x v="2"/>
    <n v="1"/>
    <n v="0"/>
    <n v="0"/>
    <n v="1"/>
    <n v="0"/>
    <n v="0"/>
    <n v="4.1500000000000004"/>
  </r>
  <r>
    <n v="366"/>
    <d v="2019-08-18T00:00:00"/>
    <n v="26.567083"/>
    <n v="93.065278000000006"/>
    <x v="29"/>
    <x v="2"/>
    <n v="0"/>
    <n v="1"/>
    <n v="0"/>
    <n v="1"/>
    <n v="0"/>
    <n v="0"/>
    <n v="4.45"/>
  </r>
  <r>
    <n v="367"/>
    <d v="2019-08-20T00:00:00"/>
    <n v="26.615185"/>
    <n v="93.506489999999999"/>
    <x v="31"/>
    <x v="2"/>
    <n v="1"/>
    <n v="0"/>
    <n v="0"/>
    <n v="1"/>
    <n v="0"/>
    <n v="0"/>
    <s v="NA"/>
  </r>
  <r>
    <n v="368"/>
    <d v="2019-08-20T00:00:00"/>
    <n v="26.595030000000001"/>
    <n v="93.443938000000003"/>
    <x v="32"/>
    <x v="2"/>
    <n v="1"/>
    <n v="0"/>
    <n v="0"/>
    <n v="1"/>
    <n v="0"/>
    <n v="0"/>
    <s v="NA"/>
  </r>
  <r>
    <n v="369"/>
    <d v="2019-08-20T00:00:00"/>
    <n v="26.590734999999999"/>
    <n v="93.435213000000005"/>
    <x v="37"/>
    <x v="4"/>
    <n v="1"/>
    <n v="0"/>
    <n v="0"/>
    <n v="1"/>
    <n v="0"/>
    <n v="0"/>
    <s v="NA"/>
  </r>
  <r>
    <n v="370"/>
    <d v="2019-08-20T00:00:00"/>
    <n v="26.584177"/>
    <n v="93.334360000000004"/>
    <x v="41"/>
    <x v="2"/>
    <n v="1"/>
    <n v="0"/>
    <n v="0"/>
    <n v="1"/>
    <n v="0"/>
    <n v="0"/>
    <s v="NA"/>
  </r>
  <r>
    <n v="371"/>
    <d v="2019-08-20T00:00:00"/>
    <n v="26.579968000000001"/>
    <n v="93.293288000000004"/>
    <x v="46"/>
    <x v="2"/>
    <n v="1"/>
    <n v="0"/>
    <n v="0"/>
    <n v="1"/>
    <n v="0"/>
    <n v="0"/>
    <s v="NA"/>
  </r>
  <r>
    <n v="372"/>
    <d v="2019-08-20T00:00:00"/>
    <n v="26.571626999999999"/>
    <n v="93.074297999999999"/>
    <x v="46"/>
    <x v="2"/>
    <n v="1"/>
    <n v="0"/>
    <n v="0"/>
    <n v="1"/>
    <n v="0"/>
    <n v="0"/>
    <s v="NA"/>
  </r>
  <r>
    <n v="373"/>
    <d v="2019-08-20T00:00:00"/>
    <n v="26.569282000000001"/>
    <n v="93.059219999999996"/>
    <x v="30"/>
    <x v="4"/>
    <n v="1"/>
    <n v="0"/>
    <n v="0"/>
    <n v="1"/>
    <n v="0"/>
    <n v="0"/>
    <s v="NA"/>
  </r>
  <r>
    <n v="374"/>
    <d v="2019-08-20T00:00:00"/>
    <n v="26.573685000000001"/>
    <n v="93.145347000000001"/>
    <x v="6"/>
    <x v="3"/>
    <n v="1"/>
    <n v="0"/>
    <n v="0"/>
    <n v="0"/>
    <n v="0"/>
    <n v="1"/>
    <s v="25 Metres from Highway"/>
  </r>
  <r>
    <n v="375"/>
    <d v="2019-08-20T00:00:00"/>
    <n v="26.575444000000001"/>
    <n v="93.204971999999998"/>
    <x v="54"/>
    <x v="2"/>
    <n v="1"/>
    <n v="0"/>
    <n v="0"/>
    <n v="1"/>
    <n v="0"/>
    <n v="0"/>
    <s v="NA"/>
  </r>
  <r>
    <n v="376"/>
    <d v="2019-08-22T00:00:00"/>
    <n v="26.583105"/>
    <n v="93.306766999999994"/>
    <x v="18"/>
    <x v="4"/>
    <n v="1"/>
    <n v="0"/>
    <n v="0"/>
    <n v="1"/>
    <n v="0"/>
    <n v="0"/>
    <s v="NA"/>
  </r>
  <r>
    <n v="377"/>
    <d v="2019-08-22T00:00:00"/>
    <n v="26.574705000000002"/>
    <n v="93.228998000000004"/>
    <x v="18"/>
    <x v="4"/>
    <n v="1"/>
    <n v="0"/>
    <n v="0"/>
    <n v="1"/>
    <n v="0"/>
    <n v="0"/>
    <s v="NA"/>
  </r>
  <r>
    <n v="378"/>
    <d v="2019-08-22T00:00:00"/>
    <n v="26.574712999999999"/>
    <n v="93.218682000000001"/>
    <x v="41"/>
    <x v="2"/>
    <n v="1"/>
    <n v="0"/>
    <n v="0"/>
    <n v="1"/>
    <n v="0"/>
    <n v="0"/>
    <s v="NA"/>
  </r>
  <r>
    <n v="379"/>
    <d v="2019-08-22T00:00:00"/>
    <n v="26.570527999999999"/>
    <n v="93.118290000000002"/>
    <x v="5"/>
    <x v="3"/>
    <n v="1"/>
    <n v="0"/>
    <n v="0"/>
    <n v="0"/>
    <n v="0"/>
    <n v="1"/>
    <s v="15 Metres from Highway"/>
  </r>
  <r>
    <n v="379"/>
    <d v="2019-08-22T00:00:00"/>
    <n v="26.570527999999999"/>
    <n v="93.118290000000002"/>
    <x v="5"/>
    <x v="3"/>
    <n v="1"/>
    <n v="0"/>
    <n v="0"/>
    <n v="0"/>
    <n v="0"/>
    <n v="1"/>
    <s v="15 Metres from Highway"/>
  </r>
  <r>
    <n v="379"/>
    <d v="2019-08-22T00:00:00"/>
    <n v="26.570527999999999"/>
    <n v="93.118290000000002"/>
    <x v="5"/>
    <x v="3"/>
    <n v="1"/>
    <n v="0"/>
    <n v="0"/>
    <n v="0"/>
    <n v="0"/>
    <n v="1"/>
    <s v="15 Metres from Highway"/>
  </r>
  <r>
    <n v="379"/>
    <d v="2019-08-22T00:00:00"/>
    <n v="26.570527999999999"/>
    <n v="93.118290000000002"/>
    <x v="5"/>
    <x v="3"/>
    <n v="1"/>
    <n v="0"/>
    <n v="0"/>
    <n v="0"/>
    <n v="0"/>
    <n v="1"/>
    <s v="15 Metres from Highway"/>
  </r>
  <r>
    <n v="379"/>
    <d v="2019-08-22T00:00:00"/>
    <n v="26.570527999999999"/>
    <n v="93.118290000000002"/>
    <x v="5"/>
    <x v="3"/>
    <n v="1"/>
    <n v="0"/>
    <n v="0"/>
    <n v="0"/>
    <n v="0"/>
    <n v="1"/>
    <s v="15 Metres from Highway"/>
  </r>
  <r>
    <n v="379"/>
    <d v="2019-08-22T00:00:00"/>
    <n v="26.570527999999999"/>
    <n v="93.118290000000002"/>
    <x v="5"/>
    <x v="3"/>
    <n v="1"/>
    <n v="0"/>
    <n v="0"/>
    <n v="0"/>
    <n v="0"/>
    <n v="1"/>
    <s v="15 Metres from Highway"/>
  </r>
  <r>
    <n v="379"/>
    <d v="2019-08-22T00:00:00"/>
    <n v="26.570527999999999"/>
    <n v="93.118290000000002"/>
    <x v="5"/>
    <x v="3"/>
    <n v="1"/>
    <n v="0"/>
    <n v="0"/>
    <n v="0"/>
    <n v="0"/>
    <n v="1"/>
    <s v="15 Metres from Highway"/>
  </r>
  <r>
    <n v="379"/>
    <d v="2019-08-22T00:00:00"/>
    <n v="26.570527999999999"/>
    <n v="93.118290000000002"/>
    <x v="5"/>
    <x v="3"/>
    <n v="1"/>
    <n v="0"/>
    <n v="0"/>
    <n v="0"/>
    <n v="0"/>
    <n v="1"/>
    <s v="15 Metres from Highway"/>
  </r>
  <r>
    <n v="379"/>
    <d v="2019-08-22T00:00:00"/>
    <n v="26.570527999999999"/>
    <n v="93.118290000000002"/>
    <x v="5"/>
    <x v="3"/>
    <n v="1"/>
    <n v="0"/>
    <n v="0"/>
    <n v="0"/>
    <n v="0"/>
    <n v="1"/>
    <s v="15 Metres from Highway"/>
  </r>
  <r>
    <n v="380"/>
    <d v="2019-08-22T00:00:00"/>
    <n v="26.571462"/>
    <n v="93.117154999999997"/>
    <x v="46"/>
    <x v="2"/>
    <n v="1"/>
    <n v="0"/>
    <n v="0"/>
    <n v="1"/>
    <n v="0"/>
    <n v="0"/>
    <s v="NA"/>
  </r>
  <r>
    <n v="381"/>
    <d v="2019-08-24T00:00:00"/>
    <n v="26.641539999999999"/>
    <n v="93.577191999999997"/>
    <x v="55"/>
    <x v="4"/>
    <n v="1"/>
    <n v="0"/>
    <n v="0"/>
    <n v="1"/>
    <n v="0"/>
    <n v="0"/>
    <s v="NA"/>
  </r>
  <r>
    <n v="382"/>
    <d v="2019-08-24T00:00:00"/>
    <n v="26.574735"/>
    <n v="93.219499999999996"/>
    <x v="18"/>
    <x v="4"/>
    <n v="1"/>
    <n v="0"/>
    <n v="0"/>
    <n v="1"/>
    <n v="0"/>
    <n v="0"/>
    <s v="NA"/>
  </r>
  <r>
    <n v="383"/>
    <d v="2019-08-24T00:00:00"/>
    <n v="26.574715000000001"/>
    <n v="93.215012000000002"/>
    <x v="33"/>
    <x v="4"/>
    <n v="1"/>
    <n v="0"/>
    <n v="0"/>
    <n v="1"/>
    <n v="0"/>
    <n v="0"/>
    <s v="NA"/>
  </r>
  <r>
    <n v="384"/>
    <d v="2019-08-24T00:00:00"/>
    <n v="26.568691999999999"/>
    <n v="93.132722999999999"/>
    <x v="5"/>
    <x v="3"/>
    <n v="1"/>
    <n v="0"/>
    <n v="0"/>
    <n v="0"/>
    <n v="0"/>
    <n v="1"/>
    <s v="10 Metres from Highway"/>
  </r>
  <r>
    <n v="384"/>
    <d v="2019-08-24T00:00:00"/>
    <n v="26.568691999999999"/>
    <n v="93.132722999999999"/>
    <x v="5"/>
    <x v="3"/>
    <n v="1"/>
    <n v="0"/>
    <n v="0"/>
    <n v="0"/>
    <n v="0"/>
    <n v="1"/>
    <s v="10 Metres from Highway"/>
  </r>
  <r>
    <n v="384"/>
    <d v="2019-08-24T00:00:00"/>
    <n v="26.568691999999999"/>
    <n v="93.132722999999999"/>
    <x v="5"/>
    <x v="3"/>
    <n v="1"/>
    <n v="0"/>
    <n v="0"/>
    <n v="0"/>
    <n v="0"/>
    <n v="1"/>
    <s v="10 Metres from Highway"/>
  </r>
  <r>
    <n v="384"/>
    <d v="2019-08-24T00:00:00"/>
    <n v="26.568691999999999"/>
    <n v="93.132722999999999"/>
    <x v="5"/>
    <x v="3"/>
    <n v="1"/>
    <n v="0"/>
    <n v="0"/>
    <n v="0"/>
    <n v="0"/>
    <n v="1"/>
    <s v="10 Metres from Highway"/>
  </r>
  <r>
    <n v="384"/>
    <d v="2019-08-24T00:00:00"/>
    <n v="26.568691999999999"/>
    <n v="93.132722999999999"/>
    <x v="5"/>
    <x v="3"/>
    <n v="1"/>
    <n v="0"/>
    <n v="0"/>
    <n v="0"/>
    <n v="0"/>
    <n v="1"/>
    <s v="10 Metres from Highway"/>
  </r>
  <r>
    <n v="384"/>
    <d v="2019-08-24T00:00:00"/>
    <n v="26.568691999999999"/>
    <n v="93.132722999999999"/>
    <x v="5"/>
    <x v="3"/>
    <n v="1"/>
    <n v="0"/>
    <n v="0"/>
    <n v="0"/>
    <n v="0"/>
    <n v="1"/>
    <s v="10 Metres from Highway"/>
  </r>
  <r>
    <n v="384"/>
    <d v="2019-08-24T00:00:00"/>
    <n v="26.568691999999999"/>
    <n v="93.132722999999999"/>
    <x v="5"/>
    <x v="3"/>
    <n v="1"/>
    <n v="0"/>
    <n v="0"/>
    <n v="0"/>
    <n v="0"/>
    <n v="1"/>
    <s v="10 Metres from Highway"/>
  </r>
  <r>
    <n v="385"/>
    <d v="2019-08-24T00:00:00"/>
    <n v="26.569298"/>
    <n v="93.059408000000005"/>
    <x v="18"/>
    <x v="4"/>
    <n v="1"/>
    <n v="0"/>
    <n v="0"/>
    <n v="1"/>
    <n v="0"/>
    <n v="0"/>
    <s v="NA"/>
  </r>
  <r>
    <n v="386"/>
    <d v="2019-08-24T00:00:00"/>
    <n v="26.574694000000001"/>
    <n v="93.224722"/>
    <x v="35"/>
    <x v="4"/>
    <n v="1"/>
    <n v="0"/>
    <n v="0"/>
    <n v="1"/>
    <n v="0"/>
    <n v="0"/>
    <s v="NA"/>
  </r>
  <r>
    <n v="387"/>
    <d v="2019-08-24T00:00:00"/>
    <n v="26.574694000000001"/>
    <n v="93.226139000000003"/>
    <x v="2"/>
    <x v="2"/>
    <n v="1"/>
    <n v="0"/>
    <n v="0"/>
    <n v="1"/>
    <n v="0"/>
    <n v="0"/>
    <s v="NA"/>
  </r>
  <r>
    <n v="388"/>
    <d v="2019-08-26T00:00:00"/>
    <n v="26.574732000000001"/>
    <n v="93.195151999999993"/>
    <x v="39"/>
    <x v="2"/>
    <n v="1"/>
    <n v="0"/>
    <n v="0"/>
    <n v="1"/>
    <n v="0"/>
    <n v="0"/>
    <s v="NA"/>
  </r>
  <r>
    <n v="389"/>
    <d v="2019-08-26T00:00:00"/>
    <n v="26.576117"/>
    <n v="93.248864999999995"/>
    <x v="32"/>
    <x v="2"/>
    <n v="1"/>
    <n v="0"/>
    <n v="0"/>
    <n v="1"/>
    <n v="0"/>
    <n v="0"/>
    <s v="NA"/>
  </r>
  <r>
    <n v="390"/>
    <d v="2019-08-26T00:00:00"/>
    <n v="26.575028"/>
    <n v="93.196194000000006"/>
    <x v="5"/>
    <x v="3"/>
    <n v="1"/>
    <n v="0"/>
    <n v="0"/>
    <n v="0"/>
    <n v="0"/>
    <n v="1"/>
    <s v="35 Metres from Highway"/>
  </r>
  <r>
    <n v="390"/>
    <d v="2019-08-26T00:00:00"/>
    <n v="26.575028"/>
    <n v="93.196194000000006"/>
    <x v="5"/>
    <x v="3"/>
    <n v="1"/>
    <n v="0"/>
    <n v="0"/>
    <n v="0"/>
    <n v="0"/>
    <n v="1"/>
    <s v="35 Metres from Highway"/>
  </r>
  <r>
    <n v="390"/>
    <d v="2019-08-26T00:00:00"/>
    <n v="26.575028"/>
    <n v="93.196194000000006"/>
    <x v="5"/>
    <x v="3"/>
    <n v="1"/>
    <n v="0"/>
    <n v="0"/>
    <n v="0"/>
    <n v="0"/>
    <n v="1"/>
    <s v="35 Metres from Highway"/>
  </r>
  <r>
    <n v="390"/>
    <d v="2019-08-26T00:00:00"/>
    <n v="26.575028"/>
    <n v="93.196194000000006"/>
    <x v="5"/>
    <x v="3"/>
    <n v="1"/>
    <n v="0"/>
    <n v="0"/>
    <n v="0"/>
    <n v="0"/>
    <n v="1"/>
    <s v="35 Metres from Highway"/>
  </r>
  <r>
    <n v="390"/>
    <d v="2019-08-26T00:00:00"/>
    <n v="26.575028"/>
    <n v="93.196194000000006"/>
    <x v="5"/>
    <x v="3"/>
    <n v="1"/>
    <n v="0"/>
    <n v="0"/>
    <n v="0"/>
    <n v="0"/>
    <n v="1"/>
    <s v="35 Metres from Highway"/>
  </r>
  <r>
    <n v="390"/>
    <d v="2019-08-26T00:00:00"/>
    <n v="26.575028"/>
    <n v="93.196194000000006"/>
    <x v="5"/>
    <x v="3"/>
    <n v="1"/>
    <n v="0"/>
    <n v="0"/>
    <n v="0"/>
    <n v="0"/>
    <n v="1"/>
    <s v="35 Metres from Highway"/>
  </r>
  <r>
    <n v="390"/>
    <d v="2019-08-26T00:00:00"/>
    <n v="26.575028"/>
    <n v="93.196194000000006"/>
    <x v="5"/>
    <x v="3"/>
    <n v="1"/>
    <n v="0"/>
    <n v="0"/>
    <n v="0"/>
    <n v="0"/>
    <n v="1"/>
    <s v="35 Metres from Highway"/>
  </r>
  <r>
    <n v="390"/>
    <d v="2019-08-26T00:00:00"/>
    <n v="26.575028"/>
    <n v="93.196194000000006"/>
    <x v="5"/>
    <x v="3"/>
    <n v="1"/>
    <n v="0"/>
    <n v="0"/>
    <n v="0"/>
    <n v="0"/>
    <n v="1"/>
    <s v="35 Metres from Highway"/>
  </r>
  <r>
    <n v="391"/>
    <d v="2019-08-26T00:00:00"/>
    <n v="26.574389"/>
    <n v="93.193556000000001"/>
    <x v="13"/>
    <x v="3"/>
    <n v="1"/>
    <n v="0"/>
    <n v="0"/>
    <n v="0"/>
    <n v="0"/>
    <n v="1"/>
    <s v="25 Metres from Highway"/>
  </r>
  <r>
    <n v="392"/>
    <d v="2019-08-26T00:00:00"/>
    <n v="26.574389"/>
    <n v="93.193556000000001"/>
    <x v="9"/>
    <x v="3"/>
    <n v="1"/>
    <n v="0"/>
    <n v="0"/>
    <n v="0"/>
    <n v="0"/>
    <n v="1"/>
    <s v="22 Metres from Highway"/>
  </r>
  <r>
    <n v="392"/>
    <d v="2019-08-26T00:00:00"/>
    <n v="26.574389"/>
    <n v="93.193556000000001"/>
    <x v="9"/>
    <x v="3"/>
    <n v="1"/>
    <n v="0"/>
    <n v="0"/>
    <n v="0"/>
    <n v="0"/>
    <n v="1"/>
    <s v="22 Metres from Highway"/>
  </r>
  <r>
    <n v="393"/>
    <d v="2019-08-26T00:00:00"/>
    <n v="26.574389"/>
    <n v="93.193556000000001"/>
    <x v="7"/>
    <x v="3"/>
    <n v="1"/>
    <n v="0"/>
    <n v="0"/>
    <n v="0"/>
    <n v="0"/>
    <n v="1"/>
    <s v="30 Metres from Highway"/>
  </r>
  <r>
    <n v="393"/>
    <d v="2019-08-26T00:00:00"/>
    <n v="26.574389"/>
    <n v="93.193556000000001"/>
    <x v="7"/>
    <x v="3"/>
    <n v="1"/>
    <n v="0"/>
    <n v="0"/>
    <n v="0"/>
    <n v="0"/>
    <n v="1"/>
    <s v="30 Metres from Highway"/>
  </r>
  <r>
    <n v="393"/>
    <d v="2019-08-26T00:00:00"/>
    <n v="26.574389"/>
    <n v="93.193556000000001"/>
    <x v="7"/>
    <x v="3"/>
    <n v="1"/>
    <n v="0"/>
    <n v="0"/>
    <n v="0"/>
    <n v="0"/>
    <n v="1"/>
    <s v="30 Metres from Highway"/>
  </r>
  <r>
    <n v="393"/>
    <d v="2019-08-26T00:00:00"/>
    <n v="26.574389"/>
    <n v="93.193556000000001"/>
    <x v="7"/>
    <x v="3"/>
    <n v="1"/>
    <n v="0"/>
    <n v="0"/>
    <n v="0"/>
    <n v="0"/>
    <n v="1"/>
    <s v="30 Metres from Highway"/>
  </r>
  <r>
    <n v="394"/>
    <d v="2019-08-26T00:00:00"/>
    <n v="26.574249999999999"/>
    <n v="93.191721999999999"/>
    <x v="5"/>
    <x v="3"/>
    <n v="1"/>
    <n v="0"/>
    <n v="0"/>
    <n v="0"/>
    <n v="0"/>
    <n v="1"/>
    <s v="25 Metres from Highway"/>
  </r>
  <r>
    <n v="395"/>
    <d v="2019-08-28T00:00:00"/>
    <n v="26.568031999999999"/>
    <n v="93.127098000000004"/>
    <x v="24"/>
    <x v="2"/>
    <n v="1"/>
    <n v="0"/>
    <n v="0"/>
    <n v="1"/>
    <n v="0"/>
    <n v="0"/>
    <s v="NA"/>
  </r>
  <r>
    <n v="396"/>
    <d v="2019-08-28T00:00:00"/>
    <n v="26.573944000000001"/>
    <n v="93.104693999999995"/>
    <x v="10"/>
    <x v="1"/>
    <n v="0"/>
    <n v="1"/>
    <n v="0"/>
    <n v="1"/>
    <n v="0"/>
    <n v="0"/>
    <s v="NA"/>
  </r>
  <r>
    <n v="397"/>
    <d v="2019-08-28T00:00:00"/>
    <n v="26.567889000000001"/>
    <n v="93.128416999999999"/>
    <x v="12"/>
    <x v="1"/>
    <n v="1"/>
    <n v="0"/>
    <n v="0"/>
    <n v="0"/>
    <n v="0"/>
    <n v="1"/>
    <s v="10 Metres from Highway"/>
  </r>
  <r>
    <n v="397"/>
    <d v="2019-08-28T00:00:00"/>
    <n v="26.567889000000001"/>
    <n v="93.128416999999999"/>
    <x v="12"/>
    <x v="1"/>
    <n v="1"/>
    <n v="0"/>
    <n v="0"/>
    <n v="0"/>
    <n v="0"/>
    <n v="1"/>
    <s v="10 Metres from Highway"/>
  </r>
  <r>
    <n v="398"/>
    <d v="2019-08-28T00:00:00"/>
    <n v="26.570582999999999"/>
    <n v="93.118194000000003"/>
    <x v="9"/>
    <x v="3"/>
    <n v="1"/>
    <n v="0"/>
    <n v="0"/>
    <n v="0"/>
    <n v="0"/>
    <n v="1"/>
    <s v="15 Metres from Highway"/>
  </r>
  <r>
    <n v="398"/>
    <d v="2019-08-28T00:00:00"/>
    <n v="26.570582999999999"/>
    <n v="93.118194000000003"/>
    <x v="9"/>
    <x v="3"/>
    <n v="1"/>
    <n v="0"/>
    <n v="0"/>
    <n v="0"/>
    <n v="0"/>
    <n v="1"/>
    <s v="15 Metres from Highway"/>
  </r>
  <r>
    <n v="398"/>
    <d v="2019-08-28T00:00:00"/>
    <n v="26.570582999999999"/>
    <n v="93.118194000000003"/>
    <x v="9"/>
    <x v="3"/>
    <n v="1"/>
    <n v="0"/>
    <n v="0"/>
    <n v="0"/>
    <n v="0"/>
    <n v="1"/>
    <s v="15 Metres from Highway"/>
  </r>
  <r>
    <n v="399"/>
    <d v="2019-08-28T00:00:00"/>
    <n v="26.573528"/>
    <n v="93.094110999999998"/>
    <x v="9"/>
    <x v="3"/>
    <n v="1"/>
    <n v="0"/>
    <n v="0"/>
    <n v="0"/>
    <n v="0"/>
    <n v="1"/>
    <s v="30 Metres from Highway"/>
  </r>
  <r>
    <n v="400"/>
    <d v="2019-08-30T00:00:00"/>
    <n v="26.586198"/>
    <n v="93.350593000000003"/>
    <x v="46"/>
    <x v="2"/>
    <n v="1"/>
    <n v="0"/>
    <n v="0"/>
    <n v="1"/>
    <n v="0"/>
    <n v="0"/>
    <s v="NA"/>
  </r>
  <r>
    <n v="401"/>
    <d v="2019-08-30T00:00:00"/>
    <n v="26.575572000000001"/>
    <n v="93.244452999999993"/>
    <x v="37"/>
    <x v="4"/>
    <n v="1"/>
    <n v="0"/>
    <n v="0"/>
    <n v="1"/>
    <n v="0"/>
    <n v="0"/>
    <s v="NA"/>
  </r>
  <r>
    <n v="402"/>
    <d v="2019-08-30T00:00:00"/>
    <n v="26.574444"/>
    <n v="93.193444"/>
    <x v="9"/>
    <x v="3"/>
    <n v="1"/>
    <n v="0"/>
    <n v="0"/>
    <n v="0"/>
    <n v="0"/>
    <n v="1"/>
    <s v="20 Metres from Highway"/>
  </r>
  <r>
    <n v="403"/>
    <d v="2019-08-30T00:00:00"/>
    <n v="26.5685"/>
    <n v="93.132221999999999"/>
    <x v="9"/>
    <x v="3"/>
    <n v="1"/>
    <n v="0"/>
    <n v="0"/>
    <n v="0"/>
    <n v="0"/>
    <n v="1"/>
    <s v="15 Metres from Highway"/>
  </r>
  <r>
    <n v="404"/>
    <d v="2019-08-30T00:00:00"/>
    <n v="26.574332999999999"/>
    <n v="93.191666999999995"/>
    <x v="7"/>
    <x v="3"/>
    <n v="1"/>
    <n v="0"/>
    <n v="0"/>
    <n v="0"/>
    <n v="0"/>
    <n v="1"/>
    <s v="15 Metres from Highway"/>
  </r>
  <r>
    <n v="404"/>
    <d v="2019-08-30T00:00:00"/>
    <n v="26.574332999999999"/>
    <n v="93.191666999999995"/>
    <x v="7"/>
    <x v="3"/>
    <n v="1"/>
    <n v="0"/>
    <n v="0"/>
    <n v="0"/>
    <n v="0"/>
    <n v="1"/>
    <s v="15 Metres from Highway"/>
  </r>
  <r>
    <n v="404"/>
    <d v="2019-08-30T00:00:00"/>
    <n v="26.574332999999999"/>
    <n v="93.191666999999995"/>
    <x v="7"/>
    <x v="3"/>
    <n v="1"/>
    <n v="0"/>
    <n v="0"/>
    <n v="0"/>
    <n v="0"/>
    <n v="1"/>
    <s v="15 Metres from Highway"/>
  </r>
  <r>
    <n v="404"/>
    <d v="2019-08-30T00:00:00"/>
    <n v="26.574332999999999"/>
    <n v="93.191666999999995"/>
    <x v="7"/>
    <x v="3"/>
    <n v="1"/>
    <n v="0"/>
    <n v="0"/>
    <n v="0"/>
    <n v="0"/>
    <n v="1"/>
    <s v="15 Metres from Highway"/>
  </r>
  <r>
    <n v="404"/>
    <d v="2019-08-30T00:00:00"/>
    <n v="26.574332999999999"/>
    <n v="93.191666999999995"/>
    <x v="7"/>
    <x v="3"/>
    <n v="1"/>
    <n v="0"/>
    <n v="0"/>
    <n v="0"/>
    <n v="0"/>
    <n v="1"/>
    <s v="15 Metres from Highway"/>
  </r>
  <r>
    <n v="404"/>
    <d v="2019-08-30T00:00:00"/>
    <n v="26.574332999999999"/>
    <n v="93.191666999999995"/>
    <x v="7"/>
    <x v="3"/>
    <n v="1"/>
    <n v="0"/>
    <n v="0"/>
    <n v="0"/>
    <n v="0"/>
    <n v="1"/>
    <s v="15 Metres from Highway"/>
  </r>
  <r>
    <n v="404"/>
    <d v="2019-08-30T00:00:00"/>
    <n v="26.574332999999999"/>
    <n v="93.191666999999995"/>
    <x v="7"/>
    <x v="3"/>
    <n v="1"/>
    <n v="0"/>
    <n v="0"/>
    <n v="0"/>
    <n v="0"/>
    <n v="1"/>
    <s v="15 Metres from Highway"/>
  </r>
  <r>
    <n v="405"/>
    <d v="2019-08-30T00:00:00"/>
    <n v="26.569333"/>
    <n v="93.059139000000002"/>
    <x v="20"/>
    <x v="4"/>
    <n v="1"/>
    <n v="0"/>
    <n v="0"/>
    <n v="1"/>
    <n v="0"/>
    <n v="0"/>
    <n v="4.29"/>
  </r>
  <r>
    <n v="406"/>
    <d v="2019-08-30T00:00:00"/>
    <n v="26.571110999999998"/>
    <n v="93.073722000000004"/>
    <x v="20"/>
    <x v="4"/>
    <n v="1"/>
    <n v="0"/>
    <n v="0"/>
    <n v="1"/>
    <n v="0"/>
    <n v="0"/>
    <n v="4.34"/>
  </r>
  <r>
    <n v="407"/>
    <d v="2019-09-01T00:00:00"/>
    <n v="26.609517"/>
    <n v="93.478112999999993"/>
    <x v="32"/>
    <x v="2"/>
    <n v="1"/>
    <n v="0"/>
    <n v="0"/>
    <n v="1"/>
    <n v="0"/>
    <n v="0"/>
    <s v="NA"/>
  </r>
  <r>
    <n v="408"/>
    <d v="2019-09-01T00:00:00"/>
    <n v="26.578410000000002"/>
    <n v="93.272225000000006"/>
    <x v="24"/>
    <x v="2"/>
    <n v="1"/>
    <n v="0"/>
    <n v="0"/>
    <n v="1"/>
    <n v="0"/>
    <n v="0"/>
    <s v="NA"/>
  </r>
  <r>
    <n v="409"/>
    <d v="2019-09-01T00:00:00"/>
    <n v="26.574113000000001"/>
    <n v="93.096322000000001"/>
    <x v="46"/>
    <x v="2"/>
    <n v="1"/>
    <n v="0"/>
    <n v="0"/>
    <n v="1"/>
    <n v="0"/>
    <n v="0"/>
    <s v="NA"/>
  </r>
  <r>
    <n v="410"/>
    <d v="2019-09-01T00:00:00"/>
    <n v="26.574362000000001"/>
    <n v="93.099005000000005"/>
    <x v="36"/>
    <x v="2"/>
    <n v="1"/>
    <n v="0"/>
    <n v="0"/>
    <n v="1"/>
    <n v="0"/>
    <n v="0"/>
    <s v="NA"/>
  </r>
  <r>
    <n v="411"/>
    <d v="2019-09-01T00:00:00"/>
    <n v="26.568546999999999"/>
    <n v="93.132362000000001"/>
    <x v="32"/>
    <x v="2"/>
    <n v="1"/>
    <n v="0"/>
    <n v="0"/>
    <n v="1"/>
    <n v="0"/>
    <n v="0"/>
    <s v="NA"/>
  </r>
  <r>
    <n v="412"/>
    <d v="2019-09-01T00:00:00"/>
    <n v="26.595638999999998"/>
    <n v="93.445027999999994"/>
    <x v="25"/>
    <x v="4"/>
    <n v="1"/>
    <n v="0"/>
    <n v="0"/>
    <n v="1"/>
    <n v="0"/>
    <n v="0"/>
    <n v="3.6"/>
  </r>
  <r>
    <n v="413"/>
    <d v="2019-09-01T00:00:00"/>
    <n v="26.573806000000001"/>
    <n v="93.077500000000001"/>
    <x v="52"/>
    <x v="2"/>
    <n v="1"/>
    <n v="0"/>
    <n v="0"/>
    <n v="1"/>
    <n v="0"/>
    <n v="0"/>
    <n v="4.3"/>
  </r>
  <r>
    <n v="414"/>
    <d v="2019-09-03T00:00:00"/>
    <n v="26.635427"/>
    <n v="93.555616999999998"/>
    <x v="37"/>
    <x v="4"/>
    <n v="1"/>
    <n v="0"/>
    <n v="0"/>
    <n v="1"/>
    <n v="0"/>
    <n v="0"/>
    <s v="NA"/>
  </r>
  <r>
    <n v="415"/>
    <d v="2019-09-03T00:00:00"/>
    <n v="26.630495"/>
    <n v="93.543925000000002"/>
    <x v="24"/>
    <x v="2"/>
    <n v="1"/>
    <n v="0"/>
    <n v="0"/>
    <n v="1"/>
    <n v="0"/>
    <n v="0"/>
    <s v="NA"/>
  </r>
  <r>
    <n v="416"/>
    <d v="2019-09-03T00:00:00"/>
    <n v="26.629059999999999"/>
    <n v="93.540572999999995"/>
    <x v="30"/>
    <x v="4"/>
    <n v="1"/>
    <n v="0"/>
    <n v="0"/>
    <n v="1"/>
    <n v="0"/>
    <n v="0"/>
    <s v="NA"/>
  </r>
  <r>
    <n v="417"/>
    <d v="2019-09-03T00:00:00"/>
    <n v="26.617615000000001"/>
    <n v="93.513086999999999"/>
    <x v="18"/>
    <x v="4"/>
    <n v="1"/>
    <n v="0"/>
    <n v="0"/>
    <n v="1"/>
    <n v="0"/>
    <n v="0"/>
    <s v="NA"/>
  </r>
  <r>
    <n v="418"/>
    <d v="2019-09-03T00:00:00"/>
    <n v="26.613520000000001"/>
    <n v="93.501782000000006"/>
    <x v="32"/>
    <x v="2"/>
    <n v="1"/>
    <n v="0"/>
    <n v="0"/>
    <n v="1"/>
    <n v="0"/>
    <n v="0"/>
    <s v="NA"/>
  </r>
  <r>
    <n v="419"/>
    <d v="2019-09-03T00:00:00"/>
    <n v="26.607666999999999"/>
    <n v="93.471170000000001"/>
    <x v="24"/>
    <x v="2"/>
    <n v="1"/>
    <n v="0"/>
    <n v="0"/>
    <n v="1"/>
    <n v="0"/>
    <n v="0"/>
    <s v="NA"/>
  </r>
  <r>
    <n v="420"/>
    <d v="2019-09-03T00:00:00"/>
    <n v="26.60679"/>
    <n v="93.467393000000001"/>
    <x v="43"/>
    <x v="2"/>
    <n v="1"/>
    <n v="0"/>
    <n v="0"/>
    <n v="1"/>
    <n v="0"/>
    <n v="0"/>
    <s v="NA"/>
  </r>
  <r>
    <n v="421"/>
    <d v="2019-09-03T00:00:00"/>
    <n v="26.587872999999998"/>
    <n v="93.369124999999997"/>
    <x v="32"/>
    <x v="2"/>
    <n v="1"/>
    <n v="0"/>
    <n v="0"/>
    <n v="1"/>
    <n v="0"/>
    <n v="0"/>
    <s v="NA"/>
  </r>
  <r>
    <n v="422"/>
    <d v="2019-09-03T00:00:00"/>
    <n v="26.586943000000002"/>
    <n v="93.361222999999995"/>
    <x v="18"/>
    <x v="4"/>
    <n v="1"/>
    <n v="0"/>
    <n v="0"/>
    <n v="1"/>
    <n v="0"/>
    <n v="0"/>
    <s v="NA"/>
  </r>
  <r>
    <n v="423"/>
    <d v="2019-09-03T00:00:00"/>
    <n v="26.574003000000001"/>
    <n v="93.184757000000005"/>
    <x v="24"/>
    <x v="2"/>
    <n v="1"/>
    <n v="0"/>
    <n v="0"/>
    <n v="1"/>
    <n v="0"/>
    <n v="0"/>
    <s v="NA"/>
  </r>
  <r>
    <n v="424"/>
    <d v="2019-09-03T00:00:00"/>
    <n v="26.574997"/>
    <n v="93.078517000000005"/>
    <x v="17"/>
    <x v="2"/>
    <n v="1"/>
    <n v="0"/>
    <n v="0"/>
    <n v="1"/>
    <n v="0"/>
    <n v="0"/>
    <s v="NA"/>
  </r>
  <r>
    <n v="425"/>
    <d v="2019-09-03T00:00:00"/>
    <n v="26.569759999999999"/>
    <n v="93.054412999999997"/>
    <x v="28"/>
    <x v="2"/>
    <n v="1"/>
    <n v="0"/>
    <n v="0"/>
    <n v="1"/>
    <n v="0"/>
    <n v="0"/>
    <s v="NA"/>
  </r>
  <r>
    <n v="426"/>
    <d v="2019-09-03T00:00:00"/>
    <n v="26.571873"/>
    <n v="93.116806999999994"/>
    <x v="48"/>
    <x v="2"/>
    <n v="1"/>
    <n v="0"/>
    <n v="0"/>
    <n v="1"/>
    <n v="0"/>
    <n v="0"/>
    <s v="NA"/>
  </r>
  <r>
    <n v="427"/>
    <d v="2019-09-03T00:00:00"/>
    <n v="26.568338000000001"/>
    <n v="93.131332"/>
    <x v="5"/>
    <x v="3"/>
    <n v="1"/>
    <n v="0"/>
    <n v="0"/>
    <n v="0"/>
    <n v="0"/>
    <n v="1"/>
    <s v="10 Metres from Highway"/>
  </r>
  <r>
    <n v="428"/>
    <d v="2019-09-03T00:00:00"/>
    <n v="26.570025000000001"/>
    <n v="93.051968000000002"/>
    <x v="17"/>
    <x v="2"/>
    <n v="1"/>
    <n v="0"/>
    <n v="0"/>
    <n v="1"/>
    <n v="0"/>
    <n v="0"/>
    <s v="NA"/>
  </r>
  <r>
    <n v="429"/>
    <d v="2019-09-03T00:00:00"/>
    <n v="26.568888999999999"/>
    <n v="93.071639000000005"/>
    <x v="17"/>
    <x v="2"/>
    <n v="1"/>
    <n v="0"/>
    <n v="0"/>
    <n v="1"/>
    <n v="0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0"/>
    <d v="2019-09-03T00:00:00"/>
    <n v="26.5685"/>
    <n v="93.132306"/>
    <x v="5"/>
    <x v="3"/>
    <n v="1"/>
    <n v="0"/>
    <n v="0"/>
    <n v="0"/>
    <n v="1"/>
    <n v="0"/>
    <s v="NA"/>
  </r>
  <r>
    <n v="431"/>
    <d v="2019-09-03T00:00:00"/>
    <n v="26.570806000000001"/>
    <n v="93.049527999999995"/>
    <x v="29"/>
    <x v="2"/>
    <n v="0"/>
    <n v="1"/>
    <n v="0"/>
    <n v="1"/>
    <n v="0"/>
    <n v="0"/>
    <n v="4.54"/>
  </r>
  <r>
    <n v="432"/>
    <d v="2019-09-03T00:00:00"/>
    <n v="26.567944000000001"/>
    <n v="93.069193999999996"/>
    <x v="56"/>
    <x v="5"/>
    <n v="1"/>
    <n v="0"/>
    <n v="0"/>
    <n v="1"/>
    <n v="0"/>
    <n v="0"/>
    <n v="4.4400000000000004"/>
  </r>
  <r>
    <n v="433"/>
    <d v="2019-09-05T00:00:00"/>
    <n v="26.577145000000002"/>
    <n v="93.279002000000006"/>
    <x v="46"/>
    <x v="2"/>
    <n v="1"/>
    <n v="0"/>
    <n v="0"/>
    <n v="1"/>
    <n v="0"/>
    <n v="0"/>
    <s v="NA"/>
  </r>
  <r>
    <n v="434"/>
    <d v="2019-09-05T00:00:00"/>
    <n v="26.576307"/>
    <n v="93.252797000000001"/>
    <x v="32"/>
    <x v="2"/>
    <n v="1"/>
    <n v="0"/>
    <n v="0"/>
    <n v="1"/>
    <n v="0"/>
    <n v="0"/>
    <s v="NA"/>
  </r>
  <r>
    <n v="435"/>
    <d v="2019-09-05T00:00:00"/>
    <n v="26.573878000000001"/>
    <n v="93.186476999999996"/>
    <x v="24"/>
    <x v="2"/>
    <n v="1"/>
    <n v="0"/>
    <n v="0"/>
    <n v="1"/>
    <n v="0"/>
    <n v="0"/>
    <s v="NA"/>
  </r>
  <r>
    <n v="436"/>
    <d v="2019-09-05T00:00:00"/>
    <n v="26.574389"/>
    <n v="93.193111000000002"/>
    <x v="6"/>
    <x v="3"/>
    <n v="1"/>
    <n v="0"/>
    <n v="0"/>
    <n v="0"/>
    <n v="0"/>
    <n v="1"/>
    <s v="40 Metres From Highway"/>
  </r>
  <r>
    <n v="437"/>
    <d v="2019-09-05T00:00:00"/>
    <n v="26.574332999999999"/>
    <n v="93.191666999999995"/>
    <x v="7"/>
    <x v="3"/>
    <n v="1"/>
    <n v="0"/>
    <n v="0"/>
    <n v="0"/>
    <n v="0"/>
    <n v="1"/>
    <s v="15 Metres from Highway"/>
  </r>
  <r>
    <n v="438"/>
    <d v="2019-09-05T00:00:00"/>
    <n v="26.570222000000001"/>
    <n v="93.118499999999997"/>
    <x v="9"/>
    <x v="3"/>
    <n v="1"/>
    <n v="0"/>
    <n v="0"/>
    <n v="0"/>
    <n v="0"/>
    <n v="1"/>
    <s v="35 Metres from Highway"/>
  </r>
  <r>
    <n v="439"/>
    <d v="2019-09-13T00:00:00"/>
    <n v="26.596833"/>
    <n v="93.447389000000001"/>
    <x v="33"/>
    <x v="4"/>
    <n v="1"/>
    <n v="0"/>
    <n v="0"/>
    <n v="1"/>
    <n v="0"/>
    <n v="0"/>
    <s v="NA"/>
  </r>
  <r>
    <n v="440"/>
    <d v="2019-09-13T00:00:00"/>
    <n v="26.614166999999998"/>
    <n v="93.503332999999998"/>
    <x v="46"/>
    <x v="2"/>
    <n v="1"/>
    <n v="0"/>
    <n v="0"/>
    <n v="1"/>
    <n v="0"/>
    <n v="0"/>
    <s v="NA"/>
  </r>
  <r>
    <n v="441"/>
    <d v="2019-09-13T00:00:00"/>
    <n v="26.614166999999998"/>
    <n v="93.503332999999998"/>
    <x v="46"/>
    <x v="2"/>
    <n v="1"/>
    <n v="0"/>
    <n v="0"/>
    <n v="1"/>
    <n v="0"/>
    <n v="0"/>
    <s v="NA"/>
  </r>
  <r>
    <n v="442"/>
    <d v="2019-09-13T00:00:00"/>
    <n v="26.577110999999999"/>
    <n v="93.278861000000006"/>
    <x v="57"/>
    <x v="5"/>
    <n v="1"/>
    <n v="0"/>
    <n v="0"/>
    <n v="1"/>
    <n v="0"/>
    <n v="0"/>
    <s v="NA"/>
  </r>
  <r>
    <n v="443"/>
    <d v="2019-09-13T00:00:00"/>
    <n v="26.568083000000001"/>
    <n v="93.124416999999994"/>
    <x v="9"/>
    <x v="3"/>
    <n v="1"/>
    <n v="0"/>
    <n v="0"/>
    <n v="0"/>
    <n v="0"/>
    <n v="1"/>
    <s v="5 Metres From Highway"/>
  </r>
  <r>
    <n v="444"/>
    <d v="2019-09-13T00:00:00"/>
    <n v="26.576305999999999"/>
    <n v="93.161332999999999"/>
    <x v="24"/>
    <x v="2"/>
    <n v="1"/>
    <n v="0"/>
    <n v="0"/>
    <n v="1"/>
    <n v="0"/>
    <n v="0"/>
    <s v="NA"/>
  </r>
  <r>
    <n v="445"/>
    <d v="2019-09-13T00:00:00"/>
    <n v="26.574444"/>
    <n v="93.090778"/>
    <x v="32"/>
    <x v="2"/>
    <n v="1"/>
    <n v="0"/>
    <n v="0"/>
    <n v="1"/>
    <n v="0"/>
    <n v="0"/>
    <s v="NA"/>
  </r>
  <r>
    <n v="446"/>
    <d v="2019-09-13T00:00:00"/>
    <n v="26.627555999999998"/>
    <n v="93.536749999999998"/>
    <x v="30"/>
    <x v="4"/>
    <n v="1"/>
    <n v="0"/>
    <n v="0"/>
    <n v="1"/>
    <n v="0"/>
    <n v="0"/>
    <s v="NA"/>
  </r>
  <r>
    <n v="447"/>
    <d v="2019-09-13T00:00:00"/>
    <n v="26.574528000000001"/>
    <n v="93.090277999999998"/>
    <x v="5"/>
    <x v="3"/>
    <n v="1"/>
    <n v="0"/>
    <n v="0"/>
    <n v="0"/>
    <n v="0"/>
    <n v="1"/>
    <s v="20 Metres From Highway"/>
  </r>
  <r>
    <n v="448"/>
    <d v="2019-09-15T00:00:00"/>
    <n v="26.634333000000002"/>
    <n v="93.553111000000001"/>
    <x v="18"/>
    <x v="4"/>
    <n v="1"/>
    <n v="0"/>
    <n v="0"/>
    <n v="1"/>
    <n v="0"/>
    <n v="0"/>
    <n v="2.16"/>
  </r>
  <r>
    <n v="449"/>
    <d v="2019-09-15T00:00:00"/>
    <n v="26.575693999999999"/>
    <n v="93.202916999999999"/>
    <x v="48"/>
    <x v="2"/>
    <n v="1"/>
    <n v="0"/>
    <n v="0"/>
    <n v="1"/>
    <n v="0"/>
    <n v="0"/>
    <n v="3.24"/>
  </r>
  <r>
    <n v="450"/>
    <d v="2019-09-15T00:00:00"/>
    <n v="26.574332999999999"/>
    <n v="93.092360999999997"/>
    <x v="37"/>
    <x v="4"/>
    <n v="1"/>
    <n v="0"/>
    <n v="0"/>
    <n v="1"/>
    <n v="0"/>
    <n v="0"/>
    <n v="4.01"/>
  </r>
  <r>
    <n v="451"/>
    <d v="2019-09-15T00:00:00"/>
    <n v="26.576250000000002"/>
    <n v="93.084417000000002"/>
    <x v="58"/>
    <x v="2"/>
    <n v="1"/>
    <n v="0"/>
    <n v="0"/>
    <n v="1"/>
    <n v="0"/>
    <n v="0"/>
    <n v="4.0599999999999996"/>
  </r>
  <r>
    <n v="452"/>
    <d v="2019-09-15T00:00:00"/>
    <n v="26.574694000000001"/>
    <n v="93.175471999999999"/>
    <x v="39"/>
    <x v="2"/>
    <n v="0"/>
    <n v="1"/>
    <n v="0"/>
    <n v="1"/>
    <n v="0"/>
    <n v="0"/>
    <n v="3.36"/>
  </r>
  <r>
    <n v="453"/>
    <d v="2019-09-18T00:00:00"/>
    <n v="26.573972000000001"/>
    <n v="93.096722"/>
    <x v="20"/>
    <x v="4"/>
    <n v="1"/>
    <n v="0"/>
    <n v="0"/>
    <n v="1"/>
    <n v="0"/>
    <n v="0"/>
    <s v="NA"/>
  </r>
  <r>
    <n v="454"/>
    <d v="2019-09-18T00:00:00"/>
    <n v="26.572610999999998"/>
    <n v="93.075721999999999"/>
    <x v="30"/>
    <x v="4"/>
    <n v="1"/>
    <n v="0"/>
    <n v="0"/>
    <n v="1"/>
    <n v="0"/>
    <n v="0"/>
    <s v="NA"/>
  </r>
  <r>
    <n v="455"/>
    <d v="2019-09-18T00:00:00"/>
    <n v="26.590610999999999"/>
    <n v="93.423333"/>
    <x v="9"/>
    <x v="3"/>
    <n v="1"/>
    <n v="0"/>
    <n v="0"/>
    <n v="0"/>
    <n v="0"/>
    <n v="1"/>
    <s v="20 Metres from Highway"/>
  </r>
  <r>
    <n v="455"/>
    <d v="2019-09-18T00:00:00"/>
    <n v="26.590610999999999"/>
    <n v="93.423333"/>
    <x v="9"/>
    <x v="3"/>
    <n v="1"/>
    <n v="0"/>
    <n v="0"/>
    <n v="0"/>
    <n v="0"/>
    <n v="1"/>
    <s v="20 Metres from Highway"/>
  </r>
  <r>
    <n v="456"/>
    <d v="2019-09-18T00:00:00"/>
    <n v="26.5685"/>
    <n v="93.132306"/>
    <x v="5"/>
    <x v="3"/>
    <n v="1"/>
    <n v="0"/>
    <n v="0"/>
    <n v="0"/>
    <n v="0"/>
    <n v="1"/>
    <s v="10 Metres from Highway"/>
  </r>
  <r>
    <n v="456"/>
    <d v="2019-09-18T00:00:00"/>
    <n v="26.5685"/>
    <n v="93.132306"/>
    <x v="5"/>
    <x v="3"/>
    <n v="1"/>
    <n v="0"/>
    <n v="0"/>
    <n v="0"/>
    <n v="0"/>
    <n v="1"/>
    <s v="10 Metres from Highway"/>
  </r>
  <r>
    <n v="456"/>
    <d v="2019-09-18T00:00:00"/>
    <n v="26.5685"/>
    <n v="93.132306"/>
    <x v="5"/>
    <x v="3"/>
    <n v="1"/>
    <n v="0"/>
    <n v="0"/>
    <n v="0"/>
    <n v="0"/>
    <n v="1"/>
    <s v="10 Metres from Highway"/>
  </r>
  <r>
    <n v="456"/>
    <d v="2019-09-18T00:00:00"/>
    <n v="26.5685"/>
    <n v="93.132306"/>
    <x v="5"/>
    <x v="3"/>
    <n v="1"/>
    <n v="0"/>
    <n v="0"/>
    <n v="0"/>
    <n v="0"/>
    <n v="1"/>
    <s v="10 Metres from Highway"/>
  </r>
  <r>
    <n v="456"/>
    <d v="2019-09-18T00:00:00"/>
    <n v="26.5685"/>
    <n v="93.132306"/>
    <x v="5"/>
    <x v="3"/>
    <n v="1"/>
    <n v="0"/>
    <n v="0"/>
    <n v="0"/>
    <n v="0"/>
    <n v="1"/>
    <s v="10 Metres from Highway"/>
  </r>
  <r>
    <n v="457"/>
    <d v="2019-09-20T00:00:00"/>
    <n v="26.630351999999998"/>
    <n v="93.543615000000003"/>
    <x v="18"/>
    <x v="4"/>
    <n v="1"/>
    <n v="0"/>
    <n v="0"/>
    <n v="1"/>
    <n v="0"/>
    <n v="0"/>
    <s v="NA"/>
  </r>
  <r>
    <n v="458"/>
    <d v="2019-09-20T00:00:00"/>
    <n v="26.574717"/>
    <n v="93.225111999999996"/>
    <x v="48"/>
    <x v="2"/>
    <n v="1"/>
    <n v="0"/>
    <n v="0"/>
    <n v="1"/>
    <n v="0"/>
    <n v="0"/>
    <s v="NA"/>
  </r>
  <r>
    <n v="459"/>
    <d v="2019-09-20T00:00:00"/>
    <n v="26.574549999999999"/>
    <n v="93.223623000000003"/>
    <x v="24"/>
    <x v="2"/>
    <n v="1"/>
    <n v="0"/>
    <n v="0"/>
    <n v="1"/>
    <n v="0"/>
    <n v="0"/>
    <s v="NA"/>
  </r>
  <r>
    <n v="460"/>
    <d v="2019-09-20T00:00:00"/>
    <n v="26.575455000000002"/>
    <n v="93.204548000000003"/>
    <x v="48"/>
    <x v="2"/>
    <n v="1"/>
    <n v="0"/>
    <n v="0"/>
    <n v="1"/>
    <n v="0"/>
    <n v="0"/>
    <s v="NA"/>
  </r>
  <r>
    <n v="461"/>
    <d v="2019-09-20T00:00:00"/>
    <n v="26.574290000000001"/>
    <n v="93.192931999999999"/>
    <x v="32"/>
    <x v="2"/>
    <n v="1"/>
    <n v="0"/>
    <n v="0"/>
    <n v="1"/>
    <n v="0"/>
    <n v="0"/>
    <s v="NA"/>
  </r>
  <r>
    <n v="462"/>
    <d v="2019-09-20T00:00:00"/>
    <n v="26.569099999999999"/>
    <n v="93.134747000000004"/>
    <x v="24"/>
    <x v="2"/>
    <n v="0"/>
    <n v="1"/>
    <n v="0"/>
    <n v="1"/>
    <n v="0"/>
    <n v="0"/>
    <s v="NA"/>
  </r>
  <r>
    <n v="463"/>
    <d v="2019-09-20T00:00:00"/>
    <n v="26.576474999999999"/>
    <n v="93.253680000000003"/>
    <x v="18"/>
    <x v="4"/>
    <n v="1"/>
    <n v="0"/>
    <n v="0"/>
    <n v="1"/>
    <n v="0"/>
    <n v="0"/>
    <s v="NA"/>
  </r>
  <r>
    <n v="464"/>
    <d v="2019-09-20T00:00:00"/>
    <n v="26.641166999999999"/>
    <n v="93.591361000000006"/>
    <x v="2"/>
    <x v="2"/>
    <n v="1"/>
    <n v="0"/>
    <n v="0"/>
    <n v="1"/>
    <n v="0"/>
    <n v="0"/>
    <s v="NA"/>
  </r>
  <r>
    <n v="465"/>
    <d v="2019-09-20T00:00:00"/>
    <n v="26.625722"/>
    <n v="93.533111000000005"/>
    <x v="59"/>
    <x v="2"/>
    <n v="0"/>
    <n v="1"/>
    <n v="0"/>
    <n v="1"/>
    <n v="0"/>
    <n v="0"/>
    <s v="NA"/>
  </r>
  <r>
    <n v="466"/>
    <d v="2019-09-20T00:00:00"/>
    <n v="26.56925"/>
    <n v="93.072083000000006"/>
    <x v="29"/>
    <x v="2"/>
    <n v="0"/>
    <n v="1"/>
    <n v="0"/>
    <n v="1"/>
    <n v="0"/>
    <n v="0"/>
    <s v="NA"/>
  </r>
  <r>
    <n v="467"/>
    <d v="2019-09-22T00:00:00"/>
    <n v="26.574722000000001"/>
    <n v="93.212500000000006"/>
    <x v="48"/>
    <x v="2"/>
    <n v="1"/>
    <n v="0"/>
    <n v="0"/>
    <n v="1"/>
    <n v="0"/>
    <n v="0"/>
    <s v="NA"/>
  </r>
  <r>
    <n v="468"/>
    <d v="2019-09-27T00:00:00"/>
    <n v="26.610962000000001"/>
    <n v="93.489755000000002"/>
    <x v="24"/>
    <x v="2"/>
    <n v="1"/>
    <n v="0"/>
    <n v="0"/>
    <n v="1"/>
    <n v="0"/>
    <n v="0"/>
    <s v="NA"/>
  </r>
  <r>
    <n v="469"/>
    <d v="2019-09-27T00:00:00"/>
    <n v="26.608246999999999"/>
    <n v="93.473517000000001"/>
    <x v="41"/>
    <x v="2"/>
    <n v="1"/>
    <n v="0"/>
    <n v="0"/>
    <n v="1"/>
    <n v="0"/>
    <n v="0"/>
    <s v="NA"/>
  </r>
  <r>
    <n v="470"/>
    <d v="2019-09-27T00:00:00"/>
    <n v="26.595690000000001"/>
    <n v="93.445063000000005"/>
    <x v="2"/>
    <x v="2"/>
    <n v="1"/>
    <n v="0"/>
    <n v="0"/>
    <n v="1"/>
    <n v="0"/>
    <n v="0"/>
    <s v="NA"/>
  </r>
  <r>
    <n v="471"/>
    <d v="2019-09-27T00:00:00"/>
    <n v="26.578385000000001"/>
    <n v="93.272113000000004"/>
    <x v="32"/>
    <x v="2"/>
    <n v="1"/>
    <n v="0"/>
    <n v="0"/>
    <n v="1"/>
    <n v="0"/>
    <n v="0"/>
    <s v="NA"/>
  </r>
  <r>
    <n v="472"/>
    <d v="2019-09-27T00:00:00"/>
    <n v="26.575462000000002"/>
    <n v="93.204840000000004"/>
    <x v="18"/>
    <x v="4"/>
    <n v="1"/>
    <n v="0"/>
    <n v="0"/>
    <n v="1"/>
    <n v="0"/>
    <n v="0"/>
    <s v="NA"/>
  </r>
  <r>
    <n v="473"/>
    <d v="2019-09-27T00:00:00"/>
    <n v="26.584167000000001"/>
    <n v="93.333888999999999"/>
    <x v="54"/>
    <x v="2"/>
    <n v="1"/>
    <n v="0"/>
    <n v="0"/>
    <n v="1"/>
    <n v="0"/>
    <n v="0"/>
    <s v="NA"/>
  </r>
  <r>
    <n v="474"/>
    <d v="2019-09-29T00:00:00"/>
    <n v="26.574684999999999"/>
    <n v="93.214650000000006"/>
    <x v="37"/>
    <x v="4"/>
    <n v="1"/>
    <n v="0"/>
    <n v="0"/>
    <n v="1"/>
    <n v="0"/>
    <n v="0"/>
    <s v="NA"/>
  </r>
  <r>
    <n v="475"/>
    <d v="2019-09-29T00:00:00"/>
    <n v="26.574722000000001"/>
    <n v="93.234443999999996"/>
    <x v="19"/>
    <x v="4"/>
    <n v="1"/>
    <n v="0"/>
    <n v="0"/>
    <n v="1"/>
    <n v="0"/>
    <n v="0"/>
    <n v="2.48"/>
  </r>
  <r>
    <n v="476"/>
    <d v="2019-09-29T00:00:00"/>
    <n v="26.578917000000001"/>
    <n v="93.260278"/>
    <x v="37"/>
    <x v="4"/>
    <n v="0"/>
    <n v="0"/>
    <n v="1"/>
    <n v="1"/>
    <n v="0"/>
    <n v="0"/>
    <n v="4.1399999999999997"/>
  </r>
  <r>
    <n v="477"/>
    <d v="2019-09-29T00:00:00"/>
    <n v="26.624444"/>
    <n v="93.530305999999996"/>
    <x v="5"/>
    <x v="3"/>
    <n v="1"/>
    <n v="0"/>
    <n v="0"/>
    <n v="0"/>
    <n v="1"/>
    <n v="0"/>
    <n v="5.17"/>
  </r>
  <r>
    <n v="478"/>
    <d v="2019-10-01T00:00:00"/>
    <n v="26.575861"/>
    <n v="93.243092000000004"/>
    <x v="37"/>
    <x v="4"/>
    <n v="1"/>
    <n v="0"/>
    <n v="0"/>
    <n v="1"/>
    <n v="0"/>
    <n v="0"/>
    <n v="3.43"/>
  </r>
  <r>
    <n v="479"/>
    <d v="2019-10-01T00:00:00"/>
    <n v="26.591407"/>
    <n v="93.436920000000001"/>
    <x v="24"/>
    <x v="2"/>
    <n v="1"/>
    <n v="0"/>
    <n v="0"/>
    <n v="1"/>
    <n v="0"/>
    <n v="0"/>
    <n v="5.0999999999999996"/>
  </r>
  <r>
    <n v="480"/>
    <d v="2019-10-01T00:00:00"/>
    <n v="26.574128000000002"/>
    <n v="93.188345999999996"/>
    <x v="13"/>
    <x v="3"/>
    <n v="1"/>
    <n v="0"/>
    <n v="0"/>
    <n v="0"/>
    <n v="0"/>
    <n v="1"/>
    <s v="80 m"/>
  </r>
  <r>
    <n v="480"/>
    <d v="2019-10-01T00:00:00"/>
    <n v="26.574128000000002"/>
    <n v="93.188345999999996"/>
    <x v="13"/>
    <x v="3"/>
    <n v="1"/>
    <n v="0"/>
    <n v="0"/>
    <n v="0"/>
    <n v="0"/>
    <n v="1"/>
    <s v="80 m"/>
  </r>
  <r>
    <n v="480"/>
    <d v="2019-10-01T00:00:00"/>
    <n v="26.574128000000002"/>
    <n v="93.188345999999996"/>
    <x v="13"/>
    <x v="3"/>
    <n v="1"/>
    <n v="0"/>
    <n v="0"/>
    <n v="0"/>
    <n v="0"/>
    <n v="1"/>
    <s v="80 m"/>
  </r>
  <r>
    <n v="480"/>
    <d v="2019-10-01T00:00:00"/>
    <n v="26.574128000000002"/>
    <n v="93.188345999999996"/>
    <x v="13"/>
    <x v="3"/>
    <n v="1"/>
    <n v="0"/>
    <n v="0"/>
    <n v="0"/>
    <n v="0"/>
    <n v="1"/>
    <s v="80 m"/>
  </r>
  <r>
    <n v="480"/>
    <d v="2019-10-01T00:00:00"/>
    <n v="26.574128000000002"/>
    <n v="93.188345999999996"/>
    <x v="13"/>
    <x v="3"/>
    <n v="1"/>
    <n v="0"/>
    <n v="0"/>
    <n v="0"/>
    <n v="0"/>
    <n v="1"/>
    <s v="80 m"/>
  </r>
  <r>
    <n v="480"/>
    <d v="2019-10-01T00:00:00"/>
    <n v="26.574128000000002"/>
    <n v="93.188345999999996"/>
    <x v="13"/>
    <x v="3"/>
    <n v="1"/>
    <n v="0"/>
    <n v="0"/>
    <n v="0"/>
    <n v="0"/>
    <n v="1"/>
    <s v="80 m"/>
  </r>
  <r>
    <n v="480"/>
    <d v="2019-10-01T00:00:00"/>
    <n v="26.574128000000002"/>
    <n v="93.188345999999996"/>
    <x v="13"/>
    <x v="3"/>
    <n v="1"/>
    <n v="0"/>
    <n v="0"/>
    <n v="0"/>
    <n v="0"/>
    <n v="1"/>
    <s v="80 m"/>
  </r>
  <r>
    <n v="480"/>
    <d v="2019-10-01T00:00:00"/>
    <n v="26.574128000000002"/>
    <n v="93.188345999999996"/>
    <x v="13"/>
    <x v="3"/>
    <n v="1"/>
    <n v="0"/>
    <n v="0"/>
    <n v="0"/>
    <n v="0"/>
    <n v="1"/>
    <s v="80 m"/>
  </r>
  <r>
    <n v="481"/>
    <d v="2019-10-01T00:00:00"/>
    <n v="26.574128000000002"/>
    <n v="93.188345999999996"/>
    <x v="6"/>
    <x v="3"/>
    <n v="1"/>
    <n v="0"/>
    <n v="0"/>
    <n v="0"/>
    <n v="0"/>
    <n v="1"/>
    <s v="95 m"/>
  </r>
  <r>
    <n v="481"/>
    <d v="2019-10-01T00:00:00"/>
    <n v="26.574128000000002"/>
    <n v="93.188345999999996"/>
    <x v="6"/>
    <x v="3"/>
    <n v="1"/>
    <n v="0"/>
    <n v="0"/>
    <n v="0"/>
    <n v="0"/>
    <n v="1"/>
    <s v="95 m"/>
  </r>
  <r>
    <n v="482"/>
    <d v="2019-10-03T00:00:00"/>
    <n v="26.641437"/>
    <n v="93.578931999999995"/>
    <x v="37"/>
    <x v="4"/>
    <n v="1"/>
    <n v="0"/>
    <n v="0"/>
    <n v="1"/>
    <n v="0"/>
    <n v="0"/>
    <s v="NA"/>
  </r>
  <r>
    <n v="483"/>
    <d v="2019-10-03T00:00:00"/>
    <n v="26.634647000000001"/>
    <n v="93.553664999999995"/>
    <x v="18"/>
    <x v="4"/>
    <n v="1"/>
    <n v="0"/>
    <n v="0"/>
    <n v="1"/>
    <n v="0"/>
    <n v="0"/>
    <s v="NA"/>
  </r>
  <r>
    <n v="484"/>
    <d v="2019-10-03T00:00:00"/>
    <n v="26.609014999999999"/>
    <n v="93.476268000000005"/>
    <x v="36"/>
    <x v="2"/>
    <n v="1"/>
    <n v="0"/>
    <n v="0"/>
    <n v="1"/>
    <n v="0"/>
    <n v="0"/>
    <s v="NA"/>
  </r>
  <r>
    <n v="485"/>
    <d v="2019-10-03T00:00:00"/>
    <n v="26.601595"/>
    <n v="93.456567000000007"/>
    <x v="32"/>
    <x v="2"/>
    <n v="1"/>
    <n v="0"/>
    <n v="0"/>
    <n v="1"/>
    <n v="0"/>
    <n v="0"/>
    <s v="NA"/>
  </r>
  <r>
    <n v="486"/>
    <d v="2019-10-03T00:00:00"/>
    <n v="26.590589999999999"/>
    <n v="93.425567999999998"/>
    <x v="37"/>
    <x v="4"/>
    <n v="1"/>
    <n v="0"/>
    <n v="0"/>
    <n v="1"/>
    <n v="0"/>
    <n v="0"/>
    <s v="NA"/>
  </r>
  <r>
    <n v="487"/>
    <d v="2019-10-03T00:00:00"/>
    <n v="26.589324999999999"/>
    <n v="93.408747000000005"/>
    <x v="37"/>
    <x v="4"/>
    <n v="1"/>
    <n v="0"/>
    <n v="0"/>
    <n v="1"/>
    <n v="0"/>
    <n v="0"/>
    <s v="NA"/>
  </r>
  <r>
    <n v="488"/>
    <d v="2019-10-03T00:00:00"/>
    <n v="26.589395"/>
    <n v="93.408529999999999"/>
    <x v="37"/>
    <x v="4"/>
    <n v="1"/>
    <n v="0"/>
    <n v="0"/>
    <n v="1"/>
    <n v="0"/>
    <n v="0"/>
    <s v="NA"/>
  </r>
  <r>
    <n v="489"/>
    <d v="2019-10-03T00:00:00"/>
    <n v="26.589169999999999"/>
    <n v="93.408839999999998"/>
    <x v="41"/>
    <x v="2"/>
    <n v="1"/>
    <n v="0"/>
    <n v="0"/>
    <n v="1"/>
    <n v="0"/>
    <n v="0"/>
    <s v="NA"/>
  </r>
  <r>
    <n v="490"/>
    <d v="2019-10-03T00:00:00"/>
    <n v="26.587838000000001"/>
    <n v="93.391407999999998"/>
    <x v="32"/>
    <x v="2"/>
    <n v="1"/>
    <n v="0"/>
    <n v="0"/>
    <n v="1"/>
    <n v="0"/>
    <n v="0"/>
    <s v="NA"/>
  </r>
  <r>
    <n v="491"/>
    <d v="2019-10-03T00:00:00"/>
    <n v="26.578762000000001"/>
    <n v="93.261467999999994"/>
    <x v="46"/>
    <x v="2"/>
    <n v="1"/>
    <n v="0"/>
    <n v="0"/>
    <n v="1"/>
    <n v="0"/>
    <n v="0"/>
    <s v="NA"/>
  </r>
  <r>
    <n v="492"/>
    <d v="2019-10-03T00:00:00"/>
    <n v="26.574808000000001"/>
    <n v="93.211478"/>
    <x v="24"/>
    <x v="2"/>
    <n v="1"/>
    <n v="0"/>
    <n v="0"/>
    <n v="1"/>
    <n v="0"/>
    <n v="0"/>
    <s v="NA"/>
  </r>
  <r>
    <n v="493"/>
    <d v="2019-10-03T00:00:00"/>
    <n v="26.575728000000002"/>
    <n v="93.201759999999993"/>
    <x v="37"/>
    <x v="4"/>
    <n v="1"/>
    <n v="0"/>
    <n v="0"/>
    <n v="1"/>
    <n v="0"/>
    <n v="0"/>
    <s v="NA"/>
  </r>
  <r>
    <n v="494"/>
    <d v="2019-10-03T00:00:00"/>
    <n v="26.575775"/>
    <n v="93.201800000000006"/>
    <x v="37"/>
    <x v="4"/>
    <n v="1"/>
    <n v="0"/>
    <n v="0"/>
    <n v="1"/>
    <n v="0"/>
    <n v="0"/>
    <s v="NA"/>
  </r>
  <r>
    <n v="495"/>
    <d v="2019-10-03T00:00:00"/>
    <n v="26.574504999999998"/>
    <n v="93.092422999999997"/>
    <x v="18"/>
    <x v="4"/>
    <n v="1"/>
    <n v="0"/>
    <n v="0"/>
    <n v="1"/>
    <n v="0"/>
    <n v="0"/>
    <s v="NA"/>
  </r>
  <r>
    <n v="496"/>
    <d v="2019-10-03T00:00:00"/>
    <n v="26.574681999999999"/>
    <n v="93.222492000000003"/>
    <x v="18"/>
    <x v="4"/>
    <n v="1"/>
    <n v="0"/>
    <n v="0"/>
    <n v="1"/>
    <n v="0"/>
    <n v="0"/>
    <s v="NA"/>
  </r>
  <r>
    <n v="497"/>
    <d v="2019-10-03T00:00:00"/>
    <n v="26.576342"/>
    <n v="93.252413000000004"/>
    <x v="32"/>
    <x v="2"/>
    <n v="1"/>
    <n v="0"/>
    <n v="0"/>
    <n v="1"/>
    <n v="0"/>
    <n v="0"/>
    <s v="NA"/>
  </r>
  <r>
    <n v="498"/>
    <d v="2019-10-03T00:00:00"/>
    <n v="26.601233000000001"/>
    <n v="93.455871999999999"/>
    <x v="25"/>
    <x v="4"/>
    <n v="1"/>
    <n v="0"/>
    <n v="0"/>
    <n v="1"/>
    <n v="0"/>
    <n v="0"/>
    <s v="NA"/>
  </r>
  <r>
    <n v="499"/>
    <d v="2019-10-03T00:00:00"/>
    <n v="26.601937"/>
    <n v="93.457030000000003"/>
    <x v="32"/>
    <x v="2"/>
    <n v="1"/>
    <n v="0"/>
    <n v="0"/>
    <n v="1"/>
    <n v="0"/>
    <n v="0"/>
    <s v="NA"/>
  </r>
  <r>
    <n v="500"/>
    <d v="2019-10-03T00:00:00"/>
    <n v="26.617294999999999"/>
    <n v="93.511966999999999"/>
    <x v="2"/>
    <x v="2"/>
    <n v="1"/>
    <n v="0"/>
    <n v="0"/>
    <n v="1"/>
    <n v="0"/>
    <n v="0"/>
    <s v="NA"/>
  </r>
  <r>
    <n v="501"/>
    <d v="2019-10-03T00:00:00"/>
    <n v="26.574750000000002"/>
    <n v="93.195138999999998"/>
    <x v="6"/>
    <x v="3"/>
    <n v="1"/>
    <n v="0"/>
    <n v="0"/>
    <n v="0"/>
    <n v="0"/>
    <n v="1"/>
    <s v="3.16  40 m"/>
  </r>
  <r>
    <n v="502"/>
    <d v="2019-10-03T00:00:00"/>
    <n v="26.5745"/>
    <n v="93.193332999999996"/>
    <x v="12"/>
    <x v="1"/>
    <n v="1"/>
    <n v="0"/>
    <n v="0"/>
    <n v="0"/>
    <n v="0"/>
    <n v="1"/>
    <s v="3.19 30 m"/>
  </r>
  <r>
    <n v="503"/>
    <d v="2019-10-03T00:00:00"/>
    <n v="26.572778"/>
    <n v="93.144082999999995"/>
    <x v="6"/>
    <x v="3"/>
    <n v="1"/>
    <n v="0"/>
    <n v="0"/>
    <n v="0"/>
    <n v="0"/>
    <n v="1"/>
    <s v="3.3 20 m"/>
  </r>
  <r>
    <n v="504"/>
    <d v="2019-10-03T00:00:00"/>
    <n v="26.570360999999998"/>
    <n v="93.118360999999993"/>
    <x v="6"/>
    <x v="3"/>
    <n v="1"/>
    <n v="0"/>
    <n v="0"/>
    <n v="0"/>
    <n v="0"/>
    <n v="1"/>
    <s v="3.38 50 m"/>
  </r>
  <r>
    <n v="505"/>
    <d v="2019-10-03T00:00:00"/>
    <n v="26.571306"/>
    <n v="93.117389000000003"/>
    <x v="9"/>
    <x v="3"/>
    <n v="1"/>
    <n v="0"/>
    <n v="0"/>
    <n v="0"/>
    <n v="0"/>
    <n v="1"/>
    <s v="3.43 35 m"/>
  </r>
  <r>
    <n v="506"/>
    <d v="2019-10-10T00:00:00"/>
    <n v="26.641278"/>
    <n v="93.585527999999996"/>
    <x v="46"/>
    <x v="2"/>
    <n v="1"/>
    <n v="0"/>
    <n v="0"/>
    <n v="1"/>
    <n v="0"/>
    <n v="0"/>
    <n v="1.52"/>
  </r>
  <r>
    <n v="507"/>
    <d v="2019-10-10T00:00:00"/>
    <n v="26.611861000000001"/>
    <n v="93.494749999999996"/>
    <x v="36"/>
    <x v="2"/>
    <n v="1"/>
    <n v="0"/>
    <n v="0"/>
    <n v="1"/>
    <n v="0"/>
    <n v="0"/>
    <n v="2.13"/>
  </r>
  <r>
    <n v="508"/>
    <d v="2019-10-10T00:00:00"/>
    <n v="26.609472"/>
    <n v="93.478110999999998"/>
    <x v="33"/>
    <x v="4"/>
    <n v="1"/>
    <n v="0"/>
    <n v="0"/>
    <n v="1"/>
    <n v="0"/>
    <n v="0"/>
    <n v="2.17"/>
  </r>
  <r>
    <n v="509"/>
    <d v="2019-10-10T00:00:00"/>
    <n v="26.608305999999999"/>
    <n v="93.473693999999995"/>
    <x v="32"/>
    <x v="2"/>
    <n v="1"/>
    <n v="0"/>
    <n v="0"/>
    <n v="1"/>
    <n v="0"/>
    <n v="0"/>
    <n v="2.21"/>
  </r>
  <r>
    <n v="510"/>
    <d v="2019-10-10T00:00:00"/>
    <n v="26.585305999999999"/>
    <n v="93.317222000000001"/>
    <x v="46"/>
    <x v="2"/>
    <n v="1"/>
    <n v="0"/>
    <n v="0"/>
    <n v="1"/>
    <n v="0"/>
    <n v="0"/>
    <n v="2.48"/>
  </r>
  <r>
    <n v="511"/>
    <d v="2019-10-10T00:00:00"/>
    <n v="26.574805999999999"/>
    <n v="93.234194000000002"/>
    <x v="17"/>
    <x v="2"/>
    <n v="1"/>
    <n v="0"/>
    <n v="0"/>
    <n v="1"/>
    <n v="0"/>
    <n v="0"/>
    <n v="3.7"/>
  </r>
  <r>
    <n v="512"/>
    <d v="2019-10-10T00:00:00"/>
    <n v="26.574694000000001"/>
    <n v="93.232917"/>
    <x v="37"/>
    <x v="4"/>
    <n v="1"/>
    <n v="0"/>
    <n v="0"/>
    <n v="1"/>
    <n v="0"/>
    <n v="0"/>
    <n v="3.9"/>
  </r>
  <r>
    <n v="513"/>
    <d v="2019-10-10T00:00:00"/>
    <n v="26.574667000000002"/>
    <n v="93.229056"/>
    <x v="33"/>
    <x v="4"/>
    <n v="1"/>
    <n v="0"/>
    <n v="0"/>
    <n v="1"/>
    <n v="0"/>
    <n v="0"/>
    <n v="3.12"/>
  </r>
  <r>
    <n v="514"/>
    <d v="2019-10-10T00:00:00"/>
    <n v="26.574221999999999"/>
    <n v="93.189971999999997"/>
    <x v="60"/>
    <x v="2"/>
    <n v="1"/>
    <n v="0"/>
    <n v="0"/>
    <n v="1"/>
    <n v="0"/>
    <n v="0"/>
    <n v="3.22"/>
  </r>
  <r>
    <n v="515"/>
    <d v="2019-10-10T00:00:00"/>
    <n v="26.574000000000002"/>
    <n v="93.184583000000003"/>
    <x v="18"/>
    <x v="4"/>
    <n v="1"/>
    <n v="0"/>
    <n v="0"/>
    <n v="1"/>
    <n v="0"/>
    <n v="0"/>
    <n v="3.29"/>
  </r>
  <r>
    <n v="516"/>
    <d v="2019-10-11T00:00:00"/>
    <n v="26.615282000000001"/>
    <n v="93.506934999999999"/>
    <x v="32"/>
    <x v="2"/>
    <n v="1"/>
    <n v="0"/>
    <n v="0"/>
    <n v="1"/>
    <n v="0"/>
    <n v="0"/>
    <s v="NA"/>
  </r>
  <r>
    <n v="517"/>
    <d v="2019-10-12T00:00:00"/>
    <n v="26.597528000000001"/>
    <n v="93.448778000000004"/>
    <x v="32"/>
    <x v="2"/>
    <n v="1"/>
    <n v="0"/>
    <n v="0"/>
    <n v="1"/>
    <n v="0"/>
    <n v="0"/>
    <n v="2.13"/>
  </r>
  <r>
    <n v="518"/>
    <d v="2019-10-12T00:00:00"/>
    <n v="26.603556000000001"/>
    <n v="93.460306000000003"/>
    <x v="33"/>
    <x v="4"/>
    <n v="1"/>
    <n v="0"/>
    <n v="0"/>
    <n v="1"/>
    <n v="0"/>
    <n v="0"/>
    <n v="2.17"/>
  </r>
  <r>
    <n v="519"/>
    <d v="2019-10-12T00:00:00"/>
    <n v="26.575854"/>
    <n v="93.174093999999997"/>
    <x v="52"/>
    <x v="2"/>
    <n v="0"/>
    <n v="1"/>
    <n v="0"/>
    <n v="1"/>
    <n v="0"/>
    <n v="0"/>
    <n v="3.1"/>
  </r>
  <r>
    <n v="520"/>
    <d v="2019-10-12T00:00:00"/>
    <n v="26.568777999999998"/>
    <n v="93.059721999999994"/>
    <x v="17"/>
    <x v="2"/>
    <n v="1"/>
    <n v="0"/>
    <n v="0"/>
    <n v="1"/>
    <n v="0"/>
    <n v="0"/>
    <n v="3.3"/>
  </r>
  <r>
    <n v="521"/>
    <d v="2019-10-13T00:00:00"/>
    <n v="26.574722000000001"/>
    <n v="93.226416999999998"/>
    <x v="37"/>
    <x v="4"/>
    <n v="1"/>
    <n v="0"/>
    <n v="0"/>
    <n v="1"/>
    <n v="0"/>
    <n v="0"/>
    <n v="4.26"/>
  </r>
  <r>
    <n v="522"/>
    <d v="2019-10-13T00:00:00"/>
    <n v="26.570889000000001"/>
    <n v="93.139944"/>
    <x v="9"/>
    <x v="3"/>
    <n v="1"/>
    <n v="0"/>
    <n v="0"/>
    <n v="0"/>
    <n v="0"/>
    <n v="1"/>
    <s v="25 M 3.02"/>
  </r>
  <r>
    <n v="522"/>
    <d v="2019-10-13T00:00:00"/>
    <n v="26.570889000000001"/>
    <n v="93.139944"/>
    <x v="9"/>
    <x v="3"/>
    <n v="1"/>
    <n v="0"/>
    <n v="0"/>
    <n v="0"/>
    <n v="0"/>
    <n v="1"/>
    <s v="25 M 3.02"/>
  </r>
  <r>
    <n v="523"/>
    <d v="2019-10-13T00:00:00"/>
    <n v="26.571943999999998"/>
    <n v="93.142527999999999"/>
    <x v="9"/>
    <x v="3"/>
    <n v="1"/>
    <n v="0"/>
    <n v="0"/>
    <n v="0"/>
    <n v="0"/>
    <n v="1"/>
    <s v="20 M 2.57"/>
  </r>
  <r>
    <n v="523"/>
    <d v="2019-10-13T00:00:00"/>
    <n v="26.571943999999998"/>
    <n v="93.142527999999999"/>
    <x v="9"/>
    <x v="3"/>
    <n v="1"/>
    <n v="0"/>
    <n v="0"/>
    <n v="0"/>
    <n v="0"/>
    <n v="1"/>
    <s v="20 M 2.57"/>
  </r>
  <r>
    <n v="523"/>
    <d v="2019-10-13T00:00:00"/>
    <n v="26.571943999999998"/>
    <n v="93.142527999999999"/>
    <x v="9"/>
    <x v="3"/>
    <n v="1"/>
    <n v="0"/>
    <n v="0"/>
    <n v="0"/>
    <n v="0"/>
    <n v="1"/>
    <s v="20 M 2.57"/>
  </r>
  <r>
    <n v="523"/>
    <d v="2019-10-13T00:00:00"/>
    <n v="26.571943999999998"/>
    <n v="93.142527999999999"/>
    <x v="9"/>
    <x v="3"/>
    <n v="1"/>
    <n v="0"/>
    <n v="0"/>
    <n v="0"/>
    <n v="0"/>
    <n v="1"/>
    <s v="20 M 2.57"/>
  </r>
  <r>
    <n v="523"/>
    <d v="2019-10-13T00:00:00"/>
    <n v="26.571943999999998"/>
    <n v="93.142527999999999"/>
    <x v="9"/>
    <x v="3"/>
    <n v="1"/>
    <n v="0"/>
    <n v="0"/>
    <n v="0"/>
    <n v="0"/>
    <n v="1"/>
    <s v="20 M 2.57"/>
  </r>
  <r>
    <n v="523"/>
    <d v="2019-10-13T00:00:00"/>
    <n v="26.571943999999998"/>
    <n v="93.142527999999999"/>
    <x v="9"/>
    <x v="3"/>
    <n v="1"/>
    <n v="0"/>
    <n v="0"/>
    <n v="0"/>
    <n v="0"/>
    <n v="1"/>
    <s v="20 M 2.57"/>
  </r>
  <r>
    <n v="523"/>
    <d v="2019-10-13T00:00:00"/>
    <n v="26.571943999999998"/>
    <n v="93.142527999999999"/>
    <x v="9"/>
    <x v="3"/>
    <n v="1"/>
    <n v="0"/>
    <n v="0"/>
    <n v="0"/>
    <n v="0"/>
    <n v="1"/>
    <s v="20 M 2.57"/>
  </r>
  <r>
    <n v="524"/>
    <d v="2019-10-13T00:00:00"/>
    <n v="26.575854"/>
    <n v="93.174093999999997"/>
    <x v="18"/>
    <x v="4"/>
    <n v="1"/>
    <n v="0"/>
    <n v="0"/>
    <n v="1"/>
    <n v="0"/>
    <n v="0"/>
    <s v="NA"/>
  </r>
  <r>
    <n v="525"/>
    <d v="2019-10-13T00:00:00"/>
    <n v="26.574805999999999"/>
    <n v="93.109138999999999"/>
    <x v="16"/>
    <x v="1"/>
    <n v="1"/>
    <n v="0"/>
    <n v="0"/>
    <n v="1"/>
    <n v="0"/>
    <n v="0"/>
    <s v="Burapahar 3.18"/>
  </r>
  <r>
    <n v="526"/>
    <d v="2019-10-13T00:00:00"/>
    <n v="26.583092000000001"/>
    <n v="93.306503000000006"/>
    <x v="37"/>
    <x v="4"/>
    <n v="1"/>
    <n v="0"/>
    <n v="0"/>
    <n v="1"/>
    <n v="0"/>
    <n v="0"/>
    <s v="NA"/>
  </r>
  <r>
    <n v="527"/>
    <d v="2019-10-13T00:00:00"/>
    <n v="26.578489999999999"/>
    <n v="93.288044999999997"/>
    <x v="2"/>
    <x v="2"/>
    <n v="1"/>
    <n v="0"/>
    <n v="0"/>
    <n v="1"/>
    <n v="0"/>
    <n v="0"/>
    <s v="NA"/>
  </r>
  <r>
    <n v="528"/>
    <d v="2019-10-13T00:00:00"/>
    <n v="26.576165"/>
    <n v="93.250221999999994"/>
    <x v="36"/>
    <x v="2"/>
    <n v="1"/>
    <n v="0"/>
    <n v="0"/>
    <n v="1"/>
    <n v="0"/>
    <n v="0"/>
    <s v="NA"/>
  </r>
  <r>
    <n v="529"/>
    <d v="2019-10-13T00:00:00"/>
    <n v="26.574842"/>
    <n v="93.233964999999998"/>
    <x v="37"/>
    <x v="4"/>
    <n v="1"/>
    <n v="0"/>
    <n v="0"/>
    <n v="1"/>
    <n v="0"/>
    <n v="0"/>
    <s v="NA"/>
  </r>
  <r>
    <n v="530"/>
    <d v="2019-10-13T00:00:00"/>
    <n v="26.575406999999998"/>
    <n v="93.199042000000006"/>
    <x v="37"/>
    <x v="4"/>
    <n v="1"/>
    <n v="0"/>
    <n v="0"/>
    <n v="1"/>
    <n v="0"/>
    <n v="0"/>
    <s v="NA"/>
  </r>
  <r>
    <n v="531"/>
    <d v="2019-10-13T00:00:00"/>
    <n v="26.570678000000001"/>
    <n v="93.049404999999993"/>
    <x v="32"/>
    <x v="2"/>
    <n v="1"/>
    <n v="0"/>
    <n v="0"/>
    <n v="1"/>
    <n v="0"/>
    <n v="0"/>
    <s v="NA"/>
  </r>
  <r>
    <n v="532"/>
    <d v="2019-10-13T00:00:00"/>
    <n v="26.573788"/>
    <n v="93.145555000000002"/>
    <x v="48"/>
    <x v="2"/>
    <n v="1"/>
    <n v="0"/>
    <n v="0"/>
    <n v="1"/>
    <n v="0"/>
    <n v="0"/>
    <s v="NA"/>
  </r>
  <r>
    <n v="533"/>
    <d v="2019-10-13T00:00:00"/>
    <n v="26.574771999999999"/>
    <n v="93.214806999999993"/>
    <x v="48"/>
    <x v="2"/>
    <n v="1"/>
    <n v="0"/>
    <n v="0"/>
    <n v="1"/>
    <n v="0"/>
    <n v="0"/>
    <s v="NA"/>
  </r>
  <r>
    <n v="534"/>
    <d v="2019-10-13T00:00:00"/>
    <n v="26.575194"/>
    <n v="93.207055999999994"/>
    <x v="6"/>
    <x v="3"/>
    <n v="1"/>
    <n v="0"/>
    <n v="0"/>
    <n v="0"/>
    <n v="0"/>
    <n v="1"/>
    <s v="200 M 4.18"/>
  </r>
  <r>
    <n v="535"/>
    <d v="2019-10-16T00:00:00"/>
    <n v="26.577157"/>
    <n v="93.282803000000001"/>
    <x v="18"/>
    <x v="4"/>
    <n v="1"/>
    <n v="0"/>
    <n v="0"/>
    <n v="1"/>
    <n v="0"/>
    <n v="0"/>
    <s v="NA"/>
  </r>
  <r>
    <n v="536"/>
    <d v="2019-10-16T00:00:00"/>
    <n v="26.574401999999999"/>
    <n v="93.191396999999995"/>
    <x v="48"/>
    <x v="2"/>
    <n v="1"/>
    <n v="0"/>
    <n v="0"/>
    <n v="1"/>
    <n v="0"/>
    <n v="0"/>
    <s v="NA"/>
  </r>
  <r>
    <n v="537"/>
    <d v="2019-10-16T00:00:00"/>
    <n v="26.575453"/>
    <n v="93.200023999999999"/>
    <x v="19"/>
    <x v="4"/>
    <n v="0"/>
    <n v="1"/>
    <n v="0"/>
    <n v="1"/>
    <n v="0"/>
    <n v="0"/>
    <s v="NA"/>
  </r>
  <r>
    <n v="538"/>
    <d v="2019-10-16T00:00:00"/>
    <n v="26.575227000000002"/>
    <n v="93.206627999999995"/>
    <x v="41"/>
    <x v="2"/>
    <n v="1"/>
    <n v="0"/>
    <n v="0"/>
    <n v="1"/>
    <n v="0"/>
    <n v="0"/>
    <s v="NA"/>
  </r>
  <r>
    <n v="539"/>
    <d v="2019-10-16T00:00:00"/>
    <n v="26.574728"/>
    <n v="93.231858000000003"/>
    <x v="18"/>
    <x v="4"/>
    <n v="1"/>
    <n v="0"/>
    <n v="0"/>
    <n v="1"/>
    <n v="0"/>
    <n v="0"/>
    <s v="NA"/>
  </r>
  <r>
    <n v="540"/>
    <d v="2019-10-16T00:00:00"/>
    <n v="26.59055"/>
    <n v="93.424961999999994"/>
    <x v="2"/>
    <x v="2"/>
    <n v="1"/>
    <n v="0"/>
    <n v="0"/>
    <n v="1"/>
    <n v="0"/>
    <n v="0"/>
    <s v="NA"/>
  </r>
  <r>
    <n v="541"/>
    <d v="2019-10-16T00:00:00"/>
    <n v="26.610713000000001"/>
    <n v="93.485259999999997"/>
    <x v="32"/>
    <x v="2"/>
    <n v="1"/>
    <n v="0"/>
    <n v="0"/>
    <n v="1"/>
    <n v="0"/>
    <n v="0"/>
    <s v="NA"/>
  </r>
  <r>
    <n v="542"/>
    <d v="2019-10-16T00:00:00"/>
    <n v="26.632470000000001"/>
    <n v="93.548293000000001"/>
    <x v="18"/>
    <x v="4"/>
    <n v="1"/>
    <n v="0"/>
    <n v="0"/>
    <n v="1"/>
    <n v="0"/>
    <n v="0"/>
    <s v="NA"/>
  </r>
  <r>
    <n v="543"/>
    <d v="2019-10-16T00:00:00"/>
    <n v="26.634454999999999"/>
    <n v="93.553312000000005"/>
    <x v="41"/>
    <x v="2"/>
    <n v="1"/>
    <n v="0"/>
    <n v="0"/>
    <n v="1"/>
    <n v="0"/>
    <n v="0"/>
    <s v="NA"/>
  </r>
  <r>
    <n v="544"/>
    <d v="2019-10-16T00:00:00"/>
    <n v="26.571556000000001"/>
    <n v="93.141555999999994"/>
    <x v="6"/>
    <x v="3"/>
    <n v="1"/>
    <n v="0"/>
    <n v="0"/>
    <n v="0"/>
    <n v="0"/>
    <n v="1"/>
    <s v="30 M 3.51"/>
  </r>
  <r>
    <n v="545"/>
    <d v="2019-10-16T00:00:00"/>
    <n v="26.574055999999999"/>
    <n v="93.187332999999995"/>
    <x v="8"/>
    <x v="3"/>
    <n v="1"/>
    <n v="0"/>
    <n v="0"/>
    <n v="0"/>
    <n v="0"/>
    <n v="1"/>
    <s v="20 M 2.52"/>
  </r>
  <r>
    <n v="546"/>
    <d v="2019-10-16T00:00:00"/>
    <n v="26.574472"/>
    <n v="93.193250000000006"/>
    <x v="9"/>
    <x v="3"/>
    <n v="1"/>
    <n v="0"/>
    <n v="0"/>
    <n v="0"/>
    <n v="0"/>
    <n v="1"/>
    <s v="50 M 2.48"/>
  </r>
  <r>
    <n v="546"/>
    <d v="2019-10-16T00:00:00"/>
    <n v="26.574472"/>
    <n v="93.193250000000006"/>
    <x v="9"/>
    <x v="3"/>
    <n v="1"/>
    <n v="0"/>
    <n v="0"/>
    <n v="0"/>
    <n v="0"/>
    <n v="1"/>
    <s v="50 M 2.48"/>
  </r>
  <r>
    <n v="546"/>
    <d v="2019-10-16T00:00:00"/>
    <n v="26.574472"/>
    <n v="93.193250000000006"/>
    <x v="9"/>
    <x v="3"/>
    <n v="1"/>
    <n v="0"/>
    <n v="0"/>
    <n v="0"/>
    <n v="0"/>
    <n v="1"/>
    <s v="50 M 2.48"/>
  </r>
  <r>
    <n v="547"/>
    <d v="2019-10-16T00:00:00"/>
    <n v="26.568000000000001"/>
    <n v="93.129806000000002"/>
    <x v="9"/>
    <x v="3"/>
    <n v="1"/>
    <n v="0"/>
    <n v="0"/>
    <n v="0"/>
    <n v="0"/>
    <n v="1"/>
    <s v="25 M 3.46"/>
  </r>
  <r>
    <n v="547"/>
    <d v="2019-10-16T00:00:00"/>
    <n v="26.568000000000001"/>
    <n v="93.129806000000002"/>
    <x v="9"/>
    <x v="3"/>
    <n v="1"/>
    <n v="0"/>
    <n v="0"/>
    <n v="0"/>
    <n v="0"/>
    <n v="1"/>
    <s v="25 M 3.46"/>
  </r>
  <r>
    <n v="547"/>
    <d v="2019-10-16T00:00:00"/>
    <n v="26.568000000000001"/>
    <n v="93.129806000000002"/>
    <x v="9"/>
    <x v="3"/>
    <n v="1"/>
    <n v="0"/>
    <n v="0"/>
    <n v="0"/>
    <n v="0"/>
    <n v="1"/>
    <s v="25 M 3.46"/>
  </r>
  <r>
    <n v="547"/>
    <d v="2019-10-16T00:00:00"/>
    <n v="26.568000000000001"/>
    <n v="93.129806000000002"/>
    <x v="9"/>
    <x v="3"/>
    <n v="1"/>
    <n v="0"/>
    <n v="0"/>
    <n v="0"/>
    <n v="0"/>
    <n v="1"/>
    <s v="25 M 3.46"/>
  </r>
  <r>
    <n v="548"/>
    <d v="2019-10-18T00:00:00"/>
    <n v="26.641217999999999"/>
    <n v="93.589905000000002"/>
    <x v="32"/>
    <x v="2"/>
    <n v="1"/>
    <n v="0"/>
    <n v="0"/>
    <n v="1"/>
    <n v="0"/>
    <n v="0"/>
    <s v="NA"/>
  </r>
  <r>
    <n v="549"/>
    <d v="2019-10-18T00:00:00"/>
    <n v="26.590972000000001"/>
    <n v="93.435568000000004"/>
    <x v="24"/>
    <x v="2"/>
    <n v="1"/>
    <n v="0"/>
    <n v="0"/>
    <n v="1"/>
    <n v="0"/>
    <n v="0"/>
    <s v="NA"/>
  </r>
  <r>
    <n v="550"/>
    <d v="2019-10-18T00:00:00"/>
    <n v="26.574652"/>
    <n v="93.227069999999998"/>
    <x v="48"/>
    <x v="2"/>
    <n v="1"/>
    <n v="0"/>
    <n v="0"/>
    <n v="1"/>
    <n v="0"/>
    <n v="0"/>
    <s v="NA"/>
  </r>
  <r>
    <n v="551"/>
    <d v="2019-10-18T00:00:00"/>
    <n v="26.570239999999998"/>
    <n v="93.118587000000005"/>
    <x v="24"/>
    <x v="2"/>
    <n v="1"/>
    <n v="0"/>
    <n v="0"/>
    <n v="1"/>
    <n v="0"/>
    <n v="0"/>
    <s v="NA"/>
  </r>
  <r>
    <n v="552"/>
    <d v="2019-10-18T00:00:00"/>
    <n v="26.576231"/>
    <n v="93.152831000000006"/>
    <x v="5"/>
    <x v="3"/>
    <n v="1"/>
    <n v="0"/>
    <n v="0"/>
    <n v="0"/>
    <n v="0"/>
    <n v="1"/>
    <s v="1/2 M 2.58"/>
  </r>
  <r>
    <n v="552"/>
    <d v="2019-10-18T00:00:00"/>
    <n v="26.576231"/>
    <n v="93.152831000000006"/>
    <x v="5"/>
    <x v="3"/>
    <n v="1"/>
    <n v="0"/>
    <n v="0"/>
    <n v="0"/>
    <n v="0"/>
    <n v="1"/>
    <s v="1/2 M 2.58"/>
  </r>
  <r>
    <n v="553"/>
    <d v="2019-10-18T00:00:00"/>
    <n v="26.572965"/>
    <n v="93.144608000000005"/>
    <x v="6"/>
    <x v="3"/>
    <n v="1"/>
    <n v="0"/>
    <n v="0"/>
    <n v="0"/>
    <n v="0"/>
    <n v="1"/>
    <s v="60 M 3.10"/>
  </r>
  <r>
    <n v="554"/>
    <d v="2019-10-18T00:00:00"/>
    <n v="26.569527999999998"/>
    <n v="93.135971999999995"/>
    <x v="9"/>
    <x v="3"/>
    <n v="1"/>
    <n v="0"/>
    <n v="0"/>
    <n v="0"/>
    <n v="0"/>
    <n v="1"/>
    <s v="35 M 3.13"/>
  </r>
  <r>
    <n v="554"/>
    <d v="2019-10-18T00:00:00"/>
    <n v="26.569527999999998"/>
    <n v="93.135971999999995"/>
    <x v="9"/>
    <x v="3"/>
    <n v="1"/>
    <n v="0"/>
    <n v="0"/>
    <n v="0"/>
    <n v="0"/>
    <n v="1"/>
    <s v="35 M 3.13"/>
  </r>
  <r>
    <n v="554"/>
    <d v="2019-10-18T00:00:00"/>
    <n v="26.569527999999998"/>
    <n v="93.135971999999995"/>
    <x v="9"/>
    <x v="3"/>
    <n v="1"/>
    <n v="0"/>
    <n v="0"/>
    <n v="0"/>
    <n v="0"/>
    <n v="1"/>
    <s v="35 M 3.13"/>
  </r>
  <r>
    <n v="555"/>
    <d v="2019-10-18T00:00:00"/>
    <n v="26.598860999999999"/>
    <n v="93.451166999999998"/>
    <x v="24"/>
    <x v="2"/>
    <n v="0"/>
    <n v="1"/>
    <n v="0"/>
    <n v="1"/>
    <n v="0"/>
    <n v="0"/>
    <n v="4.08"/>
  </r>
  <r>
    <n v="556"/>
    <d v="2019-10-18T00:00:00"/>
    <n v="26.598921000000001"/>
    <n v="93.451436000000001"/>
    <x v="24"/>
    <x v="2"/>
    <n v="1"/>
    <n v="0"/>
    <n v="0"/>
    <n v="1"/>
    <n v="0"/>
    <n v="0"/>
    <n v="4.0999999999999996"/>
  </r>
  <r>
    <n v="557"/>
    <d v="2019-10-20T00:00:00"/>
    <n v="26.610878"/>
    <n v="93.489462000000003"/>
    <x v="32"/>
    <x v="2"/>
    <n v="1"/>
    <n v="0"/>
    <n v="0"/>
    <n v="1"/>
    <n v="0"/>
    <n v="0"/>
    <s v="NA"/>
  </r>
  <r>
    <n v="558"/>
    <d v="2019-10-20T00:00:00"/>
    <n v="26.610697999999999"/>
    <n v="93.486031999999994"/>
    <x v="18"/>
    <x v="4"/>
    <n v="1"/>
    <n v="0"/>
    <n v="0"/>
    <n v="1"/>
    <n v="0"/>
    <n v="0"/>
    <s v="NA"/>
  </r>
  <r>
    <n v="559"/>
    <d v="2019-10-20T00:00:00"/>
    <n v="26.597626999999999"/>
    <n v="93.434907999999993"/>
    <x v="32"/>
    <x v="2"/>
    <n v="1"/>
    <n v="0"/>
    <n v="0"/>
    <n v="1"/>
    <n v="0"/>
    <n v="0"/>
    <s v="NA"/>
  </r>
  <r>
    <n v="560"/>
    <d v="2019-10-20T00:00:00"/>
    <n v="26.597387999999999"/>
    <n v="93.448462000000006"/>
    <x v="46"/>
    <x v="2"/>
    <n v="1"/>
    <n v="0"/>
    <n v="0"/>
    <n v="1"/>
    <n v="0"/>
    <n v="0"/>
    <s v="NA"/>
  </r>
  <r>
    <n v="561"/>
    <d v="2019-10-20T00:00:00"/>
    <n v="26.588058"/>
    <n v="93.393912999999998"/>
    <x v="26"/>
    <x v="2"/>
    <n v="0"/>
    <n v="1"/>
    <n v="0"/>
    <n v="1"/>
    <n v="0"/>
    <n v="0"/>
    <s v="NA"/>
  </r>
  <r>
    <n v="562"/>
    <d v="2019-10-20T00:00:00"/>
    <n v="26.585663"/>
    <n v="93.318692999999996"/>
    <x v="24"/>
    <x v="2"/>
    <n v="0"/>
    <n v="1"/>
    <n v="0"/>
    <n v="1"/>
    <n v="0"/>
    <n v="0"/>
    <s v="NA"/>
  </r>
  <r>
    <n v="563"/>
    <d v="2019-10-20T00:00:00"/>
    <n v="26.584267000000001"/>
    <n v="93.333781999999999"/>
    <x v="32"/>
    <x v="2"/>
    <n v="1"/>
    <n v="0"/>
    <n v="0"/>
    <n v="1"/>
    <n v="0"/>
    <n v="0"/>
    <s v="NA"/>
  </r>
  <r>
    <n v="564"/>
    <d v="2019-10-20T00:00:00"/>
    <n v="26.587527999999999"/>
    <n v="93.378611000000006"/>
    <x v="23"/>
    <x v="2"/>
    <n v="1"/>
    <n v="0"/>
    <n v="0"/>
    <n v="1"/>
    <n v="0"/>
    <n v="0"/>
    <n v="3.42"/>
  </r>
  <r>
    <n v="565"/>
    <d v="2019-10-20T00:00:00"/>
    <n v="26.585166999999998"/>
    <n v="93.319666999999995"/>
    <x v="6"/>
    <x v="3"/>
    <n v="1"/>
    <n v="0"/>
    <n v="0"/>
    <n v="0"/>
    <n v="0"/>
    <n v="1"/>
    <s v="80 M 3.54"/>
  </r>
  <r>
    <n v="566"/>
    <d v="2019-10-20T00:00:00"/>
    <n v="26.640250000000002"/>
    <n v="93.608193999999997"/>
    <x v="48"/>
    <x v="2"/>
    <n v="1"/>
    <n v="0"/>
    <n v="0"/>
    <n v="1"/>
    <n v="0"/>
    <n v="0"/>
    <s v="11.58 PM"/>
  </r>
  <r>
    <n v="567"/>
    <d v="2019-10-22T00:00:00"/>
    <n v="26.617487000000001"/>
    <n v="93.512782999999999"/>
    <x v="32"/>
    <x v="2"/>
    <n v="1"/>
    <n v="0"/>
    <n v="0"/>
    <n v="1"/>
    <n v="0"/>
    <n v="0"/>
    <s v="NA"/>
  </r>
  <r>
    <n v="568"/>
    <d v="2019-10-22T00:00:00"/>
    <n v="26.587772999999999"/>
    <n v="93.365863000000004"/>
    <x v="46"/>
    <x v="2"/>
    <n v="1"/>
    <n v="0"/>
    <n v="0"/>
    <n v="1"/>
    <n v="0"/>
    <n v="0"/>
    <s v="NA"/>
  </r>
  <r>
    <n v="569"/>
    <d v="2019-10-22T00:00:00"/>
    <n v="26.575756999999999"/>
    <n v="93.151866999999996"/>
    <x v="24"/>
    <x v="2"/>
    <n v="1"/>
    <n v="0"/>
    <n v="0"/>
    <n v="1"/>
    <n v="0"/>
    <n v="0"/>
    <s v="NA"/>
  </r>
  <r>
    <n v="570"/>
    <d v="2019-10-22T00:00:00"/>
    <n v="26.576165"/>
    <n v="93.084706999999995"/>
    <x v="2"/>
    <x v="2"/>
    <n v="1"/>
    <n v="0"/>
    <n v="0"/>
    <n v="1"/>
    <n v="0"/>
    <n v="0"/>
    <s v="NA"/>
  </r>
  <r>
    <n v="571"/>
    <d v="2019-10-22T00:00:00"/>
    <n v="26.574888000000001"/>
    <n v="93.209815000000006"/>
    <x v="24"/>
    <x v="2"/>
    <n v="1"/>
    <n v="0"/>
    <n v="0"/>
    <n v="1"/>
    <n v="0"/>
    <n v="0"/>
    <s v="NA"/>
  </r>
  <r>
    <n v="572"/>
    <d v="2019-10-22T00:00:00"/>
    <n v="26.577556000000001"/>
    <n v="93.082055999999994"/>
    <x v="12"/>
    <x v="1"/>
    <n v="1"/>
    <n v="0"/>
    <n v="0"/>
    <n v="0"/>
    <n v="0"/>
    <n v="1"/>
    <s v="3.24 25 M"/>
  </r>
  <r>
    <n v="572"/>
    <d v="2019-10-22T00:00:00"/>
    <n v="26.577556000000001"/>
    <n v="93.082055999999994"/>
    <x v="12"/>
    <x v="1"/>
    <n v="1"/>
    <n v="0"/>
    <n v="0"/>
    <n v="0"/>
    <n v="0"/>
    <n v="1"/>
    <s v="3.24 25 M"/>
  </r>
  <r>
    <n v="572"/>
    <d v="2019-10-22T00:00:00"/>
    <n v="26.577556000000001"/>
    <n v="93.082055999999994"/>
    <x v="12"/>
    <x v="1"/>
    <n v="1"/>
    <n v="0"/>
    <n v="0"/>
    <n v="0"/>
    <n v="0"/>
    <n v="1"/>
    <s v="3.24 25 M"/>
  </r>
  <r>
    <n v="573"/>
    <d v="2019-10-22T00:00:00"/>
    <n v="26.574444"/>
    <n v="93.193167000000003"/>
    <x v="9"/>
    <x v="3"/>
    <n v="1"/>
    <n v="0"/>
    <n v="0"/>
    <n v="0"/>
    <n v="0"/>
    <n v="1"/>
    <s v="2.38 50 M"/>
  </r>
  <r>
    <n v="573"/>
    <d v="2019-10-22T00:00:00"/>
    <n v="26.574444"/>
    <n v="93.193167000000003"/>
    <x v="9"/>
    <x v="3"/>
    <n v="1"/>
    <n v="0"/>
    <n v="0"/>
    <n v="0"/>
    <n v="0"/>
    <n v="1"/>
    <s v="2.38 50 M"/>
  </r>
  <r>
    <n v="573"/>
    <d v="2019-10-22T00:00:00"/>
    <n v="26.574444"/>
    <n v="93.193167000000003"/>
    <x v="9"/>
    <x v="3"/>
    <n v="1"/>
    <n v="0"/>
    <n v="0"/>
    <n v="0"/>
    <n v="0"/>
    <n v="1"/>
    <s v="2.38 50 M"/>
  </r>
  <r>
    <n v="573"/>
    <d v="2019-10-22T00:00:00"/>
    <n v="26.574444"/>
    <n v="93.193167000000003"/>
    <x v="9"/>
    <x v="3"/>
    <n v="1"/>
    <n v="0"/>
    <n v="0"/>
    <n v="0"/>
    <n v="0"/>
    <n v="1"/>
    <s v="2.38 50 M"/>
  </r>
  <r>
    <n v="573"/>
    <d v="2019-10-22T00:00:00"/>
    <n v="26.574444"/>
    <n v="93.193167000000003"/>
    <x v="9"/>
    <x v="3"/>
    <n v="1"/>
    <n v="0"/>
    <n v="0"/>
    <n v="0"/>
    <n v="0"/>
    <n v="1"/>
    <s v="2.38 50 M"/>
  </r>
  <r>
    <n v="573"/>
    <d v="2019-10-22T00:00:00"/>
    <n v="26.574444"/>
    <n v="93.193167000000003"/>
    <x v="9"/>
    <x v="3"/>
    <n v="1"/>
    <n v="0"/>
    <n v="0"/>
    <n v="0"/>
    <n v="0"/>
    <n v="1"/>
    <s v="2.38 50 M"/>
  </r>
  <r>
    <n v="574"/>
    <d v="2019-10-22T00:00:00"/>
    <n v="26.570277999999998"/>
    <n v="93.118416999999994"/>
    <x v="9"/>
    <x v="3"/>
    <n v="1"/>
    <n v="0"/>
    <n v="0"/>
    <n v="0"/>
    <n v="0"/>
    <n v="1"/>
    <s v="40 M 3.03"/>
  </r>
  <r>
    <n v="574"/>
    <d v="2019-10-22T00:00:00"/>
    <n v="26.570277999999998"/>
    <n v="93.118416999999994"/>
    <x v="9"/>
    <x v="3"/>
    <n v="1"/>
    <n v="0"/>
    <n v="0"/>
    <n v="0"/>
    <n v="0"/>
    <n v="1"/>
    <s v="40 M 3.03"/>
  </r>
  <r>
    <n v="574"/>
    <d v="2019-10-22T00:00:00"/>
    <n v="26.570277999999998"/>
    <n v="93.118416999999994"/>
    <x v="9"/>
    <x v="3"/>
    <n v="1"/>
    <n v="0"/>
    <n v="0"/>
    <n v="0"/>
    <n v="0"/>
    <n v="1"/>
    <s v="40 M 3.03"/>
  </r>
  <r>
    <n v="574"/>
    <d v="2019-10-22T00:00:00"/>
    <n v="26.570277999999998"/>
    <n v="93.118416999999994"/>
    <x v="9"/>
    <x v="3"/>
    <n v="1"/>
    <n v="0"/>
    <n v="0"/>
    <n v="0"/>
    <n v="0"/>
    <n v="1"/>
    <s v="40 M 3.03"/>
  </r>
  <r>
    <n v="574"/>
    <d v="2019-10-22T00:00:00"/>
    <n v="26.570277999999998"/>
    <n v="93.118416999999994"/>
    <x v="9"/>
    <x v="3"/>
    <n v="1"/>
    <n v="0"/>
    <n v="0"/>
    <n v="0"/>
    <n v="0"/>
    <n v="1"/>
    <s v="40 M 3.03"/>
  </r>
  <r>
    <n v="574"/>
    <d v="2019-10-22T00:00:00"/>
    <n v="26.570277999999998"/>
    <n v="93.118416999999994"/>
    <x v="9"/>
    <x v="3"/>
    <n v="1"/>
    <n v="0"/>
    <n v="0"/>
    <n v="0"/>
    <n v="0"/>
    <n v="1"/>
    <s v="40 M 3.03"/>
  </r>
  <r>
    <n v="574"/>
    <d v="2019-10-22T00:00:00"/>
    <n v="26.570277999999998"/>
    <n v="93.118416999999994"/>
    <x v="9"/>
    <x v="3"/>
    <n v="1"/>
    <n v="0"/>
    <n v="0"/>
    <n v="0"/>
    <n v="0"/>
    <n v="1"/>
    <s v="40 M 3.03"/>
  </r>
  <r>
    <n v="575"/>
    <d v="2019-10-22T00:00:00"/>
    <n v="26.568639000000001"/>
    <n v="93.132610999999997"/>
    <x v="5"/>
    <x v="3"/>
    <n v="1"/>
    <n v="0"/>
    <n v="0"/>
    <n v="0"/>
    <n v="1"/>
    <n v="0"/>
    <s v="Deosur Animal Corridor 2.58"/>
  </r>
  <r>
    <n v="575"/>
    <d v="2019-10-22T00:00:00"/>
    <n v="26.568639000000001"/>
    <n v="93.132610999999997"/>
    <x v="5"/>
    <x v="3"/>
    <n v="1"/>
    <n v="0"/>
    <n v="0"/>
    <n v="0"/>
    <n v="1"/>
    <n v="0"/>
    <s v="Deosur Animal Corridor 2.58"/>
  </r>
  <r>
    <n v="576"/>
    <d v="2019-10-22T00:00:00"/>
    <n v="26.574639000000001"/>
    <n v="93.225583"/>
    <x v="61"/>
    <x v="4"/>
    <n v="1"/>
    <n v="0"/>
    <n v="0"/>
    <n v="1"/>
    <n v="0"/>
    <n v="0"/>
    <n v="2.2999999999999998"/>
  </r>
  <r>
    <n v="577"/>
    <d v="2019-10-27T00:00:00"/>
    <n v="26.575749999999999"/>
    <n v="93.245926999999995"/>
    <x v="52"/>
    <x v="2"/>
    <n v="1"/>
    <n v="0"/>
    <n v="0"/>
    <n v="1"/>
    <n v="0"/>
    <n v="0"/>
    <s v="NA"/>
  </r>
  <r>
    <n v="578"/>
    <d v="2019-10-27T00:00:00"/>
    <n v="26.574566999999998"/>
    <n v="93.222178"/>
    <x v="18"/>
    <x v="4"/>
    <n v="1"/>
    <n v="0"/>
    <n v="0"/>
    <n v="1"/>
    <n v="0"/>
    <n v="0"/>
    <s v="NA"/>
  </r>
  <r>
    <n v="579"/>
    <d v="2019-10-27T00:00:00"/>
    <n v="26.574618000000001"/>
    <n v="93.221545000000006"/>
    <x v="18"/>
    <x v="4"/>
    <n v="1"/>
    <n v="0"/>
    <n v="0"/>
    <n v="1"/>
    <n v="0"/>
    <n v="0"/>
    <s v="NA"/>
  </r>
  <r>
    <n v="580"/>
    <d v="2019-10-27T00:00:00"/>
    <n v="26.574708000000001"/>
    <n v="93.213470000000001"/>
    <x v="41"/>
    <x v="2"/>
    <n v="1"/>
    <n v="0"/>
    <n v="0"/>
    <n v="1"/>
    <n v="0"/>
    <n v="0"/>
    <s v="NA"/>
  </r>
  <r>
    <n v="581"/>
    <d v="2019-10-27T00:00:00"/>
    <n v="26.590302999999999"/>
    <n v="93.416134999999997"/>
    <x v="18"/>
    <x v="4"/>
    <n v="1"/>
    <n v="0"/>
    <n v="0"/>
    <n v="1"/>
    <n v="0"/>
    <n v="0"/>
    <s v="NA"/>
  </r>
  <r>
    <n v="582"/>
    <d v="2019-10-27T00:00:00"/>
    <n v="26.632384999999999"/>
    <n v="93.534178999999995"/>
    <x v="18"/>
    <x v="4"/>
    <n v="1"/>
    <n v="0"/>
    <n v="0"/>
    <n v="1"/>
    <n v="0"/>
    <n v="0"/>
    <s v="NA"/>
  </r>
  <r>
    <n v="583"/>
    <d v="2019-10-27T00:00:00"/>
    <n v="26.633389999999999"/>
    <n v="93.550467999999995"/>
    <x v="46"/>
    <x v="2"/>
    <n v="1"/>
    <n v="0"/>
    <n v="0"/>
    <n v="1"/>
    <n v="0"/>
    <n v="0"/>
    <s v="NA"/>
  </r>
  <r>
    <n v="584"/>
    <d v="2019-10-29T00:00:00"/>
    <n v="26.630927"/>
    <n v="93.544233000000006"/>
    <x v="18"/>
    <x v="4"/>
    <n v="1"/>
    <n v="0"/>
    <n v="0"/>
    <n v="1"/>
    <n v="0"/>
    <n v="0"/>
    <s v="NA"/>
  </r>
  <r>
    <n v="585"/>
    <d v="2019-10-29T00:00:00"/>
    <n v="26.607143000000001"/>
    <n v="93.469125000000005"/>
    <x v="26"/>
    <x v="2"/>
    <n v="1"/>
    <n v="0"/>
    <n v="0"/>
    <n v="1"/>
    <n v="0"/>
    <n v="0"/>
    <s v="NA"/>
  </r>
  <r>
    <n v="586"/>
    <d v="2019-10-29T00:00:00"/>
    <n v="26.588152000000001"/>
    <n v="93.394606999999993"/>
    <x v="18"/>
    <x v="4"/>
    <n v="1"/>
    <n v="0"/>
    <n v="0"/>
    <n v="1"/>
    <n v="0"/>
    <n v="0"/>
    <s v="NA"/>
  </r>
  <r>
    <n v="587"/>
    <d v="2019-10-29T00:00:00"/>
    <n v="26.576877"/>
    <n v="93.256349999999998"/>
    <x v="32"/>
    <x v="2"/>
    <n v="1"/>
    <n v="0"/>
    <n v="0"/>
    <n v="1"/>
    <n v="0"/>
    <n v="0"/>
    <s v="NA"/>
  </r>
  <r>
    <n v="588"/>
    <d v="2019-10-29T00:00:00"/>
    <n v="26.574377999999999"/>
    <n v="93.147810000000007"/>
    <x v="24"/>
    <x v="2"/>
    <n v="1"/>
    <n v="0"/>
    <n v="0"/>
    <n v="1"/>
    <n v="0"/>
    <n v="0"/>
    <s v="NA"/>
  </r>
  <r>
    <n v="589"/>
    <d v="2019-10-29T00:00:00"/>
    <n v="26.574687000000001"/>
    <n v="93.228206999999998"/>
    <x v="24"/>
    <x v="2"/>
    <n v="1"/>
    <n v="0"/>
    <n v="0"/>
    <n v="1"/>
    <n v="0"/>
    <n v="0"/>
    <s v="NA"/>
  </r>
  <r>
    <n v="590"/>
    <d v="2019-10-29T00:00:00"/>
    <n v="26.574718000000001"/>
    <n v="93.22842"/>
    <x v="37"/>
    <x v="4"/>
    <n v="1"/>
    <n v="0"/>
    <n v="0"/>
    <n v="1"/>
    <n v="0"/>
    <n v="0"/>
    <s v="NA"/>
  </r>
  <r>
    <n v="591"/>
    <d v="2019-10-29T00:00:00"/>
    <n v="26.641493000000001"/>
    <n v="93.581052999999997"/>
    <x v="24"/>
    <x v="2"/>
    <n v="1"/>
    <n v="0"/>
    <n v="0"/>
    <n v="1"/>
    <n v="0"/>
    <n v="0"/>
    <s v="NA"/>
  </r>
  <r>
    <n v="592"/>
    <d v="2019-10-29T00:00:00"/>
    <n v="26.576305999999999"/>
    <n v="93.157499999999999"/>
    <x v="32"/>
    <x v="2"/>
    <n v="1"/>
    <n v="0"/>
    <n v="0"/>
    <n v="1"/>
    <n v="0"/>
    <n v="0"/>
    <n v="2.56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3"/>
    <d v="2019-10-29T00:00:00"/>
    <n v="26.576333000000002"/>
    <n v="93.155028000000001"/>
    <x v="5"/>
    <x v="3"/>
    <n v="1"/>
    <n v="0"/>
    <n v="0"/>
    <n v="0"/>
    <n v="1"/>
    <n v="0"/>
    <n v="3.08"/>
  </r>
  <r>
    <n v="594"/>
    <d v="2019-10-31T00:00:00"/>
    <n v="26.577708000000001"/>
    <n v="93.284873000000005"/>
    <x v="18"/>
    <x v="4"/>
    <n v="1"/>
    <n v="0"/>
    <n v="0"/>
    <n v="1"/>
    <n v="0"/>
    <n v="0"/>
    <s v="NA"/>
  </r>
  <r>
    <n v="595"/>
    <d v="2019-10-31T00:00:00"/>
    <n v="26.574612999999999"/>
    <n v="93.227220000000003"/>
    <x v="18"/>
    <x v="4"/>
    <n v="1"/>
    <n v="0"/>
    <n v="0"/>
    <n v="1"/>
    <n v="0"/>
    <n v="0"/>
    <s v="NA"/>
  </r>
  <r>
    <n v="596"/>
    <d v="2019-10-31T00:00:00"/>
    <n v="26.574332999999999"/>
    <n v="93.193139000000002"/>
    <x v="6"/>
    <x v="3"/>
    <n v="1"/>
    <n v="0"/>
    <n v="0"/>
    <n v="0"/>
    <n v="0"/>
    <n v="1"/>
    <s v="120 Metres from Highway 2.32"/>
  </r>
  <r>
    <n v="596"/>
    <d v="2019-10-31T00:00:00"/>
    <n v="26.574332999999999"/>
    <n v="93.193139000000002"/>
    <x v="6"/>
    <x v="3"/>
    <n v="1"/>
    <n v="0"/>
    <n v="0"/>
    <n v="0"/>
    <n v="0"/>
    <n v="1"/>
    <s v="120 Metres from Highway 2.32"/>
  </r>
  <r>
    <n v="596"/>
    <d v="2019-10-31T00:00:00"/>
    <n v="26.574332999999999"/>
    <n v="93.193139000000002"/>
    <x v="6"/>
    <x v="3"/>
    <n v="1"/>
    <n v="0"/>
    <n v="0"/>
    <n v="0"/>
    <n v="0"/>
    <n v="1"/>
    <s v="120 Metres from Highway 2.32"/>
  </r>
  <r>
    <n v="596"/>
    <d v="2019-10-31T00:00:00"/>
    <n v="26.574332999999999"/>
    <n v="93.193139000000002"/>
    <x v="6"/>
    <x v="3"/>
    <n v="1"/>
    <n v="0"/>
    <n v="0"/>
    <n v="0"/>
    <n v="0"/>
    <n v="1"/>
    <s v="120 Metres from Highway 2.32"/>
  </r>
  <r>
    <n v="597"/>
    <d v="2019-10-31T00:00:00"/>
    <n v="26.641166999999999"/>
    <n v="93.570611"/>
    <x v="62"/>
    <x v="2"/>
    <n v="1"/>
    <n v="0"/>
    <n v="0"/>
    <n v="1"/>
    <n v="0"/>
    <n v="0"/>
    <n v="4.45"/>
  </r>
  <r>
    <n v="598"/>
    <d v="2019-10-31T00:00:00"/>
    <n v="26.574694000000001"/>
    <n v="93.216750000000005"/>
    <x v="62"/>
    <x v="2"/>
    <n v="1"/>
    <n v="0"/>
    <n v="0"/>
    <n v="1"/>
    <n v="0"/>
    <n v="0"/>
    <n v="3.46"/>
  </r>
  <r>
    <n v="599"/>
    <d v="2019-10-31T00:00:00"/>
    <n v="26.576861000000001"/>
    <n v="93.080111000000002"/>
    <x v="63"/>
    <x v="2"/>
    <n v="1"/>
    <n v="0"/>
    <n v="0"/>
    <n v="1"/>
    <n v="0"/>
    <n v="0"/>
    <n v="3.05"/>
  </r>
  <r>
    <n v="600"/>
    <d v="2019-11-02T00:00:00"/>
    <n v="26.578067999999998"/>
    <n v="93.263872000000006"/>
    <x v="32"/>
    <x v="2"/>
    <n v="1"/>
    <n v="0"/>
    <n v="0"/>
    <n v="1"/>
    <n v="0"/>
    <n v="0"/>
    <s v="NA"/>
  </r>
  <r>
    <n v="601"/>
    <d v="2019-11-02T00:00:00"/>
    <n v="26.574414999999998"/>
    <n v="93.192959999999999"/>
    <x v="54"/>
    <x v="2"/>
    <n v="1"/>
    <n v="0"/>
    <n v="0"/>
    <n v="1"/>
    <n v="0"/>
    <n v="0"/>
    <s v="NA"/>
  </r>
  <r>
    <n v="602"/>
    <d v="2019-11-02T00:00:00"/>
    <n v="26.574590000000001"/>
    <n v="93.092177000000007"/>
    <x v="17"/>
    <x v="2"/>
    <n v="1"/>
    <n v="0"/>
    <n v="0"/>
    <n v="1"/>
    <n v="0"/>
    <n v="0"/>
    <s v="NA"/>
  </r>
  <r>
    <n v="603"/>
    <d v="2019-11-02T00:00:00"/>
    <n v="26.568619999999999"/>
    <n v="93.120699999999999"/>
    <x v="36"/>
    <x v="2"/>
    <n v="1"/>
    <n v="0"/>
    <n v="0"/>
    <n v="1"/>
    <n v="0"/>
    <n v="0"/>
    <s v="NA"/>
  </r>
  <r>
    <n v="604"/>
    <d v="2019-11-02T00:00:00"/>
    <n v="26.574808000000001"/>
    <n v="93.212585000000004"/>
    <x v="54"/>
    <x v="2"/>
    <n v="1"/>
    <n v="0"/>
    <n v="0"/>
    <n v="1"/>
    <n v="0"/>
    <n v="0"/>
    <s v="NA"/>
  </r>
  <r>
    <n v="605"/>
    <d v="2019-11-02T00:00:00"/>
    <n v="26.574417"/>
    <n v="93.193278000000007"/>
    <x v="9"/>
    <x v="3"/>
    <n v="1"/>
    <n v="0"/>
    <n v="0"/>
    <n v="0"/>
    <n v="0"/>
    <n v="1"/>
    <s v="60 M 2.58"/>
  </r>
  <r>
    <n v="605"/>
    <d v="2019-11-02T00:00:00"/>
    <n v="26.574417"/>
    <n v="93.193278000000007"/>
    <x v="9"/>
    <x v="3"/>
    <n v="1"/>
    <n v="0"/>
    <n v="0"/>
    <n v="0"/>
    <n v="0"/>
    <n v="1"/>
    <s v="60 M 2.58"/>
  </r>
  <r>
    <n v="606"/>
    <d v="2019-11-05T00:00:00"/>
    <n v="26.574417"/>
    <n v="93.193278000000007"/>
    <x v="41"/>
    <x v="2"/>
    <n v="1"/>
    <n v="0"/>
    <n v="0"/>
    <n v="1"/>
    <n v="0"/>
    <n v="0"/>
    <s v="NA"/>
  </r>
  <r>
    <n v="607"/>
    <d v="2019-11-05T00:00:00"/>
    <n v="26.587230000000002"/>
    <n v="93.363056999999998"/>
    <x v="36"/>
    <x v="2"/>
    <n v="1"/>
    <n v="0"/>
    <n v="0"/>
    <n v="1"/>
    <n v="0"/>
    <n v="0"/>
    <s v="NA"/>
  </r>
  <r>
    <n v="608"/>
    <d v="2019-11-05T00:00:00"/>
    <n v="26.639063"/>
    <n v="93.56429"/>
    <x v="52"/>
    <x v="2"/>
    <n v="1"/>
    <n v="0"/>
    <n v="0"/>
    <n v="1"/>
    <n v="0"/>
    <n v="0"/>
    <s v="NA"/>
  </r>
  <r>
    <n v="609"/>
    <d v="2019-11-05T00:00:00"/>
    <n v="26.594971999999999"/>
    <n v="93.443611000000004"/>
    <x v="56"/>
    <x v="5"/>
    <n v="1"/>
    <n v="0"/>
    <n v="0"/>
    <n v="1"/>
    <n v="0"/>
    <n v="0"/>
    <n v="4.24"/>
  </r>
  <r>
    <n v="610"/>
    <d v="2019-11-05T00:00:00"/>
    <n v="26.570556"/>
    <n v="93.139139"/>
    <x v="6"/>
    <x v="3"/>
    <n v="1"/>
    <n v="0"/>
    <n v="0"/>
    <n v="0"/>
    <n v="0"/>
    <n v="1"/>
    <s v="110 M 2.39"/>
  </r>
  <r>
    <n v="611"/>
    <d v="2019-11-05T00:00:00"/>
    <n v="26.577361"/>
    <n v="93.082471999999996"/>
    <x v="9"/>
    <x v="3"/>
    <n v="1"/>
    <n v="0"/>
    <n v="0"/>
    <n v="0"/>
    <n v="0"/>
    <n v="1"/>
    <s v="3.1 20 M"/>
  </r>
  <r>
    <n v="611"/>
    <d v="2019-11-05T00:00:00"/>
    <n v="26.577361"/>
    <n v="93.082471999999996"/>
    <x v="9"/>
    <x v="3"/>
    <n v="1"/>
    <n v="0"/>
    <n v="0"/>
    <n v="0"/>
    <n v="0"/>
    <n v="1"/>
    <s v="3.1 20 M"/>
  </r>
  <r>
    <n v="611"/>
    <d v="2019-11-05T00:00:00"/>
    <n v="26.577361"/>
    <n v="93.082471999999996"/>
    <x v="9"/>
    <x v="3"/>
    <n v="1"/>
    <n v="0"/>
    <n v="0"/>
    <n v="0"/>
    <n v="0"/>
    <n v="1"/>
    <s v="3.1 20 M"/>
  </r>
  <r>
    <n v="611"/>
    <d v="2019-11-05T00:00:00"/>
    <n v="26.577361"/>
    <n v="93.082471999999996"/>
    <x v="9"/>
    <x v="3"/>
    <n v="1"/>
    <n v="0"/>
    <n v="0"/>
    <n v="0"/>
    <n v="0"/>
    <n v="1"/>
    <s v="3.1 20 M"/>
  </r>
  <r>
    <n v="612"/>
    <d v="2019-11-05T00:00:00"/>
    <n v="26.569527999999998"/>
    <n v="93.136167"/>
    <x v="9"/>
    <x v="3"/>
    <n v="1"/>
    <n v="0"/>
    <n v="0"/>
    <n v="0"/>
    <n v="0"/>
    <n v="1"/>
    <s v="3.26 30 M"/>
  </r>
  <r>
    <n v="612"/>
    <d v="2019-11-05T00:00:00"/>
    <n v="26.569527999999998"/>
    <n v="93.136167"/>
    <x v="9"/>
    <x v="3"/>
    <n v="1"/>
    <n v="0"/>
    <n v="0"/>
    <n v="0"/>
    <n v="0"/>
    <n v="1"/>
    <s v="3.26 30 M"/>
  </r>
  <r>
    <n v="612"/>
    <d v="2019-11-05T00:00:00"/>
    <n v="26.569527999999998"/>
    <n v="93.136167"/>
    <x v="9"/>
    <x v="3"/>
    <n v="1"/>
    <n v="0"/>
    <n v="0"/>
    <n v="0"/>
    <n v="0"/>
    <n v="1"/>
    <s v="3.26 30 M"/>
  </r>
  <r>
    <n v="612"/>
    <d v="2019-11-05T00:00:00"/>
    <n v="26.569527999999998"/>
    <n v="93.136167"/>
    <x v="9"/>
    <x v="3"/>
    <n v="1"/>
    <n v="0"/>
    <n v="0"/>
    <n v="0"/>
    <n v="0"/>
    <n v="1"/>
    <s v="3.26 30 M"/>
  </r>
  <r>
    <n v="613"/>
    <d v="2019-11-05T00:00:00"/>
    <n v="26.574971999999999"/>
    <n v="93.149167000000006"/>
    <x v="9"/>
    <x v="3"/>
    <n v="1"/>
    <n v="0"/>
    <n v="0"/>
    <n v="0"/>
    <n v="0"/>
    <n v="1"/>
    <s v="3.3 25 M"/>
  </r>
  <r>
    <n v="613"/>
    <d v="2019-11-05T00:00:00"/>
    <n v="26.574971999999999"/>
    <n v="93.149167000000006"/>
    <x v="9"/>
    <x v="3"/>
    <n v="1"/>
    <n v="0"/>
    <n v="0"/>
    <n v="0"/>
    <n v="0"/>
    <n v="1"/>
    <s v="3.3 25 M"/>
  </r>
  <r>
    <n v="613"/>
    <d v="2019-11-05T00:00:00"/>
    <n v="26.574971999999999"/>
    <n v="93.149167000000006"/>
    <x v="9"/>
    <x v="3"/>
    <n v="1"/>
    <n v="0"/>
    <n v="0"/>
    <n v="0"/>
    <n v="0"/>
    <n v="1"/>
    <s v="3.3 25 M"/>
  </r>
  <r>
    <n v="614"/>
    <d v="2019-11-05T00:00:00"/>
    <n v="26.574444"/>
    <n v="93.193027999999998"/>
    <x v="9"/>
    <x v="3"/>
    <n v="1"/>
    <n v="0"/>
    <n v="0"/>
    <n v="0"/>
    <n v="0"/>
    <n v="1"/>
    <s v="60 M 3.41"/>
  </r>
  <r>
    <n v="614"/>
    <d v="2019-11-05T00:00:00"/>
    <n v="26.574444"/>
    <n v="93.193027999999998"/>
    <x v="9"/>
    <x v="3"/>
    <n v="1"/>
    <n v="0"/>
    <n v="0"/>
    <n v="0"/>
    <n v="0"/>
    <n v="1"/>
    <s v="60 M 3.41"/>
  </r>
  <r>
    <n v="614"/>
    <d v="2019-11-05T00:00:00"/>
    <n v="26.574444"/>
    <n v="93.193027999999998"/>
    <x v="9"/>
    <x v="3"/>
    <n v="1"/>
    <n v="0"/>
    <n v="0"/>
    <n v="0"/>
    <n v="0"/>
    <n v="1"/>
    <s v="60 M 3.41"/>
  </r>
  <r>
    <n v="614"/>
    <d v="2019-11-05T00:00:00"/>
    <n v="26.574444"/>
    <n v="93.193027999999998"/>
    <x v="9"/>
    <x v="3"/>
    <n v="1"/>
    <n v="0"/>
    <n v="0"/>
    <n v="0"/>
    <n v="0"/>
    <n v="1"/>
    <s v="60 M 3.41"/>
  </r>
  <r>
    <n v="614"/>
    <d v="2019-11-05T00:00:00"/>
    <n v="26.574444"/>
    <n v="93.193027999999998"/>
    <x v="9"/>
    <x v="3"/>
    <n v="1"/>
    <n v="0"/>
    <n v="0"/>
    <n v="0"/>
    <n v="0"/>
    <n v="1"/>
    <s v="60 M 3.41"/>
  </r>
  <r>
    <n v="614"/>
    <d v="2019-11-05T00:00:00"/>
    <n v="26.574444"/>
    <n v="93.193027999999998"/>
    <x v="9"/>
    <x v="3"/>
    <n v="1"/>
    <n v="0"/>
    <n v="0"/>
    <n v="0"/>
    <n v="0"/>
    <n v="1"/>
    <s v="60 M 3.41"/>
  </r>
  <r>
    <n v="615"/>
    <d v="2019-11-05T00:00:00"/>
    <n v="26.574444"/>
    <n v="93.193027999999998"/>
    <x v="13"/>
    <x v="3"/>
    <n v="1"/>
    <n v="0"/>
    <n v="0"/>
    <n v="0"/>
    <n v="0"/>
    <n v="1"/>
    <s v="50 M 3.41"/>
  </r>
  <r>
    <n v="616"/>
    <d v="2019-11-07T00:00:00"/>
    <n v="26.641542999999999"/>
    <n v="93.575452999999996"/>
    <x v="18"/>
    <x v="4"/>
    <n v="1"/>
    <n v="0"/>
    <n v="0"/>
    <n v="1"/>
    <n v="0"/>
    <n v="0"/>
    <s v="NA"/>
  </r>
  <r>
    <n v="617"/>
    <d v="2019-11-07T00:00:00"/>
    <n v="26.606999999999999"/>
    <n v="93.468322000000001"/>
    <x v="32"/>
    <x v="2"/>
    <n v="1"/>
    <n v="0"/>
    <n v="0"/>
    <n v="1"/>
    <n v="0"/>
    <n v="0"/>
    <s v="NA"/>
  </r>
  <r>
    <n v="618"/>
    <d v="2019-11-07T00:00:00"/>
    <n v="26.591543000000001"/>
    <n v="93.437219999999996"/>
    <x v="32"/>
    <x v="2"/>
    <n v="1"/>
    <n v="0"/>
    <n v="0"/>
    <n v="1"/>
    <n v="0"/>
    <n v="0"/>
    <s v="NA"/>
  </r>
  <r>
    <n v="619"/>
    <d v="2019-11-07T00:00:00"/>
    <n v="26.587160000000001"/>
    <n v="93.362065000000001"/>
    <x v="32"/>
    <x v="2"/>
    <n v="1"/>
    <n v="0"/>
    <n v="0"/>
    <n v="1"/>
    <n v="0"/>
    <n v="0"/>
    <s v="NA"/>
  </r>
  <r>
    <n v="620"/>
    <d v="2019-11-07T00:00:00"/>
    <n v="26.574645"/>
    <n v="93.223682999999994"/>
    <x v="37"/>
    <x v="4"/>
    <n v="0"/>
    <n v="1"/>
    <n v="0"/>
    <n v="1"/>
    <n v="0"/>
    <n v="0"/>
    <s v="NA"/>
  </r>
  <r>
    <n v="621"/>
    <d v="2019-11-07T00:00:00"/>
    <n v="26.575973000000001"/>
    <n v="93.152190000000004"/>
    <x v="24"/>
    <x v="2"/>
    <n v="1"/>
    <n v="0"/>
    <n v="0"/>
    <n v="1"/>
    <n v="0"/>
    <n v="0"/>
    <s v="NA"/>
  </r>
  <r>
    <n v="622"/>
    <d v="2019-11-07T00:00:00"/>
    <n v="26.577472"/>
    <n v="93.081778"/>
    <x v="13"/>
    <x v="3"/>
    <n v="1"/>
    <n v="0"/>
    <n v="0"/>
    <n v="0"/>
    <n v="0"/>
    <n v="1"/>
    <s v="20 M 3.09"/>
  </r>
  <r>
    <n v="623"/>
    <d v="2019-11-07T00:00:00"/>
    <n v="26.574639000000001"/>
    <n v="93.148527999999999"/>
    <x v="6"/>
    <x v="3"/>
    <n v="1"/>
    <n v="0"/>
    <n v="0"/>
    <n v="0"/>
    <n v="0"/>
    <n v="1"/>
    <s v="120 M 3.26"/>
  </r>
  <r>
    <n v="624"/>
    <d v="2019-11-07T00:00:00"/>
    <n v="26.572778"/>
    <n v="93.144082999999995"/>
    <x v="9"/>
    <x v="3"/>
    <n v="1"/>
    <n v="0"/>
    <n v="0"/>
    <n v="0"/>
    <n v="0"/>
    <n v="1"/>
    <s v="25 M 3.24"/>
  </r>
  <r>
    <n v="624"/>
    <d v="2019-11-07T00:00:00"/>
    <n v="26.572778"/>
    <n v="93.144082999999995"/>
    <x v="9"/>
    <x v="3"/>
    <n v="1"/>
    <n v="0"/>
    <n v="0"/>
    <n v="0"/>
    <n v="0"/>
    <n v="1"/>
    <s v="25 M 3.24"/>
  </r>
  <r>
    <n v="624"/>
    <d v="2019-11-07T00:00:00"/>
    <n v="26.572778"/>
    <n v="93.144082999999995"/>
    <x v="9"/>
    <x v="3"/>
    <n v="1"/>
    <n v="0"/>
    <n v="0"/>
    <n v="0"/>
    <n v="0"/>
    <n v="1"/>
    <s v="25 M 3.24"/>
  </r>
  <r>
    <n v="624"/>
    <d v="2019-11-07T00:00:00"/>
    <n v="26.572778"/>
    <n v="93.144082999999995"/>
    <x v="9"/>
    <x v="3"/>
    <n v="1"/>
    <n v="0"/>
    <n v="0"/>
    <n v="0"/>
    <n v="0"/>
    <n v="1"/>
    <s v="25 M 3.24"/>
  </r>
  <r>
    <n v="625"/>
    <d v="2019-11-09T00:00:00"/>
    <n v="26.622173"/>
    <n v="93.522225000000006"/>
    <x v="18"/>
    <x v="4"/>
    <n v="1"/>
    <n v="0"/>
    <n v="0"/>
    <n v="1"/>
    <n v="0"/>
    <n v="0"/>
    <s v="NA"/>
  </r>
  <r>
    <n v="626"/>
    <d v="2019-11-09T00:00:00"/>
    <n v="26.574746999999999"/>
    <n v="93.215806999999998"/>
    <x v="48"/>
    <x v="2"/>
    <n v="1"/>
    <n v="0"/>
    <n v="0"/>
    <n v="1"/>
    <n v="0"/>
    <n v="0"/>
    <s v="NA"/>
  </r>
  <r>
    <n v="627"/>
    <d v="2019-11-09T00:00:00"/>
    <n v="26.574262999999998"/>
    <n v="93.191137999999995"/>
    <x v="37"/>
    <x v="4"/>
    <n v="1"/>
    <n v="0"/>
    <n v="0"/>
    <n v="1"/>
    <n v="0"/>
    <n v="0"/>
    <s v="NA"/>
  </r>
  <r>
    <n v="628"/>
    <d v="2019-11-09T00:00:00"/>
    <n v="26.575472000000001"/>
    <n v="93.174610999999999"/>
    <x v="19"/>
    <x v="4"/>
    <n v="1"/>
    <n v="0"/>
    <n v="0"/>
    <n v="1"/>
    <n v="0"/>
    <n v="0"/>
    <n v="2.42"/>
  </r>
  <r>
    <n v="629"/>
    <d v="2019-11-09T00:00:00"/>
    <n v="26.576250000000002"/>
    <n v="93.154388999999995"/>
    <x v="7"/>
    <x v="3"/>
    <n v="1"/>
    <n v="0"/>
    <n v="0"/>
    <n v="0"/>
    <n v="1"/>
    <n v="0"/>
    <n v="3.18"/>
  </r>
  <r>
    <n v="630"/>
    <d v="2019-11-09T00:00:00"/>
    <n v="26.574332999999999"/>
    <n v="93.192943999999997"/>
    <x v="7"/>
    <x v="3"/>
    <n v="1"/>
    <n v="0"/>
    <n v="0"/>
    <n v="0"/>
    <n v="0"/>
    <n v="1"/>
    <s v="80 M 2.38"/>
  </r>
  <r>
    <n v="630"/>
    <d v="2019-11-09T00:00:00"/>
    <n v="26.574332999999999"/>
    <n v="93.192943999999997"/>
    <x v="7"/>
    <x v="3"/>
    <n v="1"/>
    <n v="0"/>
    <n v="0"/>
    <n v="0"/>
    <n v="0"/>
    <n v="1"/>
    <s v="80 M 2.38"/>
  </r>
  <r>
    <n v="630"/>
    <d v="2019-11-09T00:00:00"/>
    <n v="26.574332999999999"/>
    <n v="93.192943999999997"/>
    <x v="7"/>
    <x v="3"/>
    <n v="1"/>
    <n v="0"/>
    <n v="0"/>
    <n v="0"/>
    <n v="0"/>
    <n v="1"/>
    <s v="80 M 2.38"/>
  </r>
  <r>
    <n v="630"/>
    <d v="2019-11-09T00:00:00"/>
    <n v="26.574332999999999"/>
    <n v="93.192943999999997"/>
    <x v="7"/>
    <x v="3"/>
    <n v="1"/>
    <n v="0"/>
    <n v="0"/>
    <n v="0"/>
    <n v="0"/>
    <n v="1"/>
    <s v="80 M 2.38"/>
  </r>
  <r>
    <n v="631"/>
    <d v="2019-11-09T00:00:00"/>
    <n v="26.573861000000001"/>
    <n v="93.146083000000004"/>
    <x v="9"/>
    <x v="3"/>
    <n v="1"/>
    <n v="0"/>
    <n v="0"/>
    <n v="0"/>
    <n v="0"/>
    <n v="1"/>
    <s v="40 M 2.50"/>
  </r>
  <r>
    <n v="631"/>
    <d v="2019-11-09T00:00:00"/>
    <n v="26.573861000000001"/>
    <n v="93.146083000000004"/>
    <x v="9"/>
    <x v="3"/>
    <n v="1"/>
    <n v="0"/>
    <n v="0"/>
    <n v="0"/>
    <n v="0"/>
    <n v="1"/>
    <s v="40 M 2.50"/>
  </r>
  <r>
    <n v="631"/>
    <d v="2019-11-09T00:00:00"/>
    <n v="26.573861000000001"/>
    <n v="93.146083000000004"/>
    <x v="9"/>
    <x v="3"/>
    <n v="1"/>
    <n v="0"/>
    <n v="0"/>
    <n v="0"/>
    <n v="0"/>
    <n v="1"/>
    <s v="40 M 2.50"/>
  </r>
  <r>
    <n v="631"/>
    <d v="2019-11-09T00:00:00"/>
    <n v="26.573861000000001"/>
    <n v="93.146083000000004"/>
    <x v="9"/>
    <x v="3"/>
    <n v="1"/>
    <n v="0"/>
    <n v="0"/>
    <n v="0"/>
    <n v="0"/>
    <n v="1"/>
    <s v="40 M 2.50"/>
  </r>
  <r>
    <n v="631"/>
    <d v="2019-11-09T00:00:00"/>
    <n v="26.573861000000001"/>
    <n v="93.146083000000004"/>
    <x v="9"/>
    <x v="3"/>
    <n v="1"/>
    <n v="0"/>
    <n v="0"/>
    <n v="0"/>
    <n v="0"/>
    <n v="1"/>
    <s v="40 M 2.50"/>
  </r>
  <r>
    <n v="632"/>
    <d v="2019-11-09T00:00:00"/>
    <n v="26.570416999999999"/>
    <n v="93.139055999999997"/>
    <x v="9"/>
    <x v="3"/>
    <n v="1"/>
    <n v="0"/>
    <n v="0"/>
    <n v="0"/>
    <n v="0"/>
    <n v="1"/>
    <s v="50 M 2.53"/>
  </r>
  <r>
    <n v="632"/>
    <d v="2019-11-09T00:00:00"/>
    <n v="26.570416999999999"/>
    <n v="93.139055999999997"/>
    <x v="9"/>
    <x v="3"/>
    <n v="1"/>
    <n v="0"/>
    <n v="0"/>
    <n v="0"/>
    <n v="0"/>
    <n v="1"/>
    <s v="50 M 2.53"/>
  </r>
  <r>
    <n v="632"/>
    <d v="2019-11-09T00:00:00"/>
    <n v="26.570416999999999"/>
    <n v="93.139055999999997"/>
    <x v="9"/>
    <x v="3"/>
    <n v="1"/>
    <n v="0"/>
    <n v="0"/>
    <n v="0"/>
    <n v="0"/>
    <n v="1"/>
    <s v="50 M 2.53"/>
  </r>
  <r>
    <n v="632"/>
    <d v="2019-11-09T00:00:00"/>
    <n v="26.570416999999999"/>
    <n v="93.139055999999997"/>
    <x v="9"/>
    <x v="3"/>
    <n v="1"/>
    <n v="0"/>
    <n v="0"/>
    <n v="0"/>
    <n v="0"/>
    <n v="1"/>
    <s v="50 M 2.53"/>
  </r>
  <r>
    <n v="633"/>
    <d v="2019-11-09T00:00:00"/>
    <n v="26.599694"/>
    <n v="93.452832999999998"/>
    <x v="64"/>
    <x v="2"/>
    <n v="1"/>
    <n v="0"/>
    <n v="0"/>
    <n v="1"/>
    <n v="0"/>
    <n v="0"/>
    <n v="1.38"/>
  </r>
  <r>
    <n v="634"/>
    <d v="2019-11-12T00:00:00"/>
    <n v="26.609352999999999"/>
    <n v="93.477985000000004"/>
    <x v="32"/>
    <x v="2"/>
    <n v="1"/>
    <n v="0"/>
    <n v="0"/>
    <n v="1"/>
    <n v="0"/>
    <n v="0"/>
    <s v="NA"/>
  </r>
  <r>
    <n v="635"/>
    <d v="2019-11-12T00:00:00"/>
    <n v="26.599824999999999"/>
    <n v="93.453126999999995"/>
    <x v="32"/>
    <x v="2"/>
    <n v="1"/>
    <n v="0"/>
    <n v="0"/>
    <n v="1"/>
    <n v="0"/>
    <n v="0"/>
    <s v="NA"/>
  </r>
  <r>
    <n v="636"/>
    <d v="2019-11-12T00:00:00"/>
    <n v="26.587807000000002"/>
    <n v="93.390032000000005"/>
    <x v="18"/>
    <x v="4"/>
    <n v="1"/>
    <n v="0"/>
    <n v="0"/>
    <n v="1"/>
    <n v="0"/>
    <n v="0"/>
    <s v="NA"/>
  </r>
  <r>
    <n v="637"/>
    <d v="2019-11-12T00:00:00"/>
    <n v="26.578631999999999"/>
    <n v="93.268997999999996"/>
    <x v="24"/>
    <x v="2"/>
    <n v="1"/>
    <n v="0"/>
    <n v="0"/>
    <n v="1"/>
    <n v="0"/>
    <n v="0"/>
    <s v="NA"/>
  </r>
  <r>
    <n v="638"/>
    <d v="2019-11-12T00:00:00"/>
    <n v="26.567250000000001"/>
    <n v="93.067430000000002"/>
    <x v="32"/>
    <x v="2"/>
    <n v="1"/>
    <n v="0"/>
    <n v="0"/>
    <n v="1"/>
    <n v="0"/>
    <n v="0"/>
    <s v="NA"/>
  </r>
  <r>
    <n v="639"/>
    <d v="2019-11-12T00:00:00"/>
    <n v="26.592943999999999"/>
    <n v="93.44"/>
    <x v="28"/>
    <x v="2"/>
    <n v="1"/>
    <n v="0"/>
    <n v="0"/>
    <n v="1"/>
    <n v="0"/>
    <n v="0"/>
    <n v="1.28"/>
  </r>
  <r>
    <n v="640"/>
    <d v="2019-11-12T00:00:00"/>
    <n v="26.573806000000001"/>
    <n v="93.184027999999998"/>
    <x v="8"/>
    <x v="3"/>
    <n v="1"/>
    <n v="0"/>
    <n v="0"/>
    <n v="0"/>
    <n v="0"/>
    <n v="1"/>
    <s v="15 M 2.24"/>
  </r>
  <r>
    <n v="641"/>
    <d v="2019-11-12T00:00:00"/>
    <n v="26.567944000000001"/>
    <n v="93.129527999999993"/>
    <x v="9"/>
    <x v="3"/>
    <n v="1"/>
    <n v="0"/>
    <n v="0"/>
    <n v="0"/>
    <n v="0"/>
    <n v="1"/>
    <n v="2.37"/>
  </r>
  <r>
    <n v="641"/>
    <d v="2019-11-12T00:00:00"/>
    <n v="26.567944000000001"/>
    <n v="93.129527999999993"/>
    <x v="9"/>
    <x v="3"/>
    <n v="1"/>
    <n v="0"/>
    <n v="0"/>
    <n v="0"/>
    <n v="0"/>
    <n v="1"/>
    <n v="2.37"/>
  </r>
  <r>
    <n v="642"/>
    <d v="2019-11-12T00:00:00"/>
    <n v="26.570639"/>
    <n v="93.117917000000006"/>
    <x v="9"/>
    <x v="3"/>
    <n v="1"/>
    <n v="0"/>
    <n v="0"/>
    <n v="0"/>
    <n v="0"/>
    <n v="1"/>
    <n v="2.41"/>
  </r>
  <r>
    <n v="642"/>
    <d v="2019-11-12T00:00:00"/>
    <n v="26.570639"/>
    <n v="93.117917000000006"/>
    <x v="9"/>
    <x v="3"/>
    <n v="1"/>
    <n v="0"/>
    <n v="0"/>
    <n v="0"/>
    <n v="0"/>
    <n v="1"/>
    <n v="2.41"/>
  </r>
  <r>
    <n v="643"/>
    <d v="2019-11-12T00:00:00"/>
    <n v="26.577444"/>
    <n v="93.081999999999994"/>
    <x v="9"/>
    <x v="3"/>
    <n v="1"/>
    <n v="0"/>
    <n v="0"/>
    <n v="0"/>
    <n v="0"/>
    <n v="1"/>
    <n v="3.05"/>
  </r>
  <r>
    <n v="643"/>
    <d v="2019-11-12T00:00:00"/>
    <n v="26.577444"/>
    <n v="93.081999999999994"/>
    <x v="9"/>
    <x v="3"/>
    <n v="1"/>
    <n v="0"/>
    <n v="0"/>
    <n v="0"/>
    <n v="0"/>
    <n v="1"/>
    <n v="3.05"/>
  </r>
  <r>
    <n v="643"/>
    <d v="2019-11-12T00:00:00"/>
    <n v="26.577444"/>
    <n v="93.081999999999994"/>
    <x v="9"/>
    <x v="3"/>
    <n v="1"/>
    <n v="0"/>
    <n v="0"/>
    <n v="0"/>
    <n v="0"/>
    <n v="1"/>
    <n v="3.05"/>
  </r>
  <r>
    <n v="643"/>
    <d v="2019-11-12T00:00:00"/>
    <n v="26.577444"/>
    <n v="93.081999999999994"/>
    <x v="9"/>
    <x v="3"/>
    <n v="1"/>
    <n v="0"/>
    <n v="0"/>
    <n v="0"/>
    <n v="0"/>
    <n v="1"/>
    <n v="3.05"/>
  </r>
  <r>
    <n v="643"/>
    <d v="2019-11-12T00:00:00"/>
    <n v="26.577444"/>
    <n v="93.081999999999994"/>
    <x v="9"/>
    <x v="3"/>
    <n v="1"/>
    <n v="0"/>
    <n v="0"/>
    <n v="0"/>
    <n v="0"/>
    <n v="1"/>
    <n v="3.05"/>
  </r>
  <r>
    <n v="643"/>
    <d v="2019-11-12T00:00:00"/>
    <n v="26.577444"/>
    <n v="93.081999999999994"/>
    <x v="9"/>
    <x v="3"/>
    <n v="1"/>
    <n v="0"/>
    <n v="0"/>
    <n v="0"/>
    <n v="0"/>
    <n v="1"/>
    <n v="3.05"/>
  </r>
  <r>
    <n v="644"/>
    <d v="2019-11-12T00:00:00"/>
    <n v="26.574444"/>
    <n v="93.192417000000006"/>
    <x v="9"/>
    <x v="3"/>
    <n v="1"/>
    <n v="0"/>
    <n v="0"/>
    <n v="0"/>
    <n v="0"/>
    <n v="1"/>
    <n v="3.31"/>
  </r>
  <r>
    <n v="644"/>
    <d v="2019-11-12T00:00:00"/>
    <n v="26.574444"/>
    <n v="93.192417000000006"/>
    <x v="9"/>
    <x v="3"/>
    <n v="1"/>
    <n v="0"/>
    <n v="0"/>
    <n v="0"/>
    <n v="0"/>
    <n v="1"/>
    <n v="3.31"/>
  </r>
  <r>
    <n v="644"/>
    <d v="2019-11-12T00:00:00"/>
    <n v="26.574444"/>
    <n v="93.192417000000006"/>
    <x v="9"/>
    <x v="3"/>
    <n v="1"/>
    <n v="0"/>
    <n v="0"/>
    <n v="0"/>
    <n v="0"/>
    <n v="1"/>
    <n v="3.31"/>
  </r>
  <r>
    <n v="644"/>
    <d v="2019-11-12T00:00:00"/>
    <n v="26.574444"/>
    <n v="93.192417000000006"/>
    <x v="9"/>
    <x v="3"/>
    <n v="1"/>
    <n v="0"/>
    <n v="0"/>
    <n v="0"/>
    <n v="0"/>
    <n v="1"/>
    <n v="3.31"/>
  </r>
  <r>
    <n v="644"/>
    <d v="2019-11-12T00:00:00"/>
    <n v="26.574444"/>
    <n v="93.192417000000006"/>
    <x v="9"/>
    <x v="3"/>
    <n v="1"/>
    <n v="0"/>
    <n v="0"/>
    <n v="0"/>
    <n v="0"/>
    <n v="1"/>
    <n v="3.31"/>
  </r>
  <r>
    <n v="644"/>
    <d v="2019-11-12T00:00:00"/>
    <n v="26.574444"/>
    <n v="93.192417000000006"/>
    <x v="9"/>
    <x v="3"/>
    <n v="1"/>
    <n v="0"/>
    <n v="0"/>
    <n v="0"/>
    <n v="0"/>
    <n v="1"/>
    <n v="3.31"/>
  </r>
  <r>
    <n v="644"/>
    <d v="2019-11-12T00:00:00"/>
    <n v="26.574444"/>
    <n v="93.192417000000006"/>
    <x v="9"/>
    <x v="3"/>
    <n v="1"/>
    <n v="0"/>
    <n v="0"/>
    <n v="0"/>
    <n v="0"/>
    <n v="1"/>
    <n v="3.31"/>
  </r>
  <r>
    <n v="644"/>
    <d v="2019-11-12T00:00:00"/>
    <n v="26.574444"/>
    <n v="93.192417000000006"/>
    <x v="9"/>
    <x v="3"/>
    <n v="1"/>
    <n v="0"/>
    <n v="0"/>
    <n v="0"/>
    <n v="0"/>
    <n v="1"/>
    <n v="3.31"/>
  </r>
  <r>
    <n v="644"/>
    <d v="2019-11-12T00:00:00"/>
    <n v="26.574444"/>
    <n v="93.192417000000006"/>
    <x v="9"/>
    <x v="3"/>
    <n v="1"/>
    <n v="0"/>
    <n v="0"/>
    <n v="0"/>
    <n v="0"/>
    <n v="1"/>
    <n v="3.31"/>
  </r>
  <r>
    <n v="645"/>
    <d v="2019-11-16T00:00:00"/>
    <n v="26.607527999999999"/>
    <n v="93.470639000000006"/>
    <x v="2"/>
    <x v="2"/>
    <n v="1"/>
    <n v="0"/>
    <n v="0"/>
    <n v="1"/>
    <n v="0"/>
    <n v="0"/>
    <n v="1.57"/>
  </r>
  <r>
    <n v="646"/>
    <d v="2019-11-16T00:00:00"/>
    <n v="26.589221999999999"/>
    <n v="93.399305999999996"/>
    <x v="18"/>
    <x v="4"/>
    <n v="1"/>
    <n v="0"/>
    <n v="0"/>
    <n v="1"/>
    <n v="0"/>
    <n v="0"/>
    <n v="2.14"/>
  </r>
  <r>
    <n v="647"/>
    <d v="2019-11-16T00:00:00"/>
    <n v="26.585249999999998"/>
    <n v="93.316556000000006"/>
    <x v="56"/>
    <x v="5"/>
    <n v="1"/>
    <n v="0"/>
    <n v="0"/>
    <n v="1"/>
    <n v="0"/>
    <n v="0"/>
    <n v="2.35"/>
  </r>
  <r>
    <n v="648"/>
    <d v="2019-11-16T00:00:00"/>
    <n v="26.576499999999999"/>
    <n v="93.171943999999996"/>
    <x v="24"/>
    <x v="2"/>
    <n v="1"/>
    <n v="0"/>
    <n v="0"/>
    <n v="1"/>
    <n v="0"/>
    <n v="0"/>
    <n v="3.09"/>
  </r>
  <r>
    <n v="649"/>
    <d v="2019-11-16T00:00:00"/>
    <n v="26.570806000000001"/>
    <n v="93.049916999999994"/>
    <x v="36"/>
    <x v="2"/>
    <n v="1"/>
    <n v="0"/>
    <n v="0"/>
    <n v="1"/>
    <n v="0"/>
    <n v="0"/>
    <n v="3.36"/>
  </r>
  <r>
    <n v="650"/>
    <d v="2019-11-16T00:00:00"/>
    <n v="26.570806000000001"/>
    <n v="93.049916999999994"/>
    <x v="65"/>
    <x v="2"/>
    <n v="1"/>
    <n v="0"/>
    <n v="0"/>
    <n v="1"/>
    <n v="0"/>
    <n v="0"/>
    <n v="3.38"/>
  </r>
  <r>
    <n v="651"/>
    <d v="2019-11-18T00:00:00"/>
    <n v="26.611167999999999"/>
    <n v="93.490341999999998"/>
    <x v="32"/>
    <x v="2"/>
    <n v="1"/>
    <n v="0"/>
    <n v="0"/>
    <n v="1"/>
    <n v="0"/>
    <n v="0"/>
    <s v="NA"/>
  </r>
  <r>
    <n v="652"/>
    <d v="2019-11-18T00:00:00"/>
    <n v="26.585526999999999"/>
    <n v="93.339590000000001"/>
    <x v="41"/>
    <x v="2"/>
    <n v="1"/>
    <n v="0"/>
    <n v="0"/>
    <n v="1"/>
    <n v="0"/>
    <n v="0"/>
    <s v="NA"/>
  </r>
  <r>
    <n v="653"/>
    <d v="2019-11-18T00:00:00"/>
    <n v="26.574887"/>
    <n v="93.078530000000001"/>
    <x v="17"/>
    <x v="2"/>
    <n v="1"/>
    <n v="0"/>
    <n v="0"/>
    <n v="1"/>
    <n v="0"/>
    <n v="0"/>
    <s v="NA"/>
  </r>
  <r>
    <n v="654"/>
    <d v="2019-11-18T00:00:00"/>
    <n v="26.576215000000001"/>
    <n v="93.159887999999995"/>
    <x v="41"/>
    <x v="2"/>
    <n v="1"/>
    <n v="0"/>
    <n v="0"/>
    <n v="1"/>
    <n v="0"/>
    <n v="0"/>
    <s v="NA"/>
  </r>
  <r>
    <n v="655"/>
    <d v="2019-11-18T00:00:00"/>
    <n v="26.576277000000001"/>
    <n v="93.161113"/>
    <x v="23"/>
    <x v="2"/>
    <n v="1"/>
    <n v="0"/>
    <n v="0"/>
    <n v="1"/>
    <n v="0"/>
    <n v="0"/>
    <s v="NA"/>
  </r>
  <r>
    <n v="656"/>
    <d v="2019-11-18T00:00:00"/>
    <n v="26.576238"/>
    <n v="93.170050000000003"/>
    <x v="24"/>
    <x v="2"/>
    <n v="1"/>
    <n v="0"/>
    <n v="0"/>
    <n v="1"/>
    <n v="0"/>
    <n v="0"/>
    <s v="NA"/>
  </r>
  <r>
    <n v="657"/>
    <d v="2019-11-18T00:00:00"/>
    <n v="26.574252000000001"/>
    <n v="93.191909999999993"/>
    <x v="25"/>
    <x v="4"/>
    <n v="1"/>
    <n v="0"/>
    <n v="0"/>
    <n v="1"/>
    <n v="0"/>
    <n v="0"/>
    <s v="NA"/>
  </r>
  <r>
    <n v="658"/>
    <d v="2019-11-18T00:00:00"/>
    <n v="26.575723"/>
    <n v="93.201335"/>
    <x v="37"/>
    <x v="4"/>
    <n v="1"/>
    <n v="0"/>
    <n v="0"/>
    <n v="1"/>
    <n v="0"/>
    <n v="0"/>
    <s v="NA"/>
  </r>
  <r>
    <n v="659"/>
    <d v="2019-11-18T00:00:00"/>
    <n v="26.584085000000002"/>
    <n v="93.334339999999997"/>
    <x v="32"/>
    <x v="2"/>
    <n v="1"/>
    <n v="0"/>
    <n v="0"/>
    <n v="1"/>
    <n v="0"/>
    <n v="0"/>
    <s v="NA"/>
  </r>
  <r>
    <n v="660"/>
    <d v="2019-11-18T00:00:00"/>
    <n v="26.608416999999999"/>
    <n v="93.474407999999997"/>
    <x v="32"/>
    <x v="2"/>
    <n v="1"/>
    <n v="0"/>
    <n v="0"/>
    <n v="1"/>
    <n v="0"/>
    <n v="0"/>
    <s v="NA"/>
  </r>
  <r>
    <n v="661"/>
    <d v="2019-11-18T00:00:00"/>
    <n v="26.641183000000002"/>
    <n v="93.589474999999993"/>
    <x v="18"/>
    <x v="4"/>
    <n v="1"/>
    <n v="0"/>
    <n v="0"/>
    <n v="1"/>
    <n v="0"/>
    <n v="0"/>
    <s v="NA"/>
  </r>
  <r>
    <n v="662"/>
    <d v="2019-11-18T00:00:00"/>
    <n v="26.574694000000001"/>
    <n v="93.210971999999998"/>
    <x v="23"/>
    <x v="2"/>
    <n v="0"/>
    <n v="1"/>
    <n v="0"/>
    <n v="1"/>
    <n v="0"/>
    <n v="0"/>
    <n v="2.1800000000000002"/>
  </r>
  <r>
    <n v="663"/>
    <d v="2019-11-20T00:00:00"/>
    <n v="26.619461999999999"/>
    <n v="93.516279999999995"/>
    <x v="36"/>
    <x v="2"/>
    <n v="1"/>
    <n v="0"/>
    <n v="0"/>
    <n v="1"/>
    <n v="0"/>
    <n v="0"/>
    <s v="NA"/>
  </r>
  <r>
    <n v="664"/>
    <d v="2019-11-20T00:00:00"/>
    <n v="26.610621999999999"/>
    <n v="93.483967000000007"/>
    <x v="24"/>
    <x v="2"/>
    <n v="1"/>
    <n v="0"/>
    <n v="0"/>
    <n v="1"/>
    <n v="0"/>
    <n v="0"/>
    <s v="NA"/>
  </r>
  <r>
    <n v="665"/>
    <d v="2019-11-20T00:00:00"/>
    <n v="26.609521999999998"/>
    <n v="93.478087000000002"/>
    <x v="32"/>
    <x v="2"/>
    <n v="1"/>
    <n v="0"/>
    <n v="0"/>
    <n v="1"/>
    <n v="0"/>
    <n v="0"/>
    <s v="NA"/>
  </r>
  <r>
    <n v="666"/>
    <d v="2019-11-20T00:00:00"/>
    <n v="26.57508"/>
    <n v="93.208292"/>
    <x v="18"/>
    <x v="4"/>
    <n v="1"/>
    <n v="0"/>
    <n v="0"/>
    <n v="1"/>
    <n v="0"/>
    <n v="0"/>
    <s v="NA"/>
  </r>
  <r>
    <n v="667"/>
    <d v="2019-11-22T00:00:00"/>
    <n v="26.577694000000001"/>
    <n v="93.257806000000002"/>
    <x v="49"/>
    <x v="1"/>
    <n v="1"/>
    <n v="0"/>
    <n v="0"/>
    <n v="1"/>
    <n v="0"/>
    <n v="0"/>
    <n v="1.4"/>
  </r>
  <r>
    <n v="668"/>
    <d v="2019-11-22T00:00:00"/>
    <n v="26.574971999999999"/>
    <n v="93.237943999999999"/>
    <x v="18"/>
    <x v="4"/>
    <n v="1"/>
    <n v="0"/>
    <n v="0"/>
    <n v="1"/>
    <n v="0"/>
    <n v="0"/>
    <n v="1.45"/>
  </r>
  <r>
    <n v="669"/>
    <d v="2019-11-22T00:00:00"/>
    <n v="26.572749999999999"/>
    <n v="93.144082999999995"/>
    <x v="19"/>
    <x v="4"/>
    <n v="1"/>
    <n v="0"/>
    <n v="0"/>
    <n v="1"/>
    <n v="0"/>
    <n v="0"/>
    <n v="2.08"/>
  </r>
  <r>
    <n v="670"/>
    <d v="2019-11-25T00:00:00"/>
    <n v="26.626275"/>
    <n v="93.534422000000006"/>
    <x v="37"/>
    <x v="4"/>
    <n v="1"/>
    <n v="0"/>
    <n v="0"/>
    <n v="1"/>
    <n v="0"/>
    <n v="0"/>
    <n v="1.26"/>
  </r>
  <r>
    <n v="671"/>
    <d v="2019-11-25T00:00:00"/>
    <n v="26.615293000000001"/>
    <n v="93.506856999999997"/>
    <x v="32"/>
    <x v="2"/>
    <n v="1"/>
    <n v="0"/>
    <n v="0"/>
    <n v="1"/>
    <n v="0"/>
    <n v="0"/>
    <s v="NA"/>
  </r>
  <r>
    <n v="672"/>
    <d v="2019-11-25T00:00:00"/>
    <n v="26.606864999999999"/>
    <n v="93.467827999999997"/>
    <x v="36"/>
    <x v="2"/>
    <n v="1"/>
    <n v="0"/>
    <n v="0"/>
    <n v="1"/>
    <n v="0"/>
    <n v="0"/>
    <s v="NA"/>
  </r>
  <r>
    <n v="673"/>
    <d v="2019-11-25T00:00:00"/>
    <n v="26.595253"/>
    <n v="93.444477000000006"/>
    <x v="56"/>
    <x v="5"/>
    <n v="1"/>
    <n v="0"/>
    <n v="0"/>
    <n v="1"/>
    <n v="0"/>
    <n v="0"/>
    <s v="NA"/>
  </r>
  <r>
    <n v="674"/>
    <d v="2019-11-25T00:00:00"/>
    <n v="26.574712999999999"/>
    <n v="93.235151999999999"/>
    <x v="24"/>
    <x v="2"/>
    <n v="1"/>
    <n v="0"/>
    <n v="0"/>
    <n v="1"/>
    <n v="0"/>
    <n v="0"/>
    <s v="NA"/>
  </r>
  <r>
    <n v="675"/>
    <d v="2019-11-25T00:00:00"/>
    <n v="26.573947"/>
    <n v="93.184749999999994"/>
    <x v="8"/>
    <x v="3"/>
    <n v="1"/>
    <n v="0"/>
    <n v="0"/>
    <n v="0"/>
    <n v="0"/>
    <n v="1"/>
    <s v="8 M"/>
  </r>
  <r>
    <n v="676"/>
    <d v="2019-11-25T00:00:00"/>
    <n v="26.573861999999998"/>
    <n v="93.183940000000007"/>
    <x v="7"/>
    <x v="3"/>
    <n v="1"/>
    <n v="0"/>
    <n v="0"/>
    <n v="0"/>
    <n v="0"/>
    <n v="1"/>
    <s v="30 M"/>
  </r>
  <r>
    <n v="677"/>
    <d v="2019-11-25T00:00:00"/>
    <n v="26.568078"/>
    <n v="93.128467000000001"/>
    <x v="24"/>
    <x v="2"/>
    <n v="1"/>
    <n v="0"/>
    <n v="0"/>
    <n v="1"/>
    <n v="0"/>
    <n v="0"/>
    <n v="2.48"/>
  </r>
  <r>
    <n v="678"/>
    <d v="2019-11-25T00:00:00"/>
    <n v="26.576582999999999"/>
    <n v="93.171194"/>
    <x v="66"/>
    <x v="5"/>
    <n v="1"/>
    <n v="0"/>
    <n v="0"/>
    <n v="1"/>
    <n v="0"/>
    <n v="0"/>
    <n v="2.2999999999999998"/>
  </r>
  <r>
    <n v="679"/>
    <d v="2019-11-25T00:00:00"/>
    <n v="26.574472"/>
    <n v="93.090917000000005"/>
    <x v="41"/>
    <x v="2"/>
    <n v="1"/>
    <n v="0"/>
    <n v="0"/>
    <n v="1"/>
    <n v="0"/>
    <n v="0"/>
    <n v="3.02"/>
  </r>
  <r>
    <n v="680"/>
    <d v="2019-11-25T00:00:00"/>
    <n v="26.568249999999999"/>
    <n v="93.126361000000003"/>
    <x v="67"/>
    <x v="5"/>
    <n v="1"/>
    <n v="0"/>
    <n v="0"/>
    <n v="1"/>
    <n v="0"/>
    <n v="0"/>
    <n v="3.14"/>
  </r>
  <r>
    <n v="681"/>
    <d v="2019-11-25T00:00:00"/>
    <n v="26.574805999999999"/>
    <n v="93.219278000000003"/>
    <x v="68"/>
    <x v="5"/>
    <n v="0"/>
    <n v="0"/>
    <n v="1"/>
    <n v="1"/>
    <n v="0"/>
    <n v="0"/>
    <n v="3.33"/>
  </r>
  <r>
    <n v="682"/>
    <d v="2019-11-27T00:00:00"/>
    <n v="26.577960000000001"/>
    <n v="93.286180000000002"/>
    <x v="24"/>
    <x v="2"/>
    <n v="1"/>
    <n v="0"/>
    <n v="0"/>
    <n v="1"/>
    <n v="0"/>
    <n v="0"/>
    <s v="NA"/>
  </r>
  <r>
    <n v="683"/>
    <d v="2019-11-27T00:00:00"/>
    <n v="26.576832"/>
    <n v="93.280249999999995"/>
    <x v="24"/>
    <x v="2"/>
    <n v="0"/>
    <n v="1"/>
    <n v="0"/>
    <n v="1"/>
    <n v="0"/>
    <n v="0"/>
    <s v="NA"/>
  </r>
  <r>
    <n v="684"/>
    <d v="2019-11-29T00:00:00"/>
    <n v="26.587693999999999"/>
    <n v="93.382917000000006"/>
    <x v="68"/>
    <x v="5"/>
    <n v="0"/>
    <n v="0"/>
    <n v="1"/>
    <n v="1"/>
    <n v="0"/>
    <n v="0"/>
    <n v="1.26"/>
  </r>
  <r>
    <n v="685"/>
    <d v="2019-11-29T00:00:00"/>
    <n v="26.587889000000001"/>
    <n v="93.392778000000007"/>
    <x v="19"/>
    <x v="4"/>
    <n v="1"/>
    <n v="0"/>
    <n v="0"/>
    <n v="1"/>
    <n v="0"/>
    <n v="0"/>
    <n v="1.23"/>
  </r>
  <r>
    <n v="686"/>
    <d v="2019-11-29T00:00:00"/>
    <n v="26.610938000000001"/>
    <n v="93.488353000000004"/>
    <x v="32"/>
    <x v="2"/>
    <n v="1"/>
    <n v="0"/>
    <n v="0"/>
    <n v="1"/>
    <n v="0"/>
    <n v="0"/>
    <s v="NA"/>
  </r>
  <r>
    <n v="687"/>
    <d v="2019-11-29T00:00:00"/>
    <n v="26.574617"/>
    <n v="93.220412999999994"/>
    <x v="32"/>
    <x v="2"/>
    <n v="1"/>
    <n v="0"/>
    <n v="0"/>
    <n v="1"/>
    <n v="0"/>
    <n v="0"/>
    <s v="NA"/>
  </r>
  <r>
    <n v="688"/>
    <d v="2019-11-29T00:00:00"/>
    <n v="26.574691999999999"/>
    <n v="93.220451999999995"/>
    <x v="32"/>
    <x v="2"/>
    <n v="1"/>
    <n v="0"/>
    <n v="0"/>
    <n v="1"/>
    <n v="0"/>
    <n v="0"/>
    <s v="NA"/>
  </r>
  <r>
    <n v="689"/>
    <d v="2019-11-29T00:00:00"/>
    <n v="26.56889"/>
    <n v="93.133295000000004"/>
    <x v="36"/>
    <x v="2"/>
    <n v="1"/>
    <n v="0"/>
    <n v="0"/>
    <n v="1"/>
    <n v="0"/>
    <n v="0"/>
    <s v="NA"/>
  </r>
  <r>
    <n v="690"/>
    <d v="2019-11-29T00:00:00"/>
    <n v="26.580138999999999"/>
    <n v="93.294888999999998"/>
    <x v="17"/>
    <x v="2"/>
    <n v="0"/>
    <n v="1"/>
    <n v="0"/>
    <n v="1"/>
    <n v="0"/>
    <n v="0"/>
    <n v="2.0299999999999998"/>
  </r>
  <r>
    <n v="691"/>
    <d v="2019-11-29T00:00:00"/>
    <n v="26.582443999999999"/>
    <n v="93.302527999999995"/>
    <x v="69"/>
    <x v="1"/>
    <n v="0"/>
    <n v="1"/>
    <n v="0"/>
    <n v="1"/>
    <n v="0"/>
    <n v="0"/>
    <n v="2"/>
  </r>
  <r>
    <n v="692"/>
    <d v="2019-11-29T00:00:00"/>
    <n v="26.577639000000001"/>
    <n v="93.273888999999997"/>
    <x v="18"/>
    <x v="4"/>
    <n v="1"/>
    <n v="0"/>
    <n v="0"/>
    <n v="1"/>
    <n v="0"/>
    <n v="0"/>
    <n v="2.09"/>
  </r>
  <r>
    <n v="693"/>
    <d v="2019-12-01T00:00:00"/>
    <n v="26.600048000000001"/>
    <n v="93.453252000000006"/>
    <x v="36"/>
    <x v="2"/>
    <n v="1"/>
    <n v="0"/>
    <n v="0"/>
    <n v="1"/>
    <n v="0"/>
    <n v="0"/>
    <s v="NA"/>
  </r>
  <r>
    <n v="694"/>
    <d v="2019-12-01T00:00:00"/>
    <n v="26.589402"/>
    <n v="93.412068000000005"/>
    <x v="18"/>
    <x v="4"/>
    <n v="1"/>
    <n v="0"/>
    <n v="0"/>
    <n v="1"/>
    <n v="0"/>
    <n v="0"/>
    <s v="NA"/>
  </r>
  <r>
    <n v="695"/>
    <d v="2019-12-01T00:00:00"/>
    <n v="26.574113000000001"/>
    <n v="93.146448000000007"/>
    <x v="24"/>
    <x v="2"/>
    <n v="1"/>
    <n v="0"/>
    <n v="0"/>
    <n v="1"/>
    <n v="0"/>
    <n v="0"/>
    <s v="NA"/>
  </r>
  <r>
    <n v="696"/>
    <d v="2019-12-01T00:00:00"/>
    <n v="26.571361"/>
    <n v="93.117249999999999"/>
    <x v="6"/>
    <x v="3"/>
    <n v="1"/>
    <n v="0"/>
    <n v="0"/>
    <n v="0"/>
    <n v="0"/>
    <n v="1"/>
    <s v="30 M"/>
  </r>
  <r>
    <n v="697"/>
    <d v="2019-12-01T00:00:00"/>
    <n v="26.574444"/>
    <n v="93.193278000000007"/>
    <x v="6"/>
    <x v="3"/>
    <n v="1"/>
    <n v="0"/>
    <n v="0"/>
    <n v="0"/>
    <n v="0"/>
    <n v="1"/>
    <s v="10 M"/>
  </r>
  <r>
    <n v="698"/>
    <d v="2019-12-01T00:00:00"/>
    <n v="26.574444"/>
    <n v="93.193278000000007"/>
    <x v="12"/>
    <x v="1"/>
    <n v="1"/>
    <n v="0"/>
    <n v="0"/>
    <n v="0"/>
    <n v="0"/>
    <n v="1"/>
    <s v="25 M"/>
  </r>
  <r>
    <n v="698"/>
    <d v="2019-12-01T00:00:00"/>
    <n v="26.574444"/>
    <n v="93.193278000000007"/>
    <x v="12"/>
    <x v="1"/>
    <n v="1"/>
    <n v="0"/>
    <n v="0"/>
    <n v="0"/>
    <n v="0"/>
    <n v="1"/>
    <s v="25 M"/>
  </r>
  <r>
    <n v="698"/>
    <d v="2019-12-01T00:00:00"/>
    <n v="26.574444"/>
    <n v="93.193278000000007"/>
    <x v="12"/>
    <x v="1"/>
    <n v="1"/>
    <n v="0"/>
    <n v="0"/>
    <n v="0"/>
    <n v="0"/>
    <n v="1"/>
    <s v="25 M"/>
  </r>
  <r>
    <n v="699"/>
    <d v="2019-12-03T00:00:00"/>
    <n v="26.569082999999999"/>
    <n v="93.071888999999999"/>
    <x v="24"/>
    <x v="2"/>
    <n v="1"/>
    <n v="0"/>
    <n v="0"/>
    <n v="1"/>
    <n v="0"/>
    <n v="0"/>
    <n v="1.48"/>
  </r>
  <r>
    <n v="700"/>
    <d v="2019-12-03T00:00:00"/>
    <n v="26.569082999999999"/>
    <n v="93.071888999999999"/>
    <x v="28"/>
    <x v="2"/>
    <n v="1"/>
    <n v="0"/>
    <n v="0"/>
    <n v="1"/>
    <n v="0"/>
    <n v="0"/>
    <n v="1.5"/>
  </r>
  <r>
    <n v="701"/>
    <d v="2019-12-03T00:00:00"/>
    <n v="26.570833"/>
    <n v="93.049582999999998"/>
    <x v="18"/>
    <x v="4"/>
    <n v="1"/>
    <n v="0"/>
    <n v="0"/>
    <n v="1"/>
    <n v="0"/>
    <n v="0"/>
    <n v="1.59"/>
  </r>
  <r>
    <n v="702"/>
    <d v="2019-12-03T00:00:00"/>
    <n v="26.567610999999999"/>
    <n v="93.068556000000001"/>
    <x v="36"/>
    <x v="2"/>
    <n v="1"/>
    <n v="0"/>
    <n v="0"/>
    <n v="1"/>
    <n v="0"/>
    <n v="0"/>
    <n v="2.08"/>
  </r>
  <r>
    <n v="703"/>
    <d v="2019-12-03T00:00:00"/>
    <n v="26.574694000000001"/>
    <n v="93.232944000000003"/>
    <x v="37"/>
    <x v="4"/>
    <n v="1"/>
    <n v="0"/>
    <n v="0"/>
    <n v="1"/>
    <n v="0"/>
    <n v="0"/>
    <n v="2.4500000000000002"/>
  </r>
  <r>
    <n v="704"/>
    <d v="2019-12-03T00:00:00"/>
    <n v="26.590693999999999"/>
    <n v="93.433417000000006"/>
    <x v="24"/>
    <x v="2"/>
    <n v="1"/>
    <n v="0"/>
    <n v="0"/>
    <n v="1"/>
    <n v="0"/>
    <n v="0"/>
    <n v="3.17"/>
  </r>
  <r>
    <n v="705"/>
    <d v="2019-12-03T00:00:00"/>
    <n v="26.626443999999999"/>
    <n v="93.534361000000004"/>
    <x v="36"/>
    <x v="2"/>
    <n v="1"/>
    <n v="0"/>
    <n v="0"/>
    <n v="1"/>
    <n v="0"/>
    <n v="0"/>
    <n v="3.41"/>
  </r>
  <r>
    <n v="706"/>
    <d v="2019-12-07T00:00:00"/>
    <n v="26.613889"/>
    <n v="93.502694000000005"/>
    <x v="67"/>
    <x v="5"/>
    <n v="1"/>
    <n v="0"/>
    <n v="0"/>
    <n v="1"/>
    <n v="0"/>
    <n v="0"/>
    <n v="12.33"/>
  </r>
  <r>
    <n v="706"/>
    <d v="2019-12-07T00:00:00"/>
    <n v="26.613889"/>
    <n v="93.502694000000005"/>
    <x v="67"/>
    <x v="5"/>
    <n v="1"/>
    <n v="0"/>
    <n v="0"/>
    <n v="1"/>
    <n v="0"/>
    <n v="0"/>
    <n v="12.33"/>
  </r>
  <r>
    <n v="707"/>
    <d v="2019-12-07T00:00:00"/>
    <n v="26.584527999999999"/>
    <n v="93.314278000000002"/>
    <x v="70"/>
    <x v="5"/>
    <n v="1"/>
    <n v="0"/>
    <n v="0"/>
    <n v="1"/>
    <n v="0"/>
    <n v="0"/>
    <n v="1.04"/>
  </r>
  <r>
    <n v="708"/>
    <d v="2019-12-07T00:00:00"/>
    <n v="26.575583000000002"/>
    <n v="93.204471999999996"/>
    <x v="29"/>
    <x v="2"/>
    <n v="1"/>
    <n v="0"/>
    <n v="0"/>
    <n v="1"/>
    <n v="0"/>
    <n v="0"/>
    <n v="1.22"/>
  </r>
  <r>
    <n v="709"/>
    <d v="2019-12-07T00:00:00"/>
    <n v="26.568528000000001"/>
    <n v="93.061166999999998"/>
    <x v="24"/>
    <x v="2"/>
    <n v="0"/>
    <n v="1"/>
    <n v="0"/>
    <n v="1"/>
    <n v="0"/>
    <n v="0"/>
    <n v="1.51"/>
  </r>
  <r>
    <n v="710"/>
    <d v="2019-12-11T00:00:00"/>
    <n v="26.580082000000001"/>
    <n v="93.294318000000004"/>
    <x v="19"/>
    <x v="4"/>
    <n v="1"/>
    <n v="0"/>
    <n v="0"/>
    <n v="1"/>
    <n v="0"/>
    <n v="0"/>
    <s v="NA"/>
  </r>
  <r>
    <n v="711"/>
    <d v="2019-12-11T00:00:00"/>
    <n v="26.567367999999998"/>
    <n v="93.064611999999997"/>
    <x v="24"/>
    <x v="2"/>
    <n v="1"/>
    <n v="0"/>
    <n v="0"/>
    <n v="1"/>
    <n v="0"/>
    <n v="0"/>
    <s v="NA"/>
  </r>
  <r>
    <n v="712"/>
    <d v="2019-12-18T00:00:00"/>
    <n v="26.577278"/>
    <n v="93.278110999999996"/>
    <x v="71"/>
    <x v="1"/>
    <n v="0"/>
    <n v="0"/>
    <n v="1"/>
    <n v="1"/>
    <n v="0"/>
    <n v="0"/>
    <n v="12.23"/>
  </r>
  <r>
    <n v="713"/>
    <d v="2019-12-18T00:00:00"/>
    <n v="26.575806"/>
    <n v="93.245722000000001"/>
    <x v="71"/>
    <x v="1"/>
    <n v="0"/>
    <n v="0"/>
    <n v="1"/>
    <n v="1"/>
    <n v="0"/>
    <n v="0"/>
    <n v="12.33"/>
  </r>
  <r>
    <n v="714"/>
    <d v="2019-12-18T00:00:00"/>
    <n v="26.576028000000001"/>
    <n v="93.162056000000007"/>
    <x v="71"/>
    <x v="1"/>
    <n v="0"/>
    <n v="0"/>
    <n v="1"/>
    <n v="1"/>
    <n v="0"/>
    <n v="0"/>
    <n v="12.58"/>
  </r>
  <r>
    <n v="715"/>
    <d v="2019-12-18T00:00:00"/>
    <n v="26.575500000000002"/>
    <n v="93.199472"/>
    <x v="69"/>
    <x v="1"/>
    <n v="0"/>
    <n v="0"/>
    <n v="1"/>
    <n v="1"/>
    <n v="0"/>
    <n v="0"/>
    <n v="12.44"/>
  </r>
  <r>
    <n v="716"/>
    <d v="2019-12-20T00:00:00"/>
    <n v="26.610610999999999"/>
    <n v="93.486666999999997"/>
    <x v="36"/>
    <x v="2"/>
    <n v="1"/>
    <n v="0"/>
    <n v="0"/>
    <n v="1"/>
    <n v="0"/>
    <n v="0"/>
    <n v="11.26"/>
  </r>
  <r>
    <n v="717"/>
    <d v="2019-12-20T00:00:00"/>
    <n v="26.610666999999999"/>
    <n v="93.486361000000002"/>
    <x v="36"/>
    <x v="2"/>
    <n v="1"/>
    <n v="0"/>
    <n v="0"/>
    <n v="1"/>
    <n v="0"/>
    <n v="0"/>
    <n v="11.29"/>
  </r>
  <r>
    <n v="718"/>
    <d v="2019-12-20T00:00:00"/>
    <n v="26.601777999999999"/>
    <n v="93.456917000000004"/>
    <x v="32"/>
    <x v="2"/>
    <n v="1"/>
    <n v="0"/>
    <n v="0"/>
    <n v="1"/>
    <n v="0"/>
    <n v="0"/>
    <n v="11.46"/>
  </r>
  <r>
    <n v="719"/>
    <d v="2019-12-20T00:00:00"/>
    <n v="26.600166999999999"/>
    <n v="93.453971999999993"/>
    <x v="24"/>
    <x v="2"/>
    <n v="1"/>
    <n v="0"/>
    <n v="0"/>
    <n v="1"/>
    <n v="0"/>
    <n v="0"/>
    <n v="11.42"/>
  </r>
  <r>
    <n v="720"/>
    <d v="2019-12-20T00:00:00"/>
    <n v="26.575056"/>
    <n v="93.078500000000005"/>
    <x v="24"/>
    <x v="2"/>
    <n v="1"/>
    <n v="0"/>
    <n v="0"/>
    <n v="1"/>
    <n v="0"/>
    <n v="0"/>
    <n v="1.1599999999999999"/>
  </r>
  <r>
    <n v="721"/>
    <d v="2019-12-22T00:00:00"/>
    <n v="26.641278"/>
    <n v="93.578444000000005"/>
    <x v="19"/>
    <x v="4"/>
    <n v="1"/>
    <n v="0"/>
    <n v="0"/>
    <n v="1"/>
    <n v="0"/>
    <n v="0"/>
    <n v="11.2"/>
  </r>
  <r>
    <n v="722"/>
    <d v="2019-12-22T00:00:00"/>
    <n v="26.576139000000001"/>
    <n v="93.157278000000005"/>
    <x v="56"/>
    <x v="5"/>
    <n v="1"/>
    <n v="0"/>
    <n v="0"/>
    <n v="1"/>
    <n v="0"/>
    <n v="0"/>
    <n v="12.41"/>
  </r>
  <r>
    <n v="723"/>
    <d v="2019-12-22T00:00:00"/>
    <n v="26.596167000000001"/>
    <n v="93.445999999999998"/>
    <x v="25"/>
    <x v="4"/>
    <n v="1"/>
    <n v="0"/>
    <n v="0"/>
    <n v="1"/>
    <n v="0"/>
    <n v="0"/>
    <n v="2.1800000000000002"/>
  </r>
  <r>
    <n v="724"/>
    <d v="2019-12-22T00:00:00"/>
    <n v="26.641500000000001"/>
    <n v="93.579417000000007"/>
    <x v="25"/>
    <x v="4"/>
    <n v="1"/>
    <n v="0"/>
    <n v="0"/>
    <n v="1"/>
    <n v="0"/>
    <n v="0"/>
    <n v="2.44"/>
  </r>
  <r>
    <n v="725"/>
    <d v="2019-12-26T00:00:00"/>
    <n v="26.609468"/>
    <n v="93.478037999999998"/>
    <x v="36"/>
    <x v="2"/>
    <n v="1"/>
    <n v="0"/>
    <n v="0"/>
    <n v="1"/>
    <n v="0"/>
    <n v="0"/>
    <s v="NA"/>
  </r>
  <r>
    <n v="726"/>
    <d v="2019-12-26T00:00:00"/>
    <n v="26.603867999999999"/>
    <n v="93.460926999999998"/>
    <x v="25"/>
    <x v="4"/>
    <n v="1"/>
    <n v="0"/>
    <n v="0"/>
    <n v="1"/>
    <n v="0"/>
    <n v="0"/>
    <s v="NA"/>
  </r>
  <r>
    <n v="727"/>
    <d v="2019-12-26T00:00:00"/>
    <n v="26.583423"/>
    <n v="93.308122999999995"/>
    <x v="18"/>
    <x v="4"/>
    <n v="1"/>
    <n v="0"/>
    <n v="0"/>
    <n v="1"/>
    <n v="0"/>
    <n v="0"/>
    <s v="NA"/>
  </r>
  <r>
    <n v="728"/>
    <d v="2019-12-26T00:00:00"/>
    <n v="26.568110000000001"/>
    <n v="93.125335000000007"/>
    <x v="37"/>
    <x v="4"/>
    <n v="1"/>
    <n v="0"/>
    <n v="0"/>
    <n v="1"/>
    <n v="0"/>
    <n v="0"/>
    <s v="NA"/>
  </r>
  <r>
    <n v="729"/>
    <d v="2019-12-26T00:00:00"/>
    <n v="26.585637999999999"/>
    <n v="93.318403000000004"/>
    <x v="36"/>
    <x v="2"/>
    <n v="1"/>
    <n v="0"/>
    <n v="0"/>
    <n v="1"/>
    <n v="0"/>
    <n v="0"/>
    <s v="NA"/>
  </r>
  <r>
    <n v="730"/>
    <d v="2019-12-26T00:00:00"/>
    <n v="26.585667000000001"/>
    <n v="93.339972000000003"/>
    <x v="37"/>
    <x v="4"/>
    <n v="1"/>
    <n v="0"/>
    <n v="0"/>
    <n v="1"/>
    <n v="0"/>
    <n v="0"/>
    <n v="2.15"/>
  </r>
  <r>
    <n v="731"/>
    <d v="2019-12-26T00:00:00"/>
    <n v="26.626249999999999"/>
    <n v="93.534082999999995"/>
    <x v="18"/>
    <x v="4"/>
    <n v="1"/>
    <n v="0"/>
    <n v="0"/>
    <n v="1"/>
    <n v="0"/>
    <n v="0"/>
    <n v="2.4"/>
  </r>
  <r>
    <n v="732"/>
    <d v="2019-12-26T00:00:00"/>
    <n v="26.574639000000001"/>
    <n v="93.215389000000002"/>
    <x v="33"/>
    <x v="4"/>
    <n v="0"/>
    <n v="1"/>
    <n v="0"/>
    <n v="1"/>
    <n v="0"/>
    <n v="0"/>
    <n v="11.05"/>
  </r>
  <r>
    <n v="733"/>
    <d v="2019-12-26T00:00:00"/>
    <n v="26.633944"/>
    <n v="93.552194"/>
    <x v="67"/>
    <x v="5"/>
    <n v="1"/>
    <n v="0"/>
    <n v="0"/>
    <n v="1"/>
    <n v="0"/>
    <n v="0"/>
    <n v="11.54"/>
  </r>
  <r>
    <n v="734"/>
    <d v="2019-12-28T00:00:00"/>
    <n v="26.57469"/>
    <n v="93.218445000000003"/>
    <x v="36"/>
    <x v="2"/>
    <n v="1"/>
    <n v="0"/>
    <n v="0"/>
    <n v="1"/>
    <n v="0"/>
    <n v="0"/>
    <s v="NA"/>
  </r>
  <r>
    <n v="735"/>
    <d v="2019-12-28T00:00:00"/>
    <n v="26.573806000000001"/>
    <n v="93.101832999999999"/>
    <x v="38"/>
    <x v="4"/>
    <n v="0"/>
    <n v="0"/>
    <n v="1"/>
    <n v="1"/>
    <n v="0"/>
    <n v="0"/>
    <n v="2.0299999999999998"/>
  </r>
  <r>
    <n v="736"/>
    <d v="2019-12-28T00:00:00"/>
    <n v="26.575056"/>
    <n v="93.238721999999996"/>
    <x v="18"/>
    <x v="4"/>
    <n v="1"/>
    <n v="0"/>
    <n v="0"/>
    <n v="1"/>
    <n v="0"/>
    <n v="0"/>
    <n v="2.52"/>
  </r>
  <r>
    <n v="737"/>
    <d v="2019-12-28T00:00:00"/>
    <n v="26.569749999999999"/>
    <n v="93.119167000000004"/>
    <x v="6"/>
    <x v="3"/>
    <n v="1"/>
    <n v="0"/>
    <n v="0"/>
    <n v="0"/>
    <n v="0"/>
    <n v="1"/>
    <s v="120 M 2.29"/>
  </r>
  <r>
    <n v="737"/>
    <d v="2019-12-28T00:00:00"/>
    <n v="26.569749999999999"/>
    <n v="93.119167000000004"/>
    <x v="6"/>
    <x v="3"/>
    <n v="1"/>
    <n v="0"/>
    <n v="0"/>
    <n v="0"/>
    <n v="0"/>
    <n v="1"/>
    <s v="120 M 2.29"/>
  </r>
  <r>
    <n v="737"/>
    <d v="2019-12-28T00:00:00"/>
    <n v="26.569749999999999"/>
    <n v="93.119167000000004"/>
    <x v="6"/>
    <x v="3"/>
    <n v="1"/>
    <n v="0"/>
    <n v="0"/>
    <n v="0"/>
    <n v="0"/>
    <n v="1"/>
    <s v="120 M 2.29"/>
  </r>
  <r>
    <n v="737"/>
    <d v="2019-12-28T00:00:00"/>
    <n v="26.569749999999999"/>
    <n v="93.119167000000004"/>
    <x v="6"/>
    <x v="3"/>
    <n v="1"/>
    <n v="0"/>
    <n v="0"/>
    <n v="0"/>
    <n v="0"/>
    <n v="1"/>
    <s v="120 M 2.29"/>
  </r>
  <r>
    <n v="738"/>
    <d v="2019-12-30T00:00:00"/>
    <n v="26.626709000000002"/>
    <n v="93.535061999999996"/>
    <x v="19"/>
    <x v="4"/>
    <n v="1"/>
    <n v="0"/>
    <n v="0"/>
    <n v="1"/>
    <n v="0"/>
    <n v="0"/>
    <n v="3.29"/>
  </r>
  <r>
    <n v="739"/>
    <d v="2020-01-02T00:00:00"/>
    <n v="26.598255000000002"/>
    <n v="93.450059999999993"/>
    <x v="36"/>
    <x v="2"/>
    <n v="1"/>
    <n v="0"/>
    <n v="0"/>
    <n v="1"/>
    <n v="0"/>
    <n v="0"/>
    <s v="NA"/>
  </r>
  <r>
    <n v="740"/>
    <d v="2020-01-02T00:00:00"/>
    <n v="26.598269999999999"/>
    <n v="93.450072000000006"/>
    <x v="36"/>
    <x v="2"/>
    <n v="1"/>
    <n v="0"/>
    <n v="0"/>
    <n v="1"/>
    <n v="0"/>
    <n v="0"/>
    <s v="NA"/>
  </r>
  <r>
    <n v="741"/>
    <d v="2020-01-02T00:00:00"/>
    <n v="26.598295"/>
    <n v="93.450051999999999"/>
    <x v="36"/>
    <x v="2"/>
    <n v="1"/>
    <n v="0"/>
    <n v="0"/>
    <n v="1"/>
    <n v="0"/>
    <n v="0"/>
    <s v="NA"/>
  </r>
  <r>
    <n v="742"/>
    <d v="2020-01-02T00:00:00"/>
    <n v="26.592320000000001"/>
    <n v="93.438770000000005"/>
    <x v="37"/>
    <x v="4"/>
    <n v="1"/>
    <n v="0"/>
    <n v="0"/>
    <n v="1"/>
    <n v="0"/>
    <n v="0"/>
    <s v="NA"/>
  </r>
  <r>
    <n v="743"/>
    <d v="2020-01-02T00:00:00"/>
    <n v="26.574369999999998"/>
    <n v="93.192667999999998"/>
    <x v="19"/>
    <x v="4"/>
    <n v="1"/>
    <n v="0"/>
    <n v="0"/>
    <n v="0"/>
    <n v="1"/>
    <n v="0"/>
    <s v="NA"/>
  </r>
  <r>
    <n v="744"/>
    <d v="2020-01-02T00:00:00"/>
    <n v="26.574417"/>
    <n v="93.147833000000006"/>
    <x v="6"/>
    <x v="3"/>
    <n v="1"/>
    <n v="0"/>
    <n v="0"/>
    <n v="0"/>
    <n v="0"/>
    <n v="1"/>
    <s v="2.04 30 M"/>
  </r>
  <r>
    <n v="745"/>
    <d v="2020-01-02T00:00:00"/>
    <n v="26.571110999999998"/>
    <n v="93.140693999999996"/>
    <x v="6"/>
    <x v="3"/>
    <n v="1"/>
    <n v="0"/>
    <n v="0"/>
    <n v="0"/>
    <n v="0"/>
    <n v="1"/>
    <s v="2.06 60 M"/>
  </r>
  <r>
    <n v="746"/>
    <d v="2020-01-02T00:00:00"/>
    <n v="26.577361"/>
    <n v="93.082306000000003"/>
    <x v="9"/>
    <x v="3"/>
    <n v="1"/>
    <n v="0"/>
    <n v="0"/>
    <n v="0"/>
    <n v="0"/>
    <n v="1"/>
    <s v="2.35 20 M"/>
  </r>
  <r>
    <n v="747"/>
    <d v="2020-01-04T00:00:00"/>
    <n v="26.574583000000001"/>
    <n v="93.225971999999999"/>
    <x v="37"/>
    <x v="4"/>
    <n v="1"/>
    <n v="0"/>
    <n v="0"/>
    <n v="1"/>
    <n v="0"/>
    <n v="0"/>
    <n v="1.39"/>
  </r>
  <r>
    <n v="748"/>
    <d v="2020-01-06T00:00:00"/>
    <n v="26.610610000000001"/>
    <n v="93.485083000000003"/>
    <x v="18"/>
    <x v="4"/>
    <n v="1"/>
    <n v="0"/>
    <n v="0"/>
    <n v="1"/>
    <n v="0"/>
    <n v="0"/>
    <s v="NA"/>
  </r>
  <r>
    <n v="749"/>
    <d v="2020-01-06T00:00:00"/>
    <n v="26.590440000000001"/>
    <n v="93.429311999999996"/>
    <x v="25"/>
    <x v="4"/>
    <n v="1"/>
    <n v="0"/>
    <n v="0"/>
    <n v="1"/>
    <n v="0"/>
    <n v="0"/>
    <s v="NA"/>
  </r>
  <r>
    <n v="750"/>
    <d v="2020-01-06T00:00:00"/>
    <n v="26.611989999999999"/>
    <n v="93.495172999999994"/>
    <x v="18"/>
    <x v="4"/>
    <n v="1"/>
    <n v="0"/>
    <n v="0"/>
    <n v="1"/>
    <n v="0"/>
    <n v="0"/>
    <s v="NA"/>
  </r>
  <r>
    <n v="751"/>
    <d v="2020-01-06T00:00:00"/>
    <n v="26.587278000000001"/>
    <n v="93.373417000000003"/>
    <x v="67"/>
    <x v="5"/>
    <n v="1"/>
    <n v="0"/>
    <n v="0"/>
    <n v="1"/>
    <n v="0"/>
    <n v="0"/>
    <n v="3.21"/>
  </r>
  <r>
    <n v="752"/>
    <d v="2020-01-08T00:00:00"/>
    <n v="26.578861"/>
    <n v="93.261471999999998"/>
    <x v="67"/>
    <x v="5"/>
    <n v="1"/>
    <n v="0"/>
    <n v="0"/>
    <n v="1"/>
    <n v="0"/>
    <n v="0"/>
    <n v="1.25"/>
  </r>
  <r>
    <n v="753"/>
    <d v="2020-01-08T00:00:00"/>
    <n v="26.608944000000001"/>
    <n v="93.476222000000007"/>
    <x v="67"/>
    <x v="5"/>
    <n v="1"/>
    <n v="0"/>
    <n v="0"/>
    <n v="1"/>
    <n v="0"/>
    <n v="0"/>
    <n v="12.49"/>
  </r>
  <r>
    <n v="754"/>
    <d v="2020-01-08T00:00:00"/>
    <n v="26.576083000000001"/>
    <n v="93.158889000000002"/>
    <x v="67"/>
    <x v="5"/>
    <n v="0"/>
    <n v="1"/>
    <n v="0"/>
    <n v="1"/>
    <n v="0"/>
    <n v="0"/>
    <n v="1.45"/>
  </r>
  <r>
    <n v="755"/>
    <d v="2020-01-10T00:00:00"/>
    <n v="26.569333"/>
    <n v="93.135527999999994"/>
    <x v="9"/>
    <x v="3"/>
    <n v="1"/>
    <n v="0"/>
    <n v="0"/>
    <n v="1"/>
    <n v="0"/>
    <n v="0"/>
    <s v="6.20 pm"/>
  </r>
  <r>
    <n v="756"/>
    <d v="2020-01-12T00:00:00"/>
    <n v="26.574816999999999"/>
    <n v="93.215090000000004"/>
    <x v="19"/>
    <x v="4"/>
    <n v="1"/>
    <n v="0"/>
    <n v="0"/>
    <n v="1"/>
    <n v="0"/>
    <n v="0"/>
    <s v="NA"/>
  </r>
  <r>
    <n v="757"/>
    <d v="2020-01-12T00:00:00"/>
    <n v="26.575638999999999"/>
    <n v="93.203999999999994"/>
    <x v="16"/>
    <x v="1"/>
    <n v="0"/>
    <n v="1"/>
    <n v="0"/>
    <n v="1"/>
    <n v="0"/>
    <n v="0"/>
    <n v="2.12"/>
  </r>
  <r>
    <n v="758"/>
    <d v="2020-01-12T00:00:00"/>
    <n v="26.579556"/>
    <n v="93.292083000000005"/>
    <x v="18"/>
    <x v="4"/>
    <n v="1"/>
    <n v="0"/>
    <n v="0"/>
    <n v="1"/>
    <n v="0"/>
    <n v="0"/>
    <n v="12.42"/>
  </r>
  <r>
    <n v="759"/>
    <d v="2020-01-12T00:00:00"/>
    <n v="26.590667"/>
    <n v="93.424333000000004"/>
    <x v="16"/>
    <x v="1"/>
    <n v="0"/>
    <n v="1"/>
    <n v="0"/>
    <n v="1"/>
    <n v="0"/>
    <n v="0"/>
    <n v="11.54"/>
  </r>
  <r>
    <n v="760"/>
    <d v="2020-01-12T00:00:00"/>
    <n v="26.576167999999999"/>
    <n v="93.159818999999999"/>
    <x v="7"/>
    <x v="3"/>
    <n v="1"/>
    <n v="0"/>
    <n v="0"/>
    <n v="0"/>
    <n v="0"/>
    <n v="1"/>
    <s v="4 M 2.19"/>
  </r>
  <r>
    <n v="761"/>
    <d v="2020-01-12T00:00:00"/>
    <n v="26.568083000000001"/>
    <n v="93.128332999999998"/>
    <x v="6"/>
    <x v="3"/>
    <n v="1"/>
    <n v="0"/>
    <n v="0"/>
    <n v="0"/>
    <n v="0"/>
    <n v="1"/>
    <s v="30 M 2.26"/>
  </r>
  <r>
    <n v="762"/>
    <d v="2020-01-18T00:00:00"/>
    <n v="26.582920000000001"/>
    <n v="93.305312999999998"/>
    <x v="30"/>
    <x v="4"/>
    <n v="1"/>
    <n v="0"/>
    <n v="0"/>
    <n v="1"/>
    <n v="0"/>
    <n v="0"/>
    <s v="NA"/>
  </r>
  <r>
    <n v="763"/>
    <d v="2020-01-18T00:00:00"/>
    <n v="26.574698000000001"/>
    <n v="93.228367000000006"/>
    <x v="37"/>
    <x v="4"/>
    <n v="1"/>
    <n v="0"/>
    <n v="0"/>
    <n v="1"/>
    <n v="0"/>
    <n v="0"/>
    <s v="NA"/>
  </r>
  <r>
    <n v="764"/>
    <d v="2020-01-18T00:00:00"/>
    <n v="26.575723"/>
    <n v="93.200924999999998"/>
    <x v="33"/>
    <x v="4"/>
    <n v="0"/>
    <n v="1"/>
    <n v="0"/>
    <n v="1"/>
    <n v="0"/>
    <n v="0"/>
    <s v="NA"/>
  </r>
  <r>
    <n v="765"/>
    <d v="2020-01-20T00:00:00"/>
    <n v="26.572889"/>
    <n v="93.115306000000004"/>
    <x v="10"/>
    <x v="1"/>
    <n v="1"/>
    <n v="0"/>
    <n v="0"/>
    <n v="1"/>
    <n v="0"/>
    <n v="0"/>
    <s v="NA"/>
  </r>
  <r>
    <n v="766"/>
    <d v="2020-01-22T00:00:00"/>
    <n v="26.576028000000001"/>
    <n v="93.158889000000002"/>
    <x v="37"/>
    <x v="4"/>
    <n v="1"/>
    <n v="0"/>
    <n v="0"/>
    <n v="1"/>
    <n v="0"/>
    <n v="0"/>
    <n v="12.31"/>
  </r>
  <r>
    <n v="767"/>
    <d v="2020-01-22T00:00:00"/>
    <n v="26.585425000000001"/>
    <n v="93.319249999999997"/>
    <x v="69"/>
    <x v="1"/>
    <n v="1"/>
    <n v="0"/>
    <n v="0"/>
    <n v="1"/>
    <n v="0"/>
    <n v="0"/>
    <n v="12.2"/>
  </r>
  <r>
    <n v="768"/>
    <d v="2020-01-22T00:00:00"/>
    <n v="26.615110999999999"/>
    <n v="93.506360999999998"/>
    <x v="67"/>
    <x v="5"/>
    <n v="1"/>
    <n v="0"/>
    <n v="0"/>
    <n v="1"/>
    <n v="0"/>
    <n v="0"/>
    <n v="11.42"/>
  </r>
  <r>
    <n v="769"/>
    <d v="2020-01-22T00:00:00"/>
    <n v="26.615055999999999"/>
    <n v="93.506332999999998"/>
    <x v="67"/>
    <x v="5"/>
    <n v="1"/>
    <n v="0"/>
    <n v="0"/>
    <n v="1"/>
    <n v="0"/>
    <n v="0"/>
    <n v="11.43"/>
  </r>
  <r>
    <n v="770"/>
    <d v="2020-01-22T00:00:00"/>
    <n v="26.568000000000001"/>
    <n v="93.128028"/>
    <x v="6"/>
    <x v="3"/>
    <n v="1"/>
    <n v="0"/>
    <n v="0"/>
    <n v="0"/>
    <n v="0"/>
    <n v="1"/>
    <s v="30 M 12.48"/>
  </r>
  <r>
    <n v="770"/>
    <d v="2020-01-22T00:00:00"/>
    <n v="26.568000000000001"/>
    <n v="93.128028"/>
    <x v="6"/>
    <x v="3"/>
    <n v="1"/>
    <n v="0"/>
    <n v="0"/>
    <n v="0"/>
    <n v="0"/>
    <n v="1"/>
    <s v="30 M 12.48"/>
  </r>
  <r>
    <n v="770"/>
    <d v="2020-01-22T00:00:00"/>
    <n v="26.568000000000001"/>
    <n v="93.128028"/>
    <x v="6"/>
    <x v="3"/>
    <n v="1"/>
    <n v="0"/>
    <n v="0"/>
    <n v="0"/>
    <n v="0"/>
    <n v="1"/>
    <s v="30 M 12.48"/>
  </r>
  <r>
    <n v="771"/>
    <d v="2020-01-24T00:00:00"/>
    <n v="26.574389"/>
    <n v="93.193332999999996"/>
    <x v="9"/>
    <x v="3"/>
    <n v="1"/>
    <n v="0"/>
    <n v="0"/>
    <n v="0"/>
    <n v="0"/>
    <n v="1"/>
    <s v="40 M 1.52"/>
  </r>
  <r>
    <n v="771"/>
    <d v="2020-01-24T00:00:00"/>
    <n v="26.574389"/>
    <n v="93.193332999999996"/>
    <x v="9"/>
    <x v="3"/>
    <n v="1"/>
    <n v="0"/>
    <n v="0"/>
    <n v="0"/>
    <n v="0"/>
    <n v="1"/>
    <s v="40 M 1.52"/>
  </r>
  <r>
    <n v="771"/>
    <d v="2020-01-24T00:00:00"/>
    <n v="26.574389"/>
    <n v="93.193332999999996"/>
    <x v="9"/>
    <x v="3"/>
    <n v="1"/>
    <n v="0"/>
    <n v="0"/>
    <n v="0"/>
    <n v="0"/>
    <n v="1"/>
    <s v="40 M 1.52"/>
  </r>
  <r>
    <n v="771"/>
    <d v="2020-01-24T00:00:00"/>
    <n v="26.574389"/>
    <n v="93.193332999999996"/>
    <x v="9"/>
    <x v="3"/>
    <n v="1"/>
    <n v="0"/>
    <n v="0"/>
    <n v="0"/>
    <n v="0"/>
    <n v="1"/>
    <s v="40 M 1.52"/>
  </r>
  <r>
    <n v="771"/>
    <d v="2020-01-24T00:00:00"/>
    <n v="26.574389"/>
    <n v="93.193332999999996"/>
    <x v="9"/>
    <x v="3"/>
    <n v="1"/>
    <n v="0"/>
    <n v="0"/>
    <n v="0"/>
    <n v="0"/>
    <n v="1"/>
    <s v="40 M 1.52"/>
  </r>
  <r>
    <n v="771"/>
    <d v="2020-01-24T00:00:00"/>
    <n v="26.574389"/>
    <n v="93.193332999999996"/>
    <x v="9"/>
    <x v="3"/>
    <n v="1"/>
    <n v="0"/>
    <n v="0"/>
    <n v="0"/>
    <n v="0"/>
    <n v="1"/>
    <s v="40 M 1.52"/>
  </r>
  <r>
    <n v="771"/>
    <d v="2020-01-24T00:00:00"/>
    <n v="26.574389"/>
    <n v="93.193332999999996"/>
    <x v="9"/>
    <x v="3"/>
    <n v="1"/>
    <n v="0"/>
    <n v="0"/>
    <n v="0"/>
    <n v="0"/>
    <n v="1"/>
    <s v="40 M 1.52"/>
  </r>
  <r>
    <n v="771"/>
    <d v="2020-01-24T00:00:00"/>
    <n v="26.574389"/>
    <n v="93.193332999999996"/>
    <x v="9"/>
    <x v="3"/>
    <n v="1"/>
    <n v="0"/>
    <n v="0"/>
    <n v="0"/>
    <n v="0"/>
    <n v="1"/>
    <s v="40 M 1.52"/>
  </r>
  <r>
    <n v="771"/>
    <d v="2020-01-24T00:00:00"/>
    <n v="26.574389"/>
    <n v="93.193332999999996"/>
    <x v="9"/>
    <x v="3"/>
    <n v="1"/>
    <n v="0"/>
    <n v="0"/>
    <n v="0"/>
    <n v="0"/>
    <n v="1"/>
    <s v="40 M 1.52"/>
  </r>
  <r>
    <n v="772"/>
    <d v="2020-02-02T00:00:00"/>
    <n v="26.574805999999999"/>
    <n v="93.230610999999996"/>
    <x v="24"/>
    <x v="2"/>
    <n v="1"/>
    <n v="0"/>
    <n v="0"/>
    <n v="1"/>
    <n v="0"/>
    <n v="0"/>
    <n v="2.29"/>
  </r>
  <r>
    <n v="773"/>
    <d v="2020-02-02T00:00:00"/>
    <n v="26.584278000000001"/>
    <n v="93.337610999999995"/>
    <x v="33"/>
    <x v="4"/>
    <n v="1"/>
    <n v="0"/>
    <n v="0"/>
    <n v="1"/>
    <n v="0"/>
    <n v="0"/>
    <n v="2.48"/>
  </r>
  <r>
    <n v="774"/>
    <d v="2020-02-04T00:00:00"/>
    <n v="26.574611000000001"/>
    <n v="93.229277999999994"/>
    <x v="25"/>
    <x v="4"/>
    <n v="1"/>
    <n v="0"/>
    <n v="0"/>
    <n v="1"/>
    <n v="0"/>
    <n v="0"/>
    <n v="1.05"/>
  </r>
  <r>
    <n v="775"/>
    <d v="2020-02-04T00:00:00"/>
    <n v="26.574667000000002"/>
    <n v="93.232194000000007"/>
    <x v="33"/>
    <x v="4"/>
    <n v="1"/>
    <n v="0"/>
    <n v="0"/>
    <n v="1"/>
    <n v="0"/>
    <n v="0"/>
    <n v="12.46"/>
  </r>
  <r>
    <n v="776"/>
    <d v="2020-02-04T00:00:00"/>
    <n v="26.574556000000001"/>
    <n v="93.222361000000006"/>
    <x v="24"/>
    <x v="2"/>
    <n v="1"/>
    <n v="0"/>
    <n v="0"/>
    <n v="1"/>
    <n v="0"/>
    <n v="0"/>
    <n v="12.51"/>
  </r>
  <r>
    <n v="777"/>
    <d v="2020-02-04T00:00:00"/>
    <n v="26.567944000000001"/>
    <n v="93.129722000000001"/>
    <x v="7"/>
    <x v="3"/>
    <n v="1"/>
    <n v="0"/>
    <n v="0"/>
    <n v="0"/>
    <n v="0"/>
    <n v="1"/>
    <s v="1.27 30M"/>
  </r>
  <r>
    <n v="778"/>
    <d v="2020-02-04T00:00:00"/>
    <n v="26.569139"/>
    <n v="93.044832999999997"/>
    <x v="56"/>
    <x v="5"/>
    <n v="1"/>
    <n v="0"/>
    <n v="0"/>
    <n v="1"/>
    <n v="0"/>
    <n v="0"/>
    <n v="1.48"/>
  </r>
  <r>
    <n v="779"/>
    <d v="2020-02-06T00:00:00"/>
    <n v="26.585491999999999"/>
    <n v="93.339524999999995"/>
    <x v="49"/>
    <x v="1"/>
    <n v="1"/>
    <n v="0"/>
    <n v="0"/>
    <n v="1"/>
    <n v="0"/>
    <n v="0"/>
    <s v="NA"/>
  </r>
  <r>
    <n v="780"/>
    <d v="2020-02-06T00:00:00"/>
    <n v="26.574763000000001"/>
    <n v="93.214813000000007"/>
    <x v="24"/>
    <x v="2"/>
    <n v="1"/>
    <n v="0"/>
    <n v="0"/>
    <n v="1"/>
    <n v="0"/>
    <n v="0"/>
    <s v="NA"/>
  </r>
  <r>
    <n v="781"/>
    <d v="2020-02-06T00:00:00"/>
    <n v="26.574722000000001"/>
    <n v="93.218166999999994"/>
    <x v="24"/>
    <x v="2"/>
    <n v="1"/>
    <n v="0"/>
    <n v="0"/>
    <n v="1"/>
    <n v="0"/>
    <n v="0"/>
    <n v="1.45"/>
  </r>
  <r>
    <n v="782"/>
    <d v="2020-02-06T00:00:00"/>
    <n v="26.576582999999999"/>
    <n v="93.254249999999999"/>
    <x v="18"/>
    <x v="4"/>
    <n v="1"/>
    <n v="0"/>
    <n v="0"/>
    <n v="1"/>
    <n v="0"/>
    <n v="0"/>
    <n v="1.1499999999999999"/>
  </r>
  <r>
    <n v="783"/>
    <d v="2020-02-10T00:00:00"/>
    <n v="26.570457000000001"/>
    <n v="93.118404999999996"/>
    <x v="6"/>
    <x v="3"/>
    <n v="1"/>
    <n v="0"/>
    <n v="0"/>
    <n v="0"/>
    <n v="0"/>
    <n v="1"/>
    <s v="40 Metres From Highway"/>
  </r>
  <r>
    <n v="784"/>
    <d v="2020-02-10T00:00:00"/>
    <n v="26.608889000000001"/>
    <n v="93.476249999999993"/>
    <x v="67"/>
    <x v="5"/>
    <n v="1"/>
    <n v="0"/>
    <n v="0"/>
    <n v="1"/>
    <n v="0"/>
    <n v="0"/>
    <n v="12.3"/>
  </r>
  <r>
    <n v="785"/>
    <d v="2020-02-10T00:00:00"/>
    <n v="26.608889000000001"/>
    <n v="93.476249999999993"/>
    <x v="67"/>
    <x v="5"/>
    <n v="1"/>
    <n v="0"/>
    <n v="0"/>
    <n v="1"/>
    <n v="0"/>
    <n v="0"/>
    <n v="12.32"/>
  </r>
  <r>
    <n v="786"/>
    <d v="2020-02-10T00:00:00"/>
    <n v="26.613693999999999"/>
    <n v="93.502027999999996"/>
    <x v="19"/>
    <x v="4"/>
    <n v="0"/>
    <n v="1"/>
    <n v="0"/>
    <n v="1"/>
    <n v="0"/>
    <n v="0"/>
    <n v="12.39"/>
  </r>
  <r>
    <n v="787"/>
    <d v="2020-02-14T00:00:00"/>
    <n v="26.616083"/>
    <n v="93.509028000000001"/>
    <x v="67"/>
    <x v="5"/>
    <n v="1"/>
    <n v="0"/>
    <n v="0"/>
    <n v="1"/>
    <n v="0"/>
    <n v="0"/>
    <n v="12.38"/>
  </r>
  <r>
    <n v="788"/>
    <d v="2020-02-14T00:00:00"/>
    <n v="26.599443999999998"/>
    <n v="93.452416999999997"/>
    <x v="67"/>
    <x v="5"/>
    <n v="1"/>
    <n v="0"/>
    <n v="0"/>
    <n v="1"/>
    <n v="0"/>
    <n v="0"/>
    <n v="12.49"/>
  </r>
  <r>
    <n v="789"/>
    <d v="2020-02-16T00:00:00"/>
    <n v="26.567914999999999"/>
    <n v="93.063659999999999"/>
    <x v="10"/>
    <x v="1"/>
    <n v="1"/>
    <n v="0"/>
    <n v="0"/>
    <n v="1"/>
    <n v="0"/>
    <n v="0"/>
    <s v="NA"/>
  </r>
  <r>
    <n v="790"/>
    <d v="2020-02-23T00:00:00"/>
    <n v="26.640937000000001"/>
    <n v="93.59196"/>
    <x v="18"/>
    <x v="4"/>
    <n v="1"/>
    <n v="0"/>
    <n v="0"/>
    <n v="1"/>
    <n v="0"/>
    <n v="0"/>
    <s v="NA"/>
  </r>
  <r>
    <n v="791"/>
    <d v="2020-02-23T00:00:00"/>
    <n v="26.594480000000001"/>
    <n v="93.442868000000004"/>
    <x v="25"/>
    <x v="4"/>
    <n v="1"/>
    <n v="0"/>
    <n v="0"/>
    <n v="1"/>
    <n v="0"/>
    <n v="0"/>
    <s v="NA"/>
  </r>
  <r>
    <n v="792"/>
    <d v="2020-02-23T00:00:00"/>
    <n v="26.614757000000001"/>
    <n v="93.505092000000005"/>
    <x v="36"/>
    <x v="2"/>
    <n v="1"/>
    <n v="0"/>
    <n v="0"/>
    <n v="1"/>
    <n v="0"/>
    <n v="0"/>
    <s v="NA"/>
  </r>
  <r>
    <n v="793"/>
    <d v="2020-02-23T00:00:00"/>
    <n v="26.612805999999999"/>
    <n v="93.498582999999996"/>
    <x v="37"/>
    <x v="4"/>
    <n v="0"/>
    <n v="1"/>
    <n v="0"/>
    <n v="1"/>
    <n v="0"/>
    <n v="0"/>
    <s v="NA"/>
  </r>
  <r>
    <n v="794"/>
    <d v="2020-02-26T00:00:00"/>
    <n v="26.574694000000001"/>
    <n v="93.227249999999998"/>
    <x v="32"/>
    <x v="2"/>
    <n v="1"/>
    <n v="0"/>
    <n v="0"/>
    <n v="1"/>
    <n v="0"/>
    <n v="0"/>
    <n v="1.39"/>
  </r>
  <r>
    <n v="795"/>
    <d v="2020-02-26T00:00:00"/>
    <n v="26.575194"/>
    <n v="93.206500000000005"/>
    <x v="32"/>
    <x v="2"/>
    <n v="1"/>
    <n v="0"/>
    <n v="0"/>
    <n v="1"/>
    <n v="0"/>
    <n v="0"/>
    <n v="1.45"/>
  </r>
  <r>
    <n v="796"/>
    <d v="2020-02-26T00:00:00"/>
    <n v="26.574027999999998"/>
    <n v="93.186778000000004"/>
    <x v="72"/>
    <x v="2"/>
    <n v="1"/>
    <n v="0"/>
    <n v="0"/>
    <n v="1"/>
    <n v="0"/>
    <n v="0"/>
    <n v="2"/>
  </r>
  <r>
    <n v="797"/>
    <d v="2020-02-26T00:00:00"/>
    <n v="26.574833000000002"/>
    <n v="93.108610999999996"/>
    <x v="73"/>
    <x v="4"/>
    <n v="1"/>
    <n v="0"/>
    <n v="0"/>
    <n v="1"/>
    <n v="0"/>
    <n v="0"/>
    <n v="2.17"/>
  </r>
  <r>
    <n v="798"/>
    <d v="2020-02-26T00:00:00"/>
    <n v="26.574916999999999"/>
    <n v="93.108722"/>
    <x v="20"/>
    <x v="4"/>
    <n v="1"/>
    <n v="0"/>
    <n v="0"/>
    <n v="1"/>
    <n v="0"/>
    <n v="0"/>
    <n v="2.2799999999999998"/>
  </r>
  <r>
    <n v="799"/>
    <d v="2020-02-29T00:00:00"/>
    <n v="26.631639"/>
    <n v="93.546333000000004"/>
    <x v="41"/>
    <x v="2"/>
    <n v="1"/>
    <n v="0"/>
    <n v="0"/>
    <n v="1"/>
    <n v="0"/>
    <n v="0"/>
    <n v="11.01"/>
  </r>
  <r>
    <n v="800"/>
    <d v="2020-02-29T00:00:00"/>
    <n v="26.631639"/>
    <n v="93.546333000000004"/>
    <x v="26"/>
    <x v="2"/>
    <n v="1"/>
    <n v="0"/>
    <n v="0"/>
    <n v="1"/>
    <n v="0"/>
    <n v="0"/>
    <n v="12.3"/>
  </r>
  <r>
    <n v="801"/>
    <d v="2020-02-29T00:00:00"/>
    <n v="26.631641999999999"/>
    <n v="93.546339000000003"/>
    <x v="11"/>
    <x v="1"/>
    <n v="0"/>
    <n v="1"/>
    <n v="0"/>
    <n v="1"/>
    <n v="0"/>
    <n v="0"/>
    <n v="12.35"/>
  </r>
  <r>
    <n v="802"/>
    <d v="2020-03-02T00:00:00"/>
    <n v="26.574594000000001"/>
    <n v="93.194374999999994"/>
    <x v="37"/>
    <x v="4"/>
    <n v="1"/>
    <n v="0"/>
    <n v="0"/>
    <n v="1"/>
    <n v="0"/>
    <n v="0"/>
    <n v="2.08"/>
  </r>
  <r>
    <n v="803"/>
    <d v="2020-03-02T00:00:00"/>
    <n v="26.575033000000001"/>
    <n v="93.149446999999995"/>
    <x v="41"/>
    <x v="2"/>
    <n v="1"/>
    <n v="0"/>
    <n v="0"/>
    <n v="1"/>
    <n v="0"/>
    <n v="0"/>
    <n v="2.35"/>
  </r>
  <r>
    <n v="804"/>
    <d v="2020-03-02T00:00:00"/>
    <n v="26.570364000000001"/>
    <n v="93.118431000000001"/>
    <x v="6"/>
    <x v="3"/>
    <n v="1"/>
    <n v="0"/>
    <n v="0"/>
    <n v="0"/>
    <n v="0"/>
    <n v="1"/>
    <n v="2.4900000000000002"/>
  </r>
  <r>
    <n v="805"/>
    <d v="2020-03-02T00:00:00"/>
    <n v="26.590786000000001"/>
    <n v="93.421932999999996"/>
    <x v="18"/>
    <x v="4"/>
    <n v="1"/>
    <n v="0"/>
    <n v="0"/>
    <n v="1"/>
    <n v="0"/>
    <n v="0"/>
    <n v="4.38"/>
  </r>
  <r>
    <n v="806"/>
    <d v="2020-03-04T00:00:00"/>
    <n v="26.595797000000001"/>
    <n v="93.445447000000001"/>
    <x v="32"/>
    <x v="2"/>
    <n v="1"/>
    <n v="0"/>
    <n v="0"/>
    <n v="1"/>
    <n v="0"/>
    <n v="0"/>
    <n v="12.51"/>
  </r>
  <r>
    <n v="807"/>
    <d v="2020-03-04T00:00:00"/>
    <n v="26.576785999999998"/>
    <n v="93.083996999999997"/>
    <x v="7"/>
    <x v="3"/>
    <n v="1"/>
    <n v="0"/>
    <n v="0"/>
    <n v="0"/>
    <n v="0"/>
    <n v="1"/>
    <n v="2.0099999999999998"/>
  </r>
  <r>
    <n v="808"/>
    <d v="2020-03-06T00:00:00"/>
    <n v="26.627928000000001"/>
    <n v="93.537346999999997"/>
    <x v="36"/>
    <x v="2"/>
    <n v="1"/>
    <n v="0"/>
    <n v="0"/>
    <n v="1"/>
    <n v="0"/>
    <n v="0"/>
    <n v="1.3"/>
  </r>
  <r>
    <n v="809"/>
    <d v="2020-03-06T00:00:00"/>
    <n v="26.599183"/>
    <n v="93.451925000000003"/>
    <x v="26"/>
    <x v="2"/>
    <n v="1"/>
    <n v="0"/>
    <n v="0"/>
    <n v="1"/>
    <n v="0"/>
    <n v="0"/>
    <n v="1.49"/>
  </r>
  <r>
    <n v="810"/>
    <d v="2020-03-06T00:00:00"/>
    <n v="26.577383000000001"/>
    <n v="93.082108000000005"/>
    <x v="3"/>
    <x v="0"/>
    <n v="1"/>
    <n v="0"/>
    <n v="0"/>
    <n v="0"/>
    <n v="0"/>
    <n v="1"/>
    <n v="3.12"/>
  </r>
  <r>
    <n v="810"/>
    <d v="2020-03-06T00:00:00"/>
    <n v="26.577383000000001"/>
    <n v="93.082108000000005"/>
    <x v="3"/>
    <x v="0"/>
    <n v="1"/>
    <n v="0"/>
    <n v="0"/>
    <n v="0"/>
    <n v="0"/>
    <n v="1"/>
    <n v="3.12"/>
  </r>
  <r>
    <n v="810"/>
    <d v="2020-03-06T00:00:00"/>
    <n v="26.577383000000001"/>
    <n v="93.082108000000005"/>
    <x v="3"/>
    <x v="0"/>
    <n v="1"/>
    <n v="0"/>
    <n v="0"/>
    <n v="0"/>
    <n v="0"/>
    <n v="1"/>
    <n v="3.12"/>
  </r>
  <r>
    <n v="810"/>
    <d v="2020-03-06T00:00:00"/>
    <n v="26.577383000000001"/>
    <n v="93.082108000000005"/>
    <x v="3"/>
    <x v="0"/>
    <n v="1"/>
    <n v="0"/>
    <n v="0"/>
    <n v="0"/>
    <n v="0"/>
    <n v="1"/>
    <n v="3.12"/>
  </r>
  <r>
    <n v="810"/>
    <d v="2020-03-06T00:00:00"/>
    <n v="26.577383000000001"/>
    <n v="93.082108000000005"/>
    <x v="3"/>
    <x v="0"/>
    <n v="1"/>
    <n v="0"/>
    <n v="0"/>
    <n v="0"/>
    <n v="0"/>
    <n v="1"/>
    <n v="3.12"/>
  </r>
  <r>
    <n v="810"/>
    <d v="2020-03-06T00:00:00"/>
    <n v="26.577383000000001"/>
    <n v="93.082108000000005"/>
    <x v="3"/>
    <x v="0"/>
    <n v="1"/>
    <n v="0"/>
    <n v="0"/>
    <n v="0"/>
    <n v="0"/>
    <n v="1"/>
    <n v="3.12"/>
  </r>
  <r>
    <n v="810"/>
    <d v="2020-03-06T00:00:00"/>
    <n v="26.577383000000001"/>
    <n v="93.082108000000005"/>
    <x v="3"/>
    <x v="0"/>
    <n v="1"/>
    <n v="0"/>
    <n v="0"/>
    <n v="0"/>
    <n v="0"/>
    <n v="1"/>
    <n v="3.12"/>
  </r>
  <r>
    <n v="811"/>
    <d v="2020-03-06T00:00:00"/>
    <n v="26.570819"/>
    <n v="93.048900000000003"/>
    <x v="32"/>
    <x v="2"/>
    <n v="1"/>
    <n v="0"/>
    <n v="0"/>
    <n v="1"/>
    <n v="0"/>
    <n v="0"/>
    <n v="3.31"/>
  </r>
  <r>
    <n v="812"/>
    <d v="2020-03-08T00:00:00"/>
    <n v="26.575536"/>
    <n v="93.200188999999995"/>
    <x v="33"/>
    <x v="4"/>
    <n v="1"/>
    <n v="0"/>
    <n v="0"/>
    <n v="1"/>
    <n v="0"/>
    <n v="0"/>
    <n v="3.01"/>
  </r>
  <r>
    <n v="813"/>
    <d v="2020-03-08T00:00:00"/>
    <n v="26.569281"/>
    <n v="93.135582999999997"/>
    <x v="16"/>
    <x v="1"/>
    <n v="1"/>
    <n v="0"/>
    <n v="0"/>
    <n v="1"/>
    <n v="0"/>
    <n v="0"/>
    <n v="3.17"/>
  </r>
  <r>
    <n v="814"/>
    <d v="2020-03-11T00:00:00"/>
    <n v="26.610499999999998"/>
    <n v="93.482297000000003"/>
    <x v="33"/>
    <x v="4"/>
    <n v="1"/>
    <n v="0"/>
    <n v="0"/>
    <n v="1"/>
    <n v="0"/>
    <n v="0"/>
    <n v="12.14"/>
  </r>
  <r>
    <n v="815"/>
    <d v="2020-03-11T00:00:00"/>
    <n v="26.605533000000001"/>
    <n v="93.464035999999993"/>
    <x v="32"/>
    <x v="2"/>
    <n v="1"/>
    <n v="0"/>
    <n v="0"/>
    <n v="1"/>
    <n v="0"/>
    <n v="0"/>
    <n v="12.33"/>
  </r>
  <r>
    <n v="816"/>
    <d v="2020-03-11T00:00:00"/>
    <n v="26.603169000000001"/>
    <n v="93.459675000000004"/>
    <x v="25"/>
    <x v="4"/>
    <n v="1"/>
    <n v="0"/>
    <n v="0"/>
    <n v="1"/>
    <n v="0"/>
    <n v="0"/>
    <n v="12.42"/>
  </r>
  <r>
    <n v="817"/>
    <d v="2020-03-11T00:00:00"/>
    <n v="26.568169000000001"/>
    <n v="93.063124999999999"/>
    <x v="18"/>
    <x v="4"/>
    <n v="1"/>
    <n v="0"/>
    <n v="0"/>
    <n v="1"/>
    <n v="0"/>
    <n v="0"/>
    <n v="2.2599999999999998"/>
  </r>
  <r>
    <n v="818"/>
    <d v="2020-03-11T00:00:00"/>
    <n v="26.568950000000001"/>
    <n v="93.071460999999999"/>
    <x v="32"/>
    <x v="2"/>
    <n v="1"/>
    <n v="0"/>
    <n v="0"/>
    <n v="1"/>
    <n v="0"/>
    <n v="0"/>
    <n v="2.33"/>
  </r>
  <r>
    <n v="819"/>
    <d v="2020-03-11T00:00:00"/>
    <n v="26.571349999999999"/>
    <n v="93.140930999999995"/>
    <x v="24"/>
    <x v="2"/>
    <n v="1"/>
    <n v="0"/>
    <n v="0"/>
    <n v="1"/>
    <n v="0"/>
    <n v="0"/>
    <n v="3.31"/>
  </r>
  <r>
    <n v="820"/>
    <d v="2020-03-13T00:00:00"/>
    <n v="26.636658000000001"/>
    <n v="93.558735999999996"/>
    <x v="18"/>
    <x v="4"/>
    <n v="1"/>
    <n v="0"/>
    <n v="0"/>
    <n v="1"/>
    <n v="0"/>
    <n v="0"/>
    <n v="2"/>
  </r>
  <r>
    <n v="821"/>
    <d v="2020-03-13T00:00:00"/>
    <n v="26.617692000000002"/>
    <n v="93.513389000000004"/>
    <x v="26"/>
    <x v="2"/>
    <n v="1"/>
    <n v="0"/>
    <n v="0"/>
    <n v="1"/>
    <n v="0"/>
    <n v="0"/>
    <n v="2.12"/>
  </r>
  <r>
    <n v="822"/>
    <d v="2020-03-13T00:00:00"/>
    <n v="26.60155"/>
    <n v="93.456593999999996"/>
    <x v="26"/>
    <x v="2"/>
    <n v="1"/>
    <n v="0"/>
    <n v="0"/>
    <n v="1"/>
    <n v="0"/>
    <n v="0"/>
    <n v="2.2799999999999998"/>
  </r>
  <r>
    <n v="823"/>
    <d v="2020-03-13T00:00:00"/>
    <n v="26.574489"/>
    <n v="93.193206000000004"/>
    <x v="6"/>
    <x v="3"/>
    <n v="1"/>
    <n v="0"/>
    <n v="0"/>
    <n v="0"/>
    <n v="0"/>
    <n v="1"/>
    <n v="4.13"/>
  </r>
  <r>
    <n v="823"/>
    <d v="2020-03-13T00:00:00"/>
    <n v="26.574489"/>
    <n v="93.193206000000004"/>
    <x v="6"/>
    <x v="3"/>
    <n v="1"/>
    <n v="0"/>
    <n v="0"/>
    <n v="0"/>
    <n v="0"/>
    <n v="1"/>
    <n v="4.13"/>
  </r>
  <r>
    <n v="824"/>
    <d v="2020-03-13T00:00:00"/>
    <n v="26.574669"/>
    <n v="93.230744000000001"/>
    <x v="49"/>
    <x v="1"/>
    <n v="1"/>
    <n v="0"/>
    <n v="0"/>
    <n v="1"/>
    <n v="0"/>
    <n v="0"/>
    <n v="4.3899999999999997"/>
  </r>
  <r>
    <n v="825"/>
    <d v="2020-03-16T00:00:00"/>
    <n v="26.610661"/>
    <n v="93.486441999999997"/>
    <x v="32"/>
    <x v="2"/>
    <n v="1"/>
    <n v="0"/>
    <n v="0"/>
    <n v="1"/>
    <n v="0"/>
    <n v="0"/>
    <n v="1.29"/>
  </r>
  <r>
    <n v="826"/>
    <d v="2020-03-18T00:00:00"/>
    <n v="26.587682999999998"/>
    <n v="93.383797000000001"/>
    <x v="32"/>
    <x v="2"/>
    <n v="1"/>
    <n v="0"/>
    <n v="0"/>
    <n v="1"/>
    <n v="0"/>
    <n v="0"/>
    <n v="2.02"/>
  </r>
  <r>
    <n v="827"/>
    <d v="2020-03-18T00:00:00"/>
    <n v="26.574428000000001"/>
    <n v="93.090052999999997"/>
    <x v="24"/>
    <x v="2"/>
    <n v="1"/>
    <n v="0"/>
    <n v="0"/>
    <n v="1"/>
    <n v="0"/>
    <n v="0"/>
    <n v="3.0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8"/>
    <d v="2020-03-18T00:00:00"/>
    <n v="26.577392"/>
    <n v="93.081785999999994"/>
    <x v="3"/>
    <x v="0"/>
    <n v="1"/>
    <n v="0"/>
    <n v="0"/>
    <n v="0"/>
    <n v="0"/>
    <n v="1"/>
    <s v="4 Metres From Highway 3.13"/>
  </r>
  <r>
    <n v="829"/>
    <d v="2020-03-18T00:00:00"/>
    <n v="26.574332999999999"/>
    <n v="93.192943999999997"/>
    <x v="13"/>
    <x v="3"/>
    <n v="1"/>
    <n v="0"/>
    <n v="0"/>
    <n v="0"/>
    <n v="0"/>
    <n v="1"/>
    <n v="3.35"/>
  </r>
  <r>
    <n v="829"/>
    <d v="2020-03-18T00:00:00"/>
    <n v="26.574332999999999"/>
    <n v="93.192943999999997"/>
    <x v="13"/>
    <x v="3"/>
    <n v="1"/>
    <n v="0"/>
    <n v="0"/>
    <n v="0"/>
    <n v="0"/>
    <n v="1"/>
    <n v="3.35"/>
  </r>
  <r>
    <n v="830"/>
    <d v="2020-03-18T00:00:00"/>
    <n v="26.574221999999999"/>
    <n v="93.188972000000007"/>
    <x v="5"/>
    <x v="3"/>
    <n v="1"/>
    <n v="0"/>
    <n v="0"/>
    <n v="0"/>
    <n v="0"/>
    <n v="1"/>
    <s v="45 Metres From Highway 3.40"/>
  </r>
  <r>
    <n v="831"/>
    <d v="2020-03-18T00:00:00"/>
    <n v="26.568888999999999"/>
    <n v="93.134028000000001"/>
    <x v="6"/>
    <x v="3"/>
    <n v="1"/>
    <n v="0"/>
    <n v="0"/>
    <n v="0"/>
    <n v="0"/>
    <n v="1"/>
    <s v="15M 4.25"/>
  </r>
  <r>
    <n v="831"/>
    <d v="2020-03-18T00:00:00"/>
    <n v="26.568888999999999"/>
    <n v="93.134028000000001"/>
    <x v="6"/>
    <x v="3"/>
    <n v="1"/>
    <n v="0"/>
    <n v="0"/>
    <n v="0"/>
    <n v="0"/>
    <n v="1"/>
    <s v="15M 4.25"/>
  </r>
  <r>
    <n v="832"/>
    <d v="2020-03-20T00:00:00"/>
    <n v="26.574543999999999"/>
    <n v="93.193719000000002"/>
    <x v="17"/>
    <x v="2"/>
    <n v="1"/>
    <n v="0"/>
    <n v="0"/>
    <n v="1"/>
    <n v="0"/>
    <n v="0"/>
    <n v="3.34"/>
  </r>
  <r>
    <n v="833"/>
    <d v="2020-03-20T00:00:00"/>
    <n v="26.571417"/>
    <n v="93.117221999999998"/>
    <x v="6"/>
    <x v="3"/>
    <n v="1"/>
    <n v="0"/>
    <n v="0"/>
    <n v="0"/>
    <n v="0"/>
    <n v="1"/>
    <n v="3.5"/>
  </r>
  <r>
    <n v="834"/>
    <d v="2020-03-20T00:00:00"/>
    <n v="26.574221999999999"/>
    <n v="93.188972000000007"/>
    <x v="6"/>
    <x v="3"/>
    <n v="1"/>
    <n v="0"/>
    <n v="0"/>
    <n v="0"/>
    <n v="0"/>
    <n v="1"/>
    <s v="35M 4.01"/>
  </r>
  <r>
    <n v="834"/>
    <d v="2020-03-20T00:00:00"/>
    <n v="26.574221999999999"/>
    <n v="93.188972000000007"/>
    <x v="6"/>
    <x v="3"/>
    <n v="1"/>
    <n v="0"/>
    <n v="0"/>
    <n v="0"/>
    <n v="0"/>
    <n v="1"/>
    <s v="35M 4.01"/>
  </r>
  <r>
    <n v="834"/>
    <d v="2020-03-20T00:00:00"/>
    <n v="26.574221999999999"/>
    <n v="93.188972000000007"/>
    <x v="6"/>
    <x v="3"/>
    <n v="1"/>
    <n v="0"/>
    <n v="0"/>
    <n v="0"/>
    <n v="0"/>
    <n v="1"/>
    <s v="35M 4.01"/>
  </r>
  <r>
    <n v="834"/>
    <d v="2020-03-20T00:00:00"/>
    <n v="26.574221999999999"/>
    <n v="93.188972000000007"/>
    <x v="6"/>
    <x v="3"/>
    <n v="1"/>
    <n v="0"/>
    <n v="0"/>
    <n v="0"/>
    <n v="0"/>
    <n v="1"/>
    <s v="35M 4.01"/>
  </r>
  <r>
    <n v="835"/>
    <d v="2020-03-20T00:00:00"/>
    <n v="26.574528000000001"/>
    <n v="93.193388999999996"/>
    <x v="6"/>
    <x v="3"/>
    <n v="1"/>
    <n v="0"/>
    <n v="0"/>
    <n v="0"/>
    <n v="0"/>
    <n v="1"/>
    <s v="15 Metres from Highway 4.06"/>
  </r>
  <r>
    <n v="835"/>
    <d v="2020-03-20T00:00:00"/>
    <n v="26.574528000000001"/>
    <n v="93.193388999999996"/>
    <x v="6"/>
    <x v="3"/>
    <n v="1"/>
    <n v="0"/>
    <n v="0"/>
    <n v="0"/>
    <n v="0"/>
    <n v="1"/>
    <s v="15 Metres from Highway 4.06"/>
  </r>
  <r>
    <n v="836"/>
    <d v="2020-03-20T00:00:00"/>
    <n v="26.574528000000001"/>
    <n v="93.193388999999996"/>
    <x v="13"/>
    <x v="3"/>
    <n v="1"/>
    <n v="0"/>
    <n v="0"/>
    <n v="0"/>
    <n v="0"/>
    <n v="1"/>
    <n v="4.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3">
  <r>
    <n v="2"/>
    <x v="0"/>
    <n v="26.576000000000001"/>
    <n v="93.162833329999998"/>
    <x v="0"/>
    <x v="0"/>
    <x v="0"/>
    <n v="0"/>
    <n v="1"/>
    <n v="0"/>
    <x v="0"/>
    <x v="0"/>
    <x v="0"/>
    <s v="NA"/>
  </r>
  <r>
    <n v="3"/>
    <x v="0"/>
    <n v="26.574750000000002"/>
    <n v="93.109472220000001"/>
    <x v="0"/>
    <x v="1"/>
    <x v="1"/>
    <n v="0"/>
    <n v="0"/>
    <n v="1"/>
    <x v="0"/>
    <x v="0"/>
    <x v="0"/>
    <s v="NA"/>
  </r>
  <r>
    <n v="5"/>
    <x v="1"/>
    <n v="26.58397222"/>
    <n v="93.336611110000007"/>
    <x v="0"/>
    <x v="2"/>
    <x v="1"/>
    <n v="0"/>
    <n v="0"/>
    <n v="1"/>
    <x v="0"/>
    <x v="0"/>
    <x v="0"/>
    <s v="NA"/>
  </r>
  <r>
    <n v="13"/>
    <x v="2"/>
    <n v="26.574638889999999"/>
    <n v="93.194611109999997"/>
    <x v="0"/>
    <x v="3"/>
    <x v="0"/>
    <n v="1"/>
    <n v="0"/>
    <n v="0"/>
    <x v="0"/>
    <x v="0"/>
    <x v="0"/>
    <s v="NA"/>
  </r>
  <r>
    <n v="20"/>
    <x v="3"/>
    <n v="26.576006670000002"/>
    <n v="93.173685000000006"/>
    <x v="0"/>
    <x v="4"/>
    <x v="2"/>
    <n v="1"/>
    <n v="0"/>
    <n v="0"/>
    <x v="0"/>
    <x v="0"/>
    <x v="0"/>
    <s v="NA"/>
  </r>
  <r>
    <n v="20"/>
    <x v="3"/>
    <n v="26.576006670000002"/>
    <n v="93.173685000000006"/>
    <x v="0"/>
    <x v="4"/>
    <x v="2"/>
    <n v="1"/>
    <n v="0"/>
    <n v="0"/>
    <x v="0"/>
    <x v="0"/>
    <x v="0"/>
    <s v="NA"/>
  </r>
  <r>
    <n v="21"/>
    <x v="3"/>
    <n v="26.578250000000001"/>
    <n v="93.265555559999996"/>
    <x v="0"/>
    <x v="5"/>
    <x v="0"/>
    <n v="0"/>
    <n v="0"/>
    <n v="1"/>
    <x v="0"/>
    <x v="0"/>
    <x v="0"/>
    <s v="NA"/>
  </r>
  <r>
    <n v="66"/>
    <x v="4"/>
    <n v="26.62395167"/>
    <n v="93.528423329999995"/>
    <x v="0"/>
    <x v="0"/>
    <x v="0"/>
    <n v="0"/>
    <n v="1"/>
    <n v="0"/>
    <x v="0"/>
    <x v="0"/>
    <x v="0"/>
    <s v="NA"/>
  </r>
  <r>
    <n v="108"/>
    <x v="5"/>
    <n v="26.57527778"/>
    <n v="93.206305560000004"/>
    <x v="0"/>
    <x v="5"/>
    <x v="0"/>
    <n v="0"/>
    <n v="1"/>
    <n v="0"/>
    <x v="0"/>
    <x v="0"/>
    <x v="0"/>
    <s v="NA"/>
  </r>
  <r>
    <n v="130"/>
    <x v="6"/>
    <n v="26.640722220000001"/>
    <n v="93.567972220000001"/>
    <x v="0"/>
    <x v="6"/>
    <x v="0"/>
    <n v="1"/>
    <n v="0"/>
    <n v="0"/>
    <x v="0"/>
    <x v="0"/>
    <x v="0"/>
    <s v="NA"/>
  </r>
  <r>
    <n v="131"/>
    <x v="7"/>
    <n v="26.58531"/>
    <n v="93.316824999999994"/>
    <x v="0"/>
    <x v="0"/>
    <x v="0"/>
    <n v="1"/>
    <n v="0"/>
    <n v="0"/>
    <x v="0"/>
    <x v="0"/>
    <x v="0"/>
    <s v="NA"/>
  </r>
  <r>
    <n v="132"/>
    <x v="7"/>
    <n v="26.576628329999998"/>
    <n v="93.254429999999999"/>
    <x v="0"/>
    <x v="0"/>
    <x v="0"/>
    <n v="1"/>
    <n v="0"/>
    <n v="0"/>
    <x v="0"/>
    <x v="0"/>
    <x v="0"/>
    <s v="NA"/>
  </r>
  <r>
    <n v="133"/>
    <x v="8"/>
    <n v="26.575138890000002"/>
    <n v="93.20783333"/>
    <x v="0"/>
    <x v="1"/>
    <x v="1"/>
    <n v="1"/>
    <n v="0"/>
    <n v="0"/>
    <x v="0"/>
    <x v="0"/>
    <x v="0"/>
    <s v="NA"/>
  </r>
  <r>
    <n v="134"/>
    <x v="9"/>
    <n v="26.574722220000002"/>
    <n v="93.214083329999994"/>
    <x v="0"/>
    <x v="7"/>
    <x v="1"/>
    <n v="1"/>
    <n v="0"/>
    <n v="0"/>
    <x v="0"/>
    <x v="0"/>
    <x v="0"/>
    <s v="NA"/>
  </r>
  <r>
    <n v="136"/>
    <x v="10"/>
    <n v="26.576219170000002"/>
    <n v="93.155868330000004"/>
    <x v="0"/>
    <x v="8"/>
    <x v="3"/>
    <n v="1"/>
    <n v="0"/>
    <n v="0"/>
    <x v="0"/>
    <x v="0"/>
    <x v="0"/>
    <s v="NA"/>
  </r>
  <r>
    <n v="137"/>
    <x v="10"/>
    <n v="26.574651670000002"/>
    <n v="93.231179170000004"/>
    <x v="0"/>
    <x v="9"/>
    <x v="3"/>
    <n v="1"/>
    <n v="0"/>
    <n v="0"/>
    <x v="0"/>
    <x v="0"/>
    <x v="0"/>
    <s v="NA"/>
  </r>
  <r>
    <n v="138"/>
    <x v="11"/>
    <n v="26.64086833"/>
    <n v="93.595915000000005"/>
    <x v="0"/>
    <x v="10"/>
    <x v="3"/>
    <n v="1"/>
    <n v="0"/>
    <n v="0"/>
    <x v="0"/>
    <x v="0"/>
    <x v="0"/>
    <s v="NA"/>
  </r>
  <r>
    <n v="139"/>
    <x v="11"/>
    <n v="26.598884999999999"/>
    <n v="93.451409999999996"/>
    <x v="0"/>
    <x v="11"/>
    <x v="3"/>
    <n v="1"/>
    <n v="0"/>
    <n v="0"/>
    <x v="0"/>
    <x v="0"/>
    <x v="0"/>
    <s v="NA"/>
  </r>
  <r>
    <n v="142"/>
    <x v="12"/>
    <n v="26.574478330000002"/>
    <n v="93.193359999999998"/>
    <x v="0"/>
    <x v="12"/>
    <x v="3"/>
    <n v="1"/>
    <n v="0"/>
    <n v="0"/>
    <x v="0"/>
    <x v="0"/>
    <x v="0"/>
    <s v="NA"/>
  </r>
  <r>
    <n v="143"/>
    <x v="12"/>
    <n v="26.574249999999999"/>
    <n v="93.189972220000001"/>
    <x v="0"/>
    <x v="13"/>
    <x v="1"/>
    <n v="1"/>
    <n v="0"/>
    <n v="0"/>
    <x v="0"/>
    <x v="0"/>
    <x v="0"/>
    <s v="NA"/>
  </r>
  <r>
    <n v="147"/>
    <x v="13"/>
    <n v="26.590527779999999"/>
    <n v="93.432416669999995"/>
    <x v="0"/>
    <x v="14"/>
    <x v="1"/>
    <n v="1"/>
    <n v="0"/>
    <n v="0"/>
    <x v="0"/>
    <x v="0"/>
    <x v="0"/>
    <s v="NA"/>
  </r>
  <r>
    <n v="148"/>
    <x v="14"/>
    <n v="26.586431940000001"/>
    <n v="93.356197499999993"/>
    <x v="0"/>
    <x v="15"/>
    <x v="3"/>
    <n v="1"/>
    <n v="0"/>
    <n v="0"/>
    <x v="0"/>
    <x v="0"/>
    <x v="0"/>
    <s v="NA"/>
  </r>
  <r>
    <n v="149"/>
    <x v="14"/>
    <n v="26.599817779999999"/>
    <n v="93.453087780000004"/>
    <x v="0"/>
    <x v="16"/>
    <x v="1"/>
    <n v="1"/>
    <n v="0"/>
    <n v="0"/>
    <x v="0"/>
    <x v="0"/>
    <x v="0"/>
    <s v="NA"/>
  </r>
  <r>
    <n v="150"/>
    <x v="15"/>
    <n v="26.574722220000002"/>
    <n v="93.224111109999996"/>
    <x v="0"/>
    <x v="17"/>
    <x v="1"/>
    <n v="1"/>
    <n v="0"/>
    <n v="0"/>
    <x v="0"/>
    <x v="0"/>
    <x v="0"/>
    <s v="NA"/>
  </r>
  <r>
    <n v="151"/>
    <x v="15"/>
    <n v="26.571055560000001"/>
    <n v="93.073750000000004"/>
    <x v="0"/>
    <x v="18"/>
    <x v="1"/>
    <n v="1"/>
    <n v="0"/>
    <n v="0"/>
    <x v="0"/>
    <x v="0"/>
    <x v="0"/>
    <s v="NA"/>
  </r>
  <r>
    <n v="152"/>
    <x v="15"/>
    <n v="26.58811111"/>
    <n v="93.392611110000004"/>
    <x v="0"/>
    <x v="19"/>
    <x v="1"/>
    <n v="1"/>
    <n v="0"/>
    <n v="0"/>
    <x v="0"/>
    <x v="0"/>
    <x v="0"/>
    <s v="NA"/>
  </r>
  <r>
    <n v="154"/>
    <x v="15"/>
    <n v="26.579027780000001"/>
    <n v="93.260194440000006"/>
    <x v="0"/>
    <x v="13"/>
    <x v="1"/>
    <n v="1"/>
    <n v="0"/>
    <n v="0"/>
    <x v="0"/>
    <x v="0"/>
    <x v="0"/>
    <s v="NA"/>
  </r>
  <r>
    <n v="156"/>
    <x v="16"/>
    <n v="26.576318329999999"/>
    <n v="93.252358330000007"/>
    <x v="0"/>
    <x v="8"/>
    <x v="3"/>
    <n v="1"/>
    <n v="0"/>
    <n v="0"/>
    <x v="0"/>
    <x v="0"/>
    <x v="0"/>
    <s v="NA"/>
  </r>
  <r>
    <n v="157"/>
    <x v="16"/>
    <n v="26.574390000000001"/>
    <n v="93.19210167"/>
    <x v="0"/>
    <x v="14"/>
    <x v="1"/>
    <n v="1"/>
    <n v="0"/>
    <n v="0"/>
    <x v="0"/>
    <x v="0"/>
    <x v="0"/>
    <s v="NA"/>
  </r>
  <r>
    <n v="158"/>
    <x v="16"/>
    <n v="26.623351670000002"/>
    <n v="93.526183329999995"/>
    <x v="0"/>
    <x v="20"/>
    <x v="3"/>
    <n v="1"/>
    <n v="0"/>
    <n v="0"/>
    <x v="0"/>
    <x v="0"/>
    <x v="0"/>
    <s v="NA"/>
  </r>
  <r>
    <n v="159"/>
    <x v="16"/>
    <n v="26.60311111"/>
    <n v="93.459583330000001"/>
    <x v="0"/>
    <x v="15"/>
    <x v="3"/>
    <n v="1"/>
    <n v="0"/>
    <n v="0"/>
    <x v="0"/>
    <x v="0"/>
    <x v="0"/>
    <s v="NA"/>
  </r>
  <r>
    <n v="160"/>
    <x v="17"/>
    <n v="26.641416670000002"/>
    <n v="93.582527780000007"/>
    <x v="0"/>
    <x v="18"/>
    <x v="1"/>
    <n v="1"/>
    <n v="0"/>
    <n v="0"/>
    <x v="0"/>
    <x v="0"/>
    <x v="0"/>
    <s v="NA"/>
  </r>
  <r>
    <n v="161"/>
    <x v="17"/>
    <n v="26.58994444"/>
    <n v="93.414249999999996"/>
    <x v="0"/>
    <x v="21"/>
    <x v="1"/>
    <n v="0"/>
    <n v="1"/>
    <n v="0"/>
    <x v="0"/>
    <x v="0"/>
    <x v="0"/>
    <s v="NA"/>
  </r>
  <r>
    <n v="162"/>
    <x v="17"/>
    <n v="26.578749999999999"/>
    <n v="93.262111110000006"/>
    <x v="0"/>
    <x v="22"/>
    <x v="1"/>
    <n v="1"/>
    <n v="0"/>
    <n v="0"/>
    <x v="0"/>
    <x v="0"/>
    <x v="0"/>
    <s v="NA"/>
  </r>
  <r>
    <n v="163"/>
    <x v="17"/>
    <n v="26.589393609999998"/>
    <n v="93.406053330000006"/>
    <x v="0"/>
    <x v="23"/>
    <x v="3"/>
    <n v="0"/>
    <n v="1"/>
    <n v="0"/>
    <x v="0"/>
    <x v="0"/>
    <x v="0"/>
    <s v="NA"/>
  </r>
  <r>
    <n v="164"/>
    <x v="18"/>
    <n v="26.582166669999999"/>
    <n v="93.300944439999995"/>
    <x v="0"/>
    <x v="24"/>
    <x v="3"/>
    <n v="1"/>
    <n v="0"/>
    <n v="0"/>
    <x v="0"/>
    <x v="0"/>
    <x v="0"/>
    <s v="NA"/>
  </r>
  <r>
    <n v="165"/>
    <x v="19"/>
    <n v="26.592596390000001"/>
    <n v="93.439227579999994"/>
    <x v="0"/>
    <x v="1"/>
    <x v="1"/>
    <n v="1"/>
    <n v="0"/>
    <n v="0"/>
    <x v="0"/>
    <x v="0"/>
    <x v="0"/>
    <s v="NA"/>
  </r>
  <r>
    <n v="166"/>
    <x v="19"/>
    <n v="26.576250000000002"/>
    <n v="93.161666670000002"/>
    <x v="0"/>
    <x v="25"/>
    <x v="3"/>
    <n v="1"/>
    <n v="0"/>
    <n v="0"/>
    <x v="0"/>
    <x v="0"/>
    <x v="0"/>
    <s v="NA"/>
  </r>
  <r>
    <n v="167"/>
    <x v="20"/>
    <n v="26.578217909999999"/>
    <n v="93.2652638"/>
    <x v="0"/>
    <x v="23"/>
    <x v="3"/>
    <n v="1"/>
    <n v="0"/>
    <n v="0"/>
    <x v="0"/>
    <x v="0"/>
    <x v="0"/>
    <s v="NA"/>
  </r>
  <r>
    <n v="168"/>
    <x v="20"/>
    <n v="26.578250000000001"/>
    <n v="93.265388889999997"/>
    <x v="0"/>
    <x v="20"/>
    <x v="3"/>
    <n v="1"/>
    <n v="0"/>
    <n v="0"/>
    <x v="0"/>
    <x v="0"/>
    <x v="0"/>
    <s v="NA"/>
  </r>
  <r>
    <n v="169"/>
    <x v="21"/>
    <n v="26.64104833"/>
    <n v="93.593171670000004"/>
    <x v="0"/>
    <x v="4"/>
    <x v="2"/>
    <n v="1"/>
    <n v="0"/>
    <n v="0"/>
    <x v="0"/>
    <x v="0"/>
    <x v="0"/>
    <s v="NA"/>
  </r>
  <r>
    <n v="170"/>
    <x v="21"/>
    <n v="26.57566667"/>
    <n v="93.245000000000005"/>
    <x v="0"/>
    <x v="15"/>
    <x v="3"/>
    <n v="1"/>
    <n v="0"/>
    <n v="0"/>
    <x v="0"/>
    <x v="0"/>
    <x v="0"/>
    <s v="NA"/>
  </r>
  <r>
    <n v="171"/>
    <x v="21"/>
    <n v="26.573956670000001"/>
    <n v="93.185329999999993"/>
    <x v="0"/>
    <x v="20"/>
    <x v="3"/>
    <n v="1"/>
    <n v="0"/>
    <n v="0"/>
    <x v="0"/>
    <x v="0"/>
    <x v="0"/>
    <s v="NA"/>
  </r>
  <r>
    <n v="172"/>
    <x v="21"/>
    <n v="26.56813889"/>
    <n v="93.123361110000005"/>
    <x v="0"/>
    <x v="17"/>
    <x v="1"/>
    <n v="1"/>
    <n v="0"/>
    <n v="0"/>
    <x v="0"/>
    <x v="0"/>
    <x v="0"/>
    <s v="NA"/>
  </r>
  <r>
    <n v="173"/>
    <x v="22"/>
    <n v="26.59404833"/>
    <n v="93.44210167"/>
    <x v="0"/>
    <x v="20"/>
    <x v="3"/>
    <n v="1"/>
    <n v="0"/>
    <n v="0"/>
    <x v="0"/>
    <x v="0"/>
    <x v="0"/>
    <s v="NA"/>
  </r>
  <r>
    <n v="174"/>
    <x v="22"/>
    <n v="26.57465333"/>
    <n v="93.225368329999995"/>
    <x v="0"/>
    <x v="20"/>
    <x v="3"/>
    <n v="1"/>
    <n v="0"/>
    <n v="0"/>
    <x v="0"/>
    <x v="0"/>
    <x v="0"/>
    <s v="NA"/>
  </r>
  <r>
    <n v="180"/>
    <x v="23"/>
    <n v="26.631583330000002"/>
    <n v="93.546575000000004"/>
    <x v="0"/>
    <x v="6"/>
    <x v="0"/>
    <n v="1"/>
    <n v="0"/>
    <n v="0"/>
    <x v="0"/>
    <x v="0"/>
    <x v="0"/>
    <s v="NA"/>
  </r>
  <r>
    <n v="184"/>
    <x v="24"/>
    <n v="26.635777780000002"/>
    <n v="93.556055560000004"/>
    <x v="0"/>
    <x v="26"/>
    <x v="1"/>
    <n v="1"/>
    <n v="0"/>
    <n v="0"/>
    <x v="0"/>
    <x v="0"/>
    <x v="0"/>
    <s v="NA"/>
  </r>
  <r>
    <n v="185"/>
    <x v="24"/>
    <n v="26.605472219999999"/>
    <n v="93.464055560000006"/>
    <x v="0"/>
    <x v="27"/>
    <x v="3"/>
    <n v="1"/>
    <n v="0"/>
    <n v="0"/>
    <x v="0"/>
    <x v="0"/>
    <x v="0"/>
    <s v="NA"/>
  </r>
  <r>
    <n v="186"/>
    <x v="24"/>
    <n v="26.592861110000001"/>
    <n v="93.439694439999997"/>
    <x v="0"/>
    <x v="27"/>
    <x v="3"/>
    <n v="1"/>
    <n v="0"/>
    <n v="0"/>
    <x v="0"/>
    <x v="0"/>
    <x v="0"/>
    <s v="NA"/>
  </r>
  <r>
    <n v="187"/>
    <x v="25"/>
    <n v="26.57463667"/>
    <n v="93.193505000000002"/>
    <x v="0"/>
    <x v="8"/>
    <x v="3"/>
    <n v="1"/>
    <n v="0"/>
    <n v="0"/>
    <x v="0"/>
    <x v="0"/>
    <x v="0"/>
    <s v="NA"/>
  </r>
  <r>
    <n v="188"/>
    <x v="25"/>
    <n v="26.575620000000001"/>
    <n v="93.204003330000006"/>
    <x v="0"/>
    <x v="15"/>
    <x v="3"/>
    <n v="1"/>
    <n v="0"/>
    <n v="0"/>
    <x v="0"/>
    <x v="0"/>
    <x v="0"/>
    <s v="NA"/>
  </r>
  <r>
    <n v="189"/>
    <x v="25"/>
    <n v="26.57717667"/>
    <n v="93.278676669999996"/>
    <x v="0"/>
    <x v="28"/>
    <x v="3"/>
    <n v="1"/>
    <n v="0"/>
    <n v="0"/>
    <x v="0"/>
    <x v="0"/>
    <x v="0"/>
    <s v="NA"/>
  </r>
  <r>
    <n v="190"/>
    <x v="25"/>
    <n v="26.64157333"/>
    <n v="93.577309999999997"/>
    <x v="0"/>
    <x v="8"/>
    <x v="3"/>
    <n v="1"/>
    <n v="0"/>
    <n v="0"/>
    <x v="0"/>
    <x v="0"/>
    <x v="0"/>
    <s v="NA"/>
  </r>
  <r>
    <n v="191"/>
    <x v="26"/>
    <n v="26.621200000000002"/>
    <n v="93.519085000000004"/>
    <x v="0"/>
    <x v="21"/>
    <x v="1"/>
    <n v="1"/>
    <n v="0"/>
    <n v="0"/>
    <x v="0"/>
    <x v="0"/>
    <x v="0"/>
    <s v="NA"/>
  </r>
  <r>
    <n v="192"/>
    <x v="26"/>
    <n v="26.609346670000001"/>
    <n v="93.477828329999994"/>
    <x v="0"/>
    <x v="22"/>
    <x v="1"/>
    <n v="1"/>
    <n v="0"/>
    <n v="0"/>
    <x v="0"/>
    <x v="0"/>
    <x v="0"/>
    <s v="NA"/>
  </r>
  <r>
    <n v="193"/>
    <x v="27"/>
    <n v="26.594709999999999"/>
    <n v="93.443470000000005"/>
    <x v="0"/>
    <x v="15"/>
    <x v="3"/>
    <n v="0"/>
    <n v="1"/>
    <n v="0"/>
    <x v="0"/>
    <x v="0"/>
    <x v="0"/>
    <s v="NA"/>
  </r>
  <r>
    <n v="194"/>
    <x v="27"/>
    <n v="26.574696670000002"/>
    <n v="93.223226670000003"/>
    <x v="0"/>
    <x v="8"/>
    <x v="3"/>
    <n v="1"/>
    <n v="0"/>
    <n v="0"/>
    <x v="0"/>
    <x v="0"/>
    <x v="0"/>
    <s v="NA"/>
  </r>
  <r>
    <n v="195"/>
    <x v="28"/>
    <n v="26.605441670000001"/>
    <n v="93.463981669999995"/>
    <x v="0"/>
    <x v="22"/>
    <x v="1"/>
    <n v="1"/>
    <n v="0"/>
    <n v="0"/>
    <x v="0"/>
    <x v="0"/>
    <x v="0"/>
    <s v="NA"/>
  </r>
  <r>
    <n v="196"/>
    <x v="28"/>
    <n v="26.574725000000001"/>
    <n v="93.228888330000004"/>
    <x v="0"/>
    <x v="22"/>
    <x v="1"/>
    <n v="1"/>
    <n v="0"/>
    <n v="0"/>
    <x v="0"/>
    <x v="0"/>
    <x v="0"/>
    <s v="NA"/>
  </r>
  <r>
    <n v="199"/>
    <x v="28"/>
    <n v="26.569722219999999"/>
    <n v="93.056083330000007"/>
    <x v="0"/>
    <x v="29"/>
    <x v="1"/>
    <n v="0"/>
    <n v="1"/>
    <n v="0"/>
    <x v="0"/>
    <x v="0"/>
    <x v="0"/>
    <s v="NA"/>
  </r>
  <r>
    <n v="201"/>
    <x v="29"/>
    <n v="26.582535"/>
    <n v="93.303780000000003"/>
    <x v="0"/>
    <x v="8"/>
    <x v="3"/>
    <n v="1"/>
    <n v="0"/>
    <n v="0"/>
    <x v="0"/>
    <x v="0"/>
    <x v="0"/>
    <s v="NA"/>
  </r>
  <r>
    <n v="202"/>
    <x v="29"/>
    <n v="26.592416669999999"/>
    <n v="93.438777779999995"/>
    <x v="0"/>
    <x v="14"/>
    <x v="1"/>
    <n v="1"/>
    <n v="0"/>
    <n v="0"/>
    <x v="0"/>
    <x v="0"/>
    <x v="0"/>
    <s v="NA"/>
  </r>
  <r>
    <n v="203"/>
    <x v="29"/>
    <n v="26.59036111"/>
    <n v="93.429888890000001"/>
    <x v="0"/>
    <x v="14"/>
    <x v="1"/>
    <n v="0"/>
    <n v="1"/>
    <n v="0"/>
    <x v="0"/>
    <x v="0"/>
    <x v="0"/>
    <s v="NA"/>
  </r>
  <r>
    <n v="204"/>
    <x v="29"/>
    <n v="26.573694440000001"/>
    <n v="93.145638890000001"/>
    <x v="0"/>
    <x v="1"/>
    <x v="1"/>
    <n v="1"/>
    <n v="0"/>
    <n v="0"/>
    <x v="0"/>
    <x v="0"/>
    <x v="0"/>
    <s v="NA"/>
  </r>
  <r>
    <n v="205"/>
    <x v="29"/>
    <n v="26.57375"/>
    <n v="93.10502778"/>
    <x v="0"/>
    <x v="22"/>
    <x v="1"/>
    <n v="1"/>
    <n v="0"/>
    <n v="0"/>
    <x v="0"/>
    <x v="0"/>
    <x v="0"/>
    <s v="NA"/>
  </r>
  <r>
    <n v="206"/>
    <x v="29"/>
    <n v="26.573694440000001"/>
    <n v="93.145638890000001"/>
    <x v="0"/>
    <x v="14"/>
    <x v="1"/>
    <n v="1"/>
    <n v="0"/>
    <n v="0"/>
    <x v="0"/>
    <x v="0"/>
    <x v="0"/>
    <s v="NA"/>
  </r>
  <r>
    <n v="207"/>
    <x v="30"/>
    <n v="26.628585000000001"/>
    <n v="93.539221670000003"/>
    <x v="0"/>
    <x v="1"/>
    <x v="1"/>
    <n v="1"/>
    <n v="0"/>
    <n v="0"/>
    <x v="0"/>
    <x v="0"/>
    <x v="0"/>
    <s v="NA"/>
  </r>
  <r>
    <n v="208"/>
    <x v="30"/>
    <n v="26.623478330000001"/>
    <n v="93.52664833"/>
    <x v="0"/>
    <x v="1"/>
    <x v="1"/>
    <n v="1"/>
    <n v="0"/>
    <n v="0"/>
    <x v="0"/>
    <x v="0"/>
    <x v="0"/>
    <s v="NA"/>
  </r>
  <r>
    <n v="209"/>
    <x v="30"/>
    <n v="26.61597806"/>
    <n v="93.508658330000003"/>
    <x v="0"/>
    <x v="30"/>
    <x v="1"/>
    <n v="1"/>
    <n v="0"/>
    <n v="0"/>
    <x v="0"/>
    <x v="0"/>
    <x v="0"/>
    <s v="NA"/>
  </r>
  <r>
    <n v="210"/>
    <x v="30"/>
    <n v="26.602128329999999"/>
    <n v="93.457696670000004"/>
    <x v="0"/>
    <x v="27"/>
    <x v="3"/>
    <n v="1"/>
    <n v="0"/>
    <n v="0"/>
    <x v="0"/>
    <x v="0"/>
    <x v="0"/>
    <s v="NA"/>
  </r>
  <r>
    <n v="211"/>
    <x v="30"/>
    <n v="26.593798329999998"/>
    <n v="93.441581670000005"/>
    <x v="0"/>
    <x v="1"/>
    <x v="1"/>
    <n v="1"/>
    <n v="0"/>
    <n v="0"/>
    <x v="0"/>
    <x v="0"/>
    <x v="0"/>
    <s v="NA"/>
  </r>
  <r>
    <n v="212"/>
    <x v="30"/>
    <n v="26.577110000000001"/>
    <n v="93.282818329999998"/>
    <x v="0"/>
    <x v="20"/>
    <x v="3"/>
    <n v="1"/>
    <n v="0"/>
    <n v="0"/>
    <x v="0"/>
    <x v="0"/>
    <x v="0"/>
    <s v="NA"/>
  </r>
  <r>
    <n v="213"/>
    <x v="30"/>
    <n v="26.61346"/>
    <n v="93.500941670000003"/>
    <x v="0"/>
    <x v="21"/>
    <x v="1"/>
    <n v="1"/>
    <n v="0"/>
    <n v="0"/>
    <x v="0"/>
    <x v="0"/>
    <x v="0"/>
    <s v="NA"/>
  </r>
  <r>
    <n v="214"/>
    <x v="31"/>
    <n v="26.603388890000002"/>
    <n v="93.460055560000001"/>
    <x v="1"/>
    <x v="14"/>
    <x v="1"/>
    <n v="1"/>
    <n v="0"/>
    <n v="0"/>
    <x v="0"/>
    <x v="0"/>
    <x v="0"/>
    <s v="NA"/>
  </r>
  <r>
    <n v="215"/>
    <x v="31"/>
    <n v="26.590499999999999"/>
    <n v="93.427138889999995"/>
    <x v="1"/>
    <x v="1"/>
    <x v="1"/>
    <n v="1"/>
    <n v="0"/>
    <n v="0"/>
    <x v="0"/>
    <x v="0"/>
    <x v="0"/>
    <s v="NA"/>
  </r>
  <r>
    <n v="216"/>
    <x v="31"/>
    <n v="26.577222219999999"/>
    <n v="93.283305560000002"/>
    <x v="1"/>
    <x v="1"/>
    <x v="1"/>
    <n v="1"/>
    <n v="0"/>
    <n v="0"/>
    <x v="0"/>
    <x v="0"/>
    <x v="0"/>
    <s v="NA"/>
  </r>
  <r>
    <n v="217"/>
    <x v="31"/>
    <n v="26.574833330000001"/>
    <n v="93.209305560000004"/>
    <x v="1"/>
    <x v="15"/>
    <x v="3"/>
    <n v="1"/>
    <n v="0"/>
    <n v="0"/>
    <x v="0"/>
    <x v="0"/>
    <x v="0"/>
    <s v="NA"/>
  </r>
  <r>
    <n v="223"/>
    <x v="32"/>
    <n v="26.585568330000001"/>
    <n v="93.320083330000003"/>
    <x v="1"/>
    <x v="31"/>
    <x v="1"/>
    <n v="1"/>
    <n v="0"/>
    <n v="0"/>
    <x v="0"/>
    <x v="0"/>
    <x v="0"/>
    <s v="NA"/>
  </r>
  <r>
    <n v="224"/>
    <x v="33"/>
    <n v="26.639813329999999"/>
    <n v="93.566064999999995"/>
    <x v="1"/>
    <x v="27"/>
    <x v="3"/>
    <n v="1"/>
    <n v="0"/>
    <n v="0"/>
    <x v="0"/>
    <x v="0"/>
    <x v="0"/>
    <s v="NA"/>
  </r>
  <r>
    <n v="225"/>
    <x v="33"/>
    <n v="26.602049999999998"/>
    <n v="93.457615000000004"/>
    <x v="1"/>
    <x v="17"/>
    <x v="1"/>
    <n v="0"/>
    <n v="0"/>
    <n v="1"/>
    <x v="0"/>
    <x v="0"/>
    <x v="0"/>
    <s v="NA"/>
  </r>
  <r>
    <n v="228"/>
    <x v="34"/>
    <n v="26.60962"/>
    <n v="93.478551670000002"/>
    <x v="1"/>
    <x v="8"/>
    <x v="3"/>
    <n v="1"/>
    <n v="0"/>
    <n v="0"/>
    <x v="0"/>
    <x v="0"/>
    <x v="0"/>
    <s v="NA"/>
  </r>
  <r>
    <n v="229"/>
    <x v="34"/>
    <n v="26.576938330000001"/>
    <n v="93.278491669999994"/>
    <x v="1"/>
    <x v="19"/>
    <x v="1"/>
    <n v="0"/>
    <n v="1"/>
    <n v="0"/>
    <x v="0"/>
    <x v="0"/>
    <x v="0"/>
    <s v="NA"/>
  </r>
  <r>
    <n v="232"/>
    <x v="35"/>
    <n v="26.602699999999999"/>
    <n v="93.458646669999993"/>
    <x v="1"/>
    <x v="20"/>
    <x v="3"/>
    <n v="1"/>
    <n v="0"/>
    <n v="0"/>
    <x v="0"/>
    <x v="0"/>
    <x v="0"/>
    <s v="NA"/>
  </r>
  <r>
    <n v="233"/>
    <x v="35"/>
    <n v="26.589265000000001"/>
    <n v="93.413155000000003"/>
    <x v="1"/>
    <x v="23"/>
    <x v="3"/>
    <n v="0"/>
    <n v="1"/>
    <n v="0"/>
    <x v="0"/>
    <x v="0"/>
    <x v="0"/>
    <s v="NA"/>
  </r>
  <r>
    <n v="234"/>
    <x v="35"/>
    <n v="26.57544"/>
    <n v="93.199758329999995"/>
    <x v="1"/>
    <x v="20"/>
    <x v="3"/>
    <n v="1"/>
    <n v="0"/>
    <n v="0"/>
    <x v="0"/>
    <x v="0"/>
    <x v="0"/>
    <s v="NA"/>
  </r>
  <r>
    <n v="235"/>
    <x v="35"/>
    <n v="26.570025000000001"/>
    <n v="93.072828329999993"/>
    <x v="1"/>
    <x v="21"/>
    <x v="1"/>
    <n v="0"/>
    <n v="1"/>
    <n v="0"/>
    <x v="0"/>
    <x v="0"/>
    <x v="0"/>
    <s v="NA"/>
  </r>
  <r>
    <n v="236"/>
    <x v="35"/>
    <n v="26.57455667"/>
    <n v="93.078091670000006"/>
    <x v="1"/>
    <x v="17"/>
    <x v="1"/>
    <n v="1"/>
    <n v="0"/>
    <n v="0"/>
    <x v="0"/>
    <x v="0"/>
    <x v="0"/>
    <s v="NA"/>
  </r>
  <r>
    <n v="237"/>
    <x v="35"/>
    <n v="26.575936670000001"/>
    <n v="93.24682833"/>
    <x v="1"/>
    <x v="8"/>
    <x v="3"/>
    <n v="1"/>
    <n v="0"/>
    <n v="0"/>
    <x v="0"/>
    <x v="0"/>
    <x v="0"/>
    <s v="NA"/>
  </r>
  <r>
    <n v="238"/>
    <x v="35"/>
    <n v="26.641213329999999"/>
    <n v="93.584661670000003"/>
    <x v="1"/>
    <x v="22"/>
    <x v="1"/>
    <n v="1"/>
    <n v="0"/>
    <n v="0"/>
    <x v="0"/>
    <x v="0"/>
    <x v="0"/>
    <s v="NA"/>
  </r>
  <r>
    <n v="239"/>
    <x v="36"/>
    <n v="26.592148330000001"/>
    <n v="93.438221670000004"/>
    <x v="1"/>
    <x v="22"/>
    <x v="1"/>
    <n v="1"/>
    <n v="0"/>
    <n v="0"/>
    <x v="0"/>
    <x v="0"/>
    <x v="0"/>
    <s v="NA"/>
  </r>
  <r>
    <n v="240"/>
    <x v="36"/>
    <n v="26.591181670000001"/>
    <n v="93.436248329999998"/>
    <x v="1"/>
    <x v="16"/>
    <x v="1"/>
    <n v="1"/>
    <n v="0"/>
    <n v="0"/>
    <x v="0"/>
    <x v="0"/>
    <x v="0"/>
    <s v="NA"/>
  </r>
  <r>
    <n v="241"/>
    <x v="36"/>
    <n v="26.57100333"/>
    <n v="93.117643330000007"/>
    <x v="1"/>
    <x v="9"/>
    <x v="3"/>
    <n v="1"/>
    <n v="0"/>
    <n v="0"/>
    <x v="0"/>
    <x v="0"/>
    <x v="0"/>
    <s v="NA"/>
  </r>
  <r>
    <n v="242"/>
    <x v="36"/>
    <n v="26.574045000000002"/>
    <n v="93.105183330000003"/>
    <x v="1"/>
    <x v="22"/>
    <x v="1"/>
    <n v="1"/>
    <n v="0"/>
    <n v="0"/>
    <x v="0"/>
    <x v="0"/>
    <x v="0"/>
    <s v="NA"/>
  </r>
  <r>
    <n v="243"/>
    <x v="36"/>
    <n v="26.569806669999998"/>
    <n v="93.054918330000007"/>
    <x v="1"/>
    <x v="32"/>
    <x v="1"/>
    <n v="1"/>
    <n v="0"/>
    <n v="0"/>
    <x v="0"/>
    <x v="0"/>
    <x v="0"/>
    <s v="NA"/>
  </r>
  <r>
    <n v="244"/>
    <x v="37"/>
    <n v="26.591777780000001"/>
    <n v="93.437666669999999"/>
    <x v="1"/>
    <x v="29"/>
    <x v="1"/>
    <n v="0"/>
    <n v="1"/>
    <n v="0"/>
    <x v="0"/>
    <x v="0"/>
    <x v="0"/>
    <s v="NA"/>
  </r>
  <r>
    <n v="245"/>
    <x v="37"/>
    <n v="26.590638890000001"/>
    <n v="93.424972220000001"/>
    <x v="1"/>
    <x v="22"/>
    <x v="1"/>
    <n v="1"/>
    <n v="0"/>
    <n v="0"/>
    <x v="0"/>
    <x v="0"/>
    <x v="0"/>
    <s v="NA"/>
  </r>
  <r>
    <n v="246"/>
    <x v="37"/>
    <n v="26.577388890000002"/>
    <n v="93.283777779999994"/>
    <x v="1"/>
    <x v="1"/>
    <x v="1"/>
    <n v="1"/>
    <n v="0"/>
    <n v="0"/>
    <x v="0"/>
    <x v="0"/>
    <x v="0"/>
    <s v="NA"/>
  </r>
  <r>
    <n v="247"/>
    <x v="38"/>
    <n v="26.621413329999999"/>
    <n v="93.519681669999997"/>
    <x v="1"/>
    <x v="21"/>
    <x v="1"/>
    <n v="0"/>
    <n v="1"/>
    <n v="0"/>
    <x v="0"/>
    <x v="0"/>
    <x v="0"/>
    <s v="NA"/>
  </r>
  <r>
    <n v="248"/>
    <x v="39"/>
    <n v="26.581553"/>
    <n v="93.299272999999999"/>
    <x v="1"/>
    <x v="31"/>
    <x v="1"/>
    <n v="1"/>
    <n v="0"/>
    <n v="0"/>
    <x v="0"/>
    <x v="0"/>
    <x v="0"/>
    <s v="NA"/>
  </r>
  <r>
    <n v="249"/>
    <x v="40"/>
    <n v="26.599976999999999"/>
    <n v="93.453367999999998"/>
    <x v="1"/>
    <x v="15"/>
    <x v="3"/>
    <n v="1"/>
    <n v="0"/>
    <n v="0"/>
    <x v="0"/>
    <x v="0"/>
    <x v="0"/>
    <s v="NA"/>
  </r>
  <r>
    <n v="250"/>
    <x v="40"/>
    <n v="26.574677999999999"/>
    <n v="93.218957000000003"/>
    <x v="1"/>
    <x v="22"/>
    <x v="1"/>
    <n v="1"/>
    <n v="0"/>
    <n v="0"/>
    <x v="0"/>
    <x v="0"/>
    <x v="0"/>
    <s v="NA"/>
  </r>
  <r>
    <n v="251"/>
    <x v="40"/>
    <n v="26.574842"/>
    <n v="93.148887000000002"/>
    <x v="1"/>
    <x v="8"/>
    <x v="3"/>
    <n v="1"/>
    <n v="0"/>
    <n v="0"/>
    <x v="0"/>
    <x v="0"/>
    <x v="0"/>
    <s v="NA"/>
  </r>
  <r>
    <n v="252"/>
    <x v="40"/>
    <n v="26.574745"/>
    <n v="93.211308000000002"/>
    <x v="1"/>
    <x v="14"/>
    <x v="1"/>
    <n v="1"/>
    <n v="0"/>
    <n v="0"/>
    <x v="0"/>
    <x v="0"/>
    <x v="0"/>
    <s v="NA"/>
  </r>
  <r>
    <n v="253"/>
    <x v="40"/>
    <n v="26.575900000000001"/>
    <n v="93.246111999999997"/>
    <x v="1"/>
    <x v="8"/>
    <x v="3"/>
    <n v="1"/>
    <n v="0"/>
    <n v="0"/>
    <x v="0"/>
    <x v="0"/>
    <x v="0"/>
    <s v="NA"/>
  </r>
  <r>
    <n v="255"/>
    <x v="40"/>
    <n v="26.575742999999999"/>
    <n v="93.202718000000004"/>
    <x v="1"/>
    <x v="27"/>
    <x v="3"/>
    <n v="1"/>
    <n v="0"/>
    <n v="0"/>
    <x v="0"/>
    <x v="0"/>
    <x v="0"/>
    <s v="NA"/>
  </r>
  <r>
    <n v="256"/>
    <x v="41"/>
    <n v="26.574712000000002"/>
    <n v="93.220292999999998"/>
    <x v="1"/>
    <x v="15"/>
    <x v="3"/>
    <n v="1"/>
    <n v="0"/>
    <n v="0"/>
    <x v="0"/>
    <x v="0"/>
    <x v="0"/>
    <s v="NA"/>
  </r>
  <r>
    <n v="257"/>
    <x v="41"/>
    <n v="26.579934999999999"/>
    <n v="93.293148000000002"/>
    <x v="1"/>
    <x v="27"/>
    <x v="3"/>
    <n v="1"/>
    <n v="0"/>
    <n v="0"/>
    <x v="0"/>
    <x v="0"/>
    <x v="0"/>
    <s v="NA"/>
  </r>
  <r>
    <n v="258"/>
    <x v="42"/>
    <n v="26.576038"/>
    <n v="93.249683000000005"/>
    <x v="1"/>
    <x v="8"/>
    <x v="3"/>
    <n v="1"/>
    <n v="0"/>
    <n v="0"/>
    <x v="0"/>
    <x v="0"/>
    <x v="0"/>
    <s v="NA"/>
  </r>
  <r>
    <n v="259"/>
    <x v="42"/>
    <n v="26.577159999999999"/>
    <n v="93.277709999999999"/>
    <x v="1"/>
    <x v="33"/>
    <x v="1"/>
    <n v="1"/>
    <n v="0"/>
    <n v="0"/>
    <x v="0"/>
    <x v="0"/>
    <x v="0"/>
    <s v="NA"/>
  </r>
  <r>
    <n v="260"/>
    <x v="42"/>
    <n v="26.574673000000001"/>
    <n v="93.221819999999994"/>
    <x v="1"/>
    <x v="8"/>
    <x v="3"/>
    <n v="1"/>
    <n v="0"/>
    <n v="0"/>
    <x v="0"/>
    <x v="0"/>
    <x v="0"/>
    <s v="NA"/>
  </r>
  <r>
    <n v="261"/>
    <x v="42"/>
    <n v="26.611187000000001"/>
    <n v="93.491923"/>
    <x v="1"/>
    <x v="27"/>
    <x v="3"/>
    <n v="1"/>
    <n v="0"/>
    <n v="0"/>
    <x v="0"/>
    <x v="0"/>
    <x v="0"/>
    <s v="NA"/>
  </r>
  <r>
    <n v="262"/>
    <x v="43"/>
    <n v="26.586701999999999"/>
    <n v="93.358755000000002"/>
    <x v="1"/>
    <x v="34"/>
    <x v="1"/>
    <n v="1"/>
    <n v="0"/>
    <n v="0"/>
    <x v="0"/>
    <x v="0"/>
    <x v="0"/>
    <s v="NA"/>
  </r>
  <r>
    <n v="267"/>
    <x v="43"/>
    <n v="26.575361000000001"/>
    <n v="93.151017999999993"/>
    <x v="1"/>
    <x v="16"/>
    <x v="1"/>
    <n v="1"/>
    <n v="0"/>
    <n v="0"/>
    <x v="0"/>
    <x v="0"/>
    <x v="0"/>
    <s v="NA"/>
  </r>
  <r>
    <n v="268"/>
    <x v="43"/>
    <n v="26.576328"/>
    <n v="93.252514000000005"/>
    <x v="1"/>
    <x v="22"/>
    <x v="1"/>
    <n v="1"/>
    <n v="0"/>
    <n v="0"/>
    <x v="0"/>
    <x v="0"/>
    <x v="0"/>
    <s v="NA"/>
  </r>
  <r>
    <n v="269"/>
    <x v="43"/>
    <n v="26.599301000000001"/>
    <n v="93.452081000000007"/>
    <x v="1"/>
    <x v="15"/>
    <x v="3"/>
    <n v="1"/>
    <n v="0"/>
    <n v="0"/>
    <x v="0"/>
    <x v="0"/>
    <x v="0"/>
    <s v="NA"/>
  </r>
  <r>
    <n v="270"/>
    <x v="44"/>
    <n v="26.63815"/>
    <n v="93.562246999999999"/>
    <x v="1"/>
    <x v="11"/>
    <x v="3"/>
    <n v="1"/>
    <n v="0"/>
    <n v="0"/>
    <x v="0"/>
    <x v="0"/>
    <x v="0"/>
    <s v="NA"/>
  </r>
  <r>
    <n v="271"/>
    <x v="44"/>
    <n v="26.587579999999999"/>
    <n v="93.370857000000001"/>
    <x v="1"/>
    <x v="35"/>
    <x v="4"/>
    <n v="1"/>
    <n v="0"/>
    <n v="0"/>
    <x v="0"/>
    <x v="0"/>
    <x v="0"/>
    <s v="Rangajan, Hatikhuli Tea Estate"/>
  </r>
  <r>
    <n v="275"/>
    <x v="45"/>
    <n v="26.589511999999999"/>
    <n v="93.412666999999999"/>
    <x v="1"/>
    <x v="8"/>
    <x v="3"/>
    <n v="1"/>
    <n v="0"/>
    <n v="0"/>
    <x v="0"/>
    <x v="0"/>
    <x v="0"/>
    <s v="NA"/>
  </r>
  <r>
    <n v="276"/>
    <x v="46"/>
    <n v="26.584028"/>
    <n v="93.336139000000003"/>
    <x v="1"/>
    <x v="16"/>
    <x v="1"/>
    <n v="1"/>
    <n v="0"/>
    <n v="0"/>
    <x v="0"/>
    <x v="0"/>
    <x v="0"/>
    <s v="NA"/>
  </r>
  <r>
    <n v="277"/>
    <x v="46"/>
    <n v="26.585443999999999"/>
    <n v="93.326999999999998"/>
    <x v="1"/>
    <x v="36"/>
    <x v="1"/>
    <n v="1"/>
    <n v="0"/>
    <n v="0"/>
    <x v="0"/>
    <x v="0"/>
    <x v="0"/>
    <s v="NA"/>
  </r>
  <r>
    <n v="278"/>
    <x v="46"/>
    <n v="26.585332999999999"/>
    <n v="93.317471999999995"/>
    <x v="1"/>
    <x v="36"/>
    <x v="1"/>
    <n v="1"/>
    <n v="0"/>
    <n v="0"/>
    <x v="0"/>
    <x v="0"/>
    <x v="0"/>
    <s v="NA"/>
  </r>
  <r>
    <n v="279"/>
    <x v="46"/>
    <n v="26.5855"/>
    <n v="93.329306000000003"/>
    <x v="1"/>
    <x v="37"/>
    <x v="1"/>
    <n v="1"/>
    <n v="0"/>
    <n v="0"/>
    <x v="0"/>
    <x v="0"/>
    <x v="0"/>
    <s v="NA"/>
  </r>
  <r>
    <n v="280"/>
    <x v="46"/>
    <n v="26.585332999999999"/>
    <n v="93.317471999999995"/>
    <x v="1"/>
    <x v="36"/>
    <x v="1"/>
    <n v="1"/>
    <n v="0"/>
    <n v="0"/>
    <x v="0"/>
    <x v="0"/>
    <x v="0"/>
    <s v="NA"/>
  </r>
  <r>
    <n v="281"/>
    <x v="46"/>
    <n v="26.627193999999999"/>
    <n v="93.535916999999998"/>
    <x v="1"/>
    <x v="27"/>
    <x v="3"/>
    <n v="1"/>
    <n v="0"/>
    <n v="0"/>
    <x v="0"/>
    <x v="0"/>
    <x v="0"/>
    <s v="NA"/>
  </r>
  <r>
    <n v="282"/>
    <x v="46"/>
    <n v="26.610499999999998"/>
    <n v="93.483000000000004"/>
    <x v="1"/>
    <x v="8"/>
    <x v="3"/>
    <n v="1"/>
    <n v="0"/>
    <n v="0"/>
    <x v="0"/>
    <x v="0"/>
    <x v="0"/>
    <s v="NA"/>
  </r>
  <r>
    <n v="283"/>
    <x v="46"/>
    <n v="26.607082999999999"/>
    <n v="93.469027999999994"/>
    <x v="1"/>
    <x v="8"/>
    <x v="3"/>
    <n v="1"/>
    <n v="0"/>
    <n v="0"/>
    <x v="0"/>
    <x v="0"/>
    <x v="0"/>
    <s v="NA"/>
  </r>
  <r>
    <n v="284"/>
    <x v="46"/>
    <n v="26.590471999999998"/>
    <n v="93.430555999999996"/>
    <x v="1"/>
    <x v="8"/>
    <x v="3"/>
    <n v="1"/>
    <n v="0"/>
    <n v="0"/>
    <x v="0"/>
    <x v="0"/>
    <x v="0"/>
    <s v="NA"/>
  </r>
  <r>
    <n v="285"/>
    <x v="46"/>
    <n v="26.590667"/>
    <n v="93.422639000000004"/>
    <x v="1"/>
    <x v="16"/>
    <x v="1"/>
    <n v="1"/>
    <n v="0"/>
    <n v="0"/>
    <x v="0"/>
    <x v="0"/>
    <x v="0"/>
    <s v="NA"/>
  </r>
  <r>
    <n v="286"/>
    <x v="46"/>
    <n v="26.590667"/>
    <n v="93.422639000000004"/>
    <x v="1"/>
    <x v="22"/>
    <x v="1"/>
    <n v="1"/>
    <n v="0"/>
    <n v="0"/>
    <x v="0"/>
    <x v="0"/>
    <x v="0"/>
    <s v="NA"/>
  </r>
  <r>
    <n v="287"/>
    <x v="46"/>
    <n v="26.585667000000001"/>
    <n v="93.319693999999998"/>
    <x v="1"/>
    <x v="36"/>
    <x v="1"/>
    <n v="1"/>
    <n v="0"/>
    <n v="0"/>
    <x v="0"/>
    <x v="0"/>
    <x v="0"/>
    <s v="NA"/>
  </r>
  <r>
    <n v="288"/>
    <x v="46"/>
    <n v="26.585471999999999"/>
    <n v="93.318194000000005"/>
    <x v="1"/>
    <x v="29"/>
    <x v="1"/>
    <n v="1"/>
    <n v="0"/>
    <n v="0"/>
    <x v="0"/>
    <x v="0"/>
    <x v="0"/>
    <s v="NA"/>
  </r>
  <r>
    <n v="289"/>
    <x v="46"/>
    <n v="26.585471999999999"/>
    <n v="93.318194000000005"/>
    <x v="1"/>
    <x v="18"/>
    <x v="1"/>
    <n v="1"/>
    <n v="0"/>
    <n v="0"/>
    <x v="0"/>
    <x v="0"/>
    <x v="0"/>
    <s v="NA"/>
  </r>
  <r>
    <n v="291"/>
    <x v="46"/>
    <n v="26.587167000000001"/>
    <n v="93.362222000000003"/>
    <x v="1"/>
    <x v="36"/>
    <x v="1"/>
    <n v="1"/>
    <n v="0"/>
    <n v="0"/>
    <x v="0"/>
    <x v="0"/>
    <x v="0"/>
    <s v="NA"/>
  </r>
  <r>
    <n v="292"/>
    <x v="46"/>
    <n v="26.587222000000001"/>
    <n v="93.362527999999998"/>
    <x v="1"/>
    <x v="26"/>
    <x v="1"/>
    <n v="1"/>
    <n v="0"/>
    <n v="0"/>
    <x v="0"/>
    <x v="0"/>
    <x v="0"/>
    <s v="NA"/>
  </r>
  <r>
    <n v="293"/>
    <x v="46"/>
    <n v="26.587416999999999"/>
    <n v="93.363388999999998"/>
    <x v="1"/>
    <x v="14"/>
    <x v="1"/>
    <n v="1"/>
    <n v="0"/>
    <n v="0"/>
    <x v="0"/>
    <x v="0"/>
    <x v="0"/>
    <s v="NA"/>
  </r>
  <r>
    <n v="294"/>
    <x v="46"/>
    <n v="26.587972000000001"/>
    <n v="93.367333000000002"/>
    <x v="1"/>
    <x v="14"/>
    <x v="1"/>
    <n v="1"/>
    <n v="0"/>
    <n v="0"/>
    <x v="0"/>
    <x v="0"/>
    <x v="0"/>
    <s v="NA"/>
  </r>
  <r>
    <n v="295"/>
    <x v="46"/>
    <n v="26.587972000000001"/>
    <n v="93.367333000000002"/>
    <x v="1"/>
    <x v="22"/>
    <x v="1"/>
    <n v="1"/>
    <n v="0"/>
    <n v="0"/>
    <x v="0"/>
    <x v="0"/>
    <x v="0"/>
    <s v="NA"/>
  </r>
  <r>
    <n v="296"/>
    <x v="46"/>
    <n v="26.58775"/>
    <n v="93.369249999999994"/>
    <x v="1"/>
    <x v="22"/>
    <x v="1"/>
    <n v="1"/>
    <n v="0"/>
    <n v="0"/>
    <x v="0"/>
    <x v="0"/>
    <x v="0"/>
    <s v="NA"/>
  </r>
  <r>
    <n v="297"/>
    <x v="47"/>
    <n v="26.598233"/>
    <n v="93.450162000000006"/>
    <x v="1"/>
    <x v="8"/>
    <x v="3"/>
    <n v="1"/>
    <n v="0"/>
    <n v="0"/>
    <x v="0"/>
    <x v="0"/>
    <x v="0"/>
    <s v="NA"/>
  </r>
  <r>
    <n v="298"/>
    <x v="47"/>
    <n v="26.587337999999999"/>
    <n v="93.373073000000005"/>
    <x v="1"/>
    <x v="36"/>
    <x v="1"/>
    <n v="1"/>
    <n v="0"/>
    <n v="0"/>
    <x v="0"/>
    <x v="0"/>
    <x v="0"/>
    <s v="NA"/>
  </r>
  <r>
    <n v="299"/>
    <x v="47"/>
    <n v="26.587264999999999"/>
    <n v="93.373028000000005"/>
    <x v="1"/>
    <x v="36"/>
    <x v="1"/>
    <n v="1"/>
    <n v="0"/>
    <n v="0"/>
    <x v="0"/>
    <x v="0"/>
    <x v="0"/>
    <s v="NA"/>
  </r>
  <r>
    <n v="300"/>
    <x v="47"/>
    <n v="26.587354999999999"/>
    <n v="93.363292999999999"/>
    <x v="1"/>
    <x v="7"/>
    <x v="1"/>
    <n v="1"/>
    <n v="0"/>
    <n v="0"/>
    <x v="0"/>
    <x v="0"/>
    <x v="0"/>
    <s v="NA"/>
  </r>
  <r>
    <n v="301"/>
    <x v="47"/>
    <n v="26.587026999999999"/>
    <n v="93.361869999999996"/>
    <x v="1"/>
    <x v="14"/>
    <x v="1"/>
    <n v="1"/>
    <n v="0"/>
    <n v="0"/>
    <x v="0"/>
    <x v="0"/>
    <x v="0"/>
    <s v="NA"/>
  </r>
  <r>
    <n v="302"/>
    <x v="47"/>
    <n v="26.575348000000002"/>
    <n v="93.241647999999998"/>
    <x v="1"/>
    <x v="31"/>
    <x v="1"/>
    <n v="1"/>
    <n v="0"/>
    <n v="0"/>
    <x v="0"/>
    <x v="0"/>
    <x v="0"/>
    <s v="NA"/>
  </r>
  <r>
    <n v="303"/>
    <x v="47"/>
    <n v="26.574627"/>
    <n v="93.229112000000001"/>
    <x v="1"/>
    <x v="11"/>
    <x v="3"/>
    <n v="1"/>
    <n v="0"/>
    <n v="0"/>
    <x v="0"/>
    <x v="0"/>
    <x v="0"/>
    <s v="NA"/>
  </r>
  <r>
    <n v="307"/>
    <x v="47"/>
    <n v="26.574473000000001"/>
    <n v="93.113662000000005"/>
    <x v="1"/>
    <x v="36"/>
    <x v="1"/>
    <n v="1"/>
    <n v="0"/>
    <n v="0"/>
    <x v="0"/>
    <x v="0"/>
    <x v="0"/>
    <s v="NA"/>
  </r>
  <r>
    <n v="308"/>
    <x v="48"/>
    <n v="26.574622999999999"/>
    <n v="93.226862999999994"/>
    <x v="1"/>
    <x v="21"/>
    <x v="1"/>
    <n v="0"/>
    <n v="1"/>
    <n v="0"/>
    <x v="0"/>
    <x v="0"/>
    <x v="0"/>
    <s v="Kuthori,4.47"/>
  </r>
  <r>
    <n v="309"/>
    <x v="48"/>
    <n v="26.582982000000001"/>
    <n v="93.305357000000001"/>
    <x v="1"/>
    <x v="27"/>
    <x v="3"/>
    <n v="1"/>
    <n v="0"/>
    <n v="0"/>
    <x v="0"/>
    <x v="0"/>
    <x v="0"/>
    <s v="NA"/>
  </r>
  <r>
    <n v="310"/>
    <x v="48"/>
    <n v="26.583877000000001"/>
    <n v="93.310023000000001"/>
    <x v="1"/>
    <x v="36"/>
    <x v="1"/>
    <n v="1"/>
    <n v="0"/>
    <n v="0"/>
    <x v="0"/>
    <x v="0"/>
    <x v="0"/>
    <s v="NA"/>
  </r>
  <r>
    <n v="311"/>
    <x v="48"/>
    <n v="26.585381999999999"/>
    <n v="93.317918000000006"/>
    <x v="1"/>
    <x v="36"/>
    <x v="1"/>
    <n v="1"/>
    <n v="0"/>
    <n v="0"/>
    <x v="0"/>
    <x v="0"/>
    <x v="0"/>
    <s v="NA"/>
  </r>
  <r>
    <n v="312"/>
    <x v="48"/>
    <n v="26.641417000000001"/>
    <n v="93.580611000000005"/>
    <x v="1"/>
    <x v="16"/>
    <x v="1"/>
    <n v="1"/>
    <n v="0"/>
    <n v="0"/>
    <x v="0"/>
    <x v="0"/>
    <x v="0"/>
    <s v="Lotabari"/>
  </r>
  <r>
    <n v="313"/>
    <x v="48"/>
    <n v="26.59075"/>
    <n v="93.421499999999995"/>
    <x v="1"/>
    <x v="21"/>
    <x v="1"/>
    <n v="0"/>
    <n v="1"/>
    <n v="0"/>
    <x v="0"/>
    <x v="0"/>
    <x v="0"/>
    <s v="Kohora"/>
  </r>
  <r>
    <n v="314"/>
    <x v="48"/>
    <n v="26.587499999999999"/>
    <n v="93.363972000000004"/>
    <x v="1"/>
    <x v="36"/>
    <x v="1"/>
    <n v="1"/>
    <n v="0"/>
    <n v="0"/>
    <x v="0"/>
    <x v="0"/>
    <x v="0"/>
    <s v="Hatikuli"/>
  </r>
  <r>
    <n v="315"/>
    <x v="48"/>
    <n v="26.587499999999999"/>
    <n v="93.363972000000004"/>
    <x v="1"/>
    <x v="38"/>
    <x v="1"/>
    <n v="1"/>
    <n v="0"/>
    <n v="0"/>
    <x v="0"/>
    <x v="0"/>
    <x v="0"/>
    <s v="Hatikuli"/>
  </r>
  <r>
    <n v="316"/>
    <x v="48"/>
    <n v="26.569578"/>
    <n v="93.136763999999999"/>
    <x v="1"/>
    <x v="38"/>
    <x v="1"/>
    <n v="1"/>
    <n v="0"/>
    <n v="0"/>
    <x v="0"/>
    <x v="0"/>
    <x v="0"/>
    <s v="Deosur Animal Corridor"/>
  </r>
  <r>
    <n v="317"/>
    <x v="48"/>
    <n v="26.587499999999999"/>
    <n v="93.363972000000004"/>
    <x v="1"/>
    <x v="36"/>
    <x v="1"/>
    <n v="1"/>
    <n v="0"/>
    <n v="0"/>
    <x v="0"/>
    <x v="0"/>
    <x v="0"/>
    <s v="Deosur Animal Corridor"/>
  </r>
  <r>
    <n v="318"/>
    <x v="48"/>
    <n v="26.569610999999998"/>
    <n v="93.136860999999996"/>
    <x v="1"/>
    <x v="8"/>
    <x v="3"/>
    <n v="1"/>
    <n v="0"/>
    <n v="0"/>
    <x v="0"/>
    <x v="0"/>
    <x v="0"/>
    <s v="Deosur Animal Corridor"/>
  </r>
  <r>
    <n v="319"/>
    <x v="49"/>
    <n v="26.586202"/>
    <n v="93.324550000000002"/>
    <x v="1"/>
    <x v="16"/>
    <x v="1"/>
    <n v="1"/>
    <n v="0"/>
    <n v="0"/>
    <x v="0"/>
    <x v="0"/>
    <x v="0"/>
    <s v="Haldibari"/>
  </r>
  <r>
    <n v="320"/>
    <x v="49"/>
    <n v="26.584498"/>
    <n v="93.314329999999998"/>
    <x v="1"/>
    <x v="36"/>
    <x v="1"/>
    <n v="1"/>
    <n v="0"/>
    <n v="0"/>
    <x v="0"/>
    <x v="0"/>
    <x v="0"/>
    <s v="NA"/>
  </r>
  <r>
    <n v="321"/>
    <x v="49"/>
    <n v="26.584077000000001"/>
    <n v="93.311661999999998"/>
    <x v="1"/>
    <x v="36"/>
    <x v="1"/>
    <n v="1"/>
    <n v="0"/>
    <n v="0"/>
    <x v="0"/>
    <x v="0"/>
    <x v="0"/>
    <s v="NA"/>
  </r>
  <r>
    <n v="322"/>
    <x v="49"/>
    <n v="26.574375"/>
    <n v="93.193034999999995"/>
    <x v="1"/>
    <x v="36"/>
    <x v="1"/>
    <n v="1"/>
    <n v="0"/>
    <n v="0"/>
    <x v="0"/>
    <x v="0"/>
    <x v="0"/>
    <s v="NA"/>
  </r>
  <r>
    <n v="323"/>
    <x v="49"/>
    <n v="26.574607"/>
    <n v="93.220263000000003"/>
    <x v="1"/>
    <x v="39"/>
    <x v="0"/>
    <n v="0"/>
    <n v="1"/>
    <n v="0"/>
    <x v="0"/>
    <x v="0"/>
    <x v="0"/>
    <s v="NA"/>
  </r>
  <r>
    <n v="324"/>
    <x v="49"/>
    <n v="26.587599999999998"/>
    <n v="93.376738000000003"/>
    <x v="1"/>
    <x v="8"/>
    <x v="3"/>
    <n v="1"/>
    <n v="0"/>
    <n v="0"/>
    <x v="0"/>
    <x v="0"/>
    <x v="0"/>
    <s v="NA"/>
  </r>
  <r>
    <n v="325"/>
    <x v="49"/>
    <n v="26.632110000000001"/>
    <n v="93.547766999999993"/>
    <x v="1"/>
    <x v="36"/>
    <x v="1"/>
    <n v="1"/>
    <n v="0"/>
    <n v="0"/>
    <x v="0"/>
    <x v="0"/>
    <x v="0"/>
    <s v="NA"/>
  </r>
  <r>
    <n v="326"/>
    <x v="49"/>
    <n v="26.632283000000001"/>
    <n v="93.547927999999999"/>
    <x v="1"/>
    <x v="8"/>
    <x v="3"/>
    <n v="1"/>
    <n v="0"/>
    <n v="0"/>
    <x v="0"/>
    <x v="0"/>
    <x v="0"/>
    <s v="NA"/>
  </r>
  <r>
    <n v="327"/>
    <x v="50"/>
    <n v="26.576951999999999"/>
    <n v="93.282314999999997"/>
    <x v="1"/>
    <x v="20"/>
    <x v="3"/>
    <n v="1"/>
    <n v="0"/>
    <n v="0"/>
    <x v="0"/>
    <x v="0"/>
    <x v="0"/>
    <s v="NA"/>
  </r>
  <r>
    <n v="328"/>
    <x v="50"/>
    <n v="26.568102"/>
    <n v="93.127882999999997"/>
    <x v="1"/>
    <x v="38"/>
    <x v="1"/>
    <n v="1"/>
    <n v="0"/>
    <n v="0"/>
    <x v="0"/>
    <x v="0"/>
    <x v="0"/>
    <s v="NA"/>
  </r>
  <r>
    <n v="329"/>
    <x v="50"/>
    <n v="26.574266999999999"/>
    <n v="93.189544999999995"/>
    <x v="1"/>
    <x v="27"/>
    <x v="3"/>
    <n v="1"/>
    <n v="0"/>
    <n v="0"/>
    <x v="0"/>
    <x v="0"/>
    <x v="0"/>
    <s v="NA"/>
  </r>
  <r>
    <n v="330"/>
    <x v="50"/>
    <n v="26.578752000000001"/>
    <n v="93.270544999999998"/>
    <x v="1"/>
    <x v="36"/>
    <x v="1"/>
    <n v="1"/>
    <n v="0"/>
    <n v="0"/>
    <x v="0"/>
    <x v="0"/>
    <x v="0"/>
    <s v="NA"/>
  </r>
  <r>
    <n v="331"/>
    <x v="51"/>
    <n v="26.636413000000001"/>
    <n v="93.557952999999998"/>
    <x v="1"/>
    <x v="8"/>
    <x v="3"/>
    <n v="1"/>
    <n v="0"/>
    <n v="0"/>
    <x v="0"/>
    <x v="0"/>
    <x v="0"/>
    <s v="NA"/>
  </r>
  <r>
    <n v="332"/>
    <x v="51"/>
    <n v="26.575092999999999"/>
    <n v="93.208358000000004"/>
    <x v="1"/>
    <x v="1"/>
    <x v="1"/>
    <n v="1"/>
    <n v="0"/>
    <n v="0"/>
    <x v="0"/>
    <x v="0"/>
    <x v="0"/>
    <s v="NA"/>
  </r>
  <r>
    <n v="333"/>
    <x v="52"/>
    <n v="26.587807999999999"/>
    <n v="93.391249999999999"/>
    <x v="1"/>
    <x v="36"/>
    <x v="1"/>
    <n v="1"/>
    <n v="0"/>
    <n v="0"/>
    <x v="0"/>
    <x v="0"/>
    <x v="0"/>
    <s v="NA"/>
  </r>
  <r>
    <n v="334"/>
    <x v="52"/>
    <n v="26.575410000000002"/>
    <n v="93.205422999999996"/>
    <x v="1"/>
    <x v="27"/>
    <x v="3"/>
    <n v="1"/>
    <n v="0"/>
    <n v="0"/>
    <x v="0"/>
    <x v="0"/>
    <x v="0"/>
    <s v="NA"/>
  </r>
  <r>
    <n v="335"/>
    <x v="52"/>
    <n v="26.620944000000001"/>
    <n v="93.518249999999995"/>
    <x v="1"/>
    <x v="40"/>
    <x v="1"/>
    <n v="1"/>
    <n v="0"/>
    <n v="0"/>
    <x v="0"/>
    <x v="0"/>
    <x v="0"/>
    <s v="NA"/>
  </r>
  <r>
    <n v="336"/>
    <x v="52"/>
    <n v="26.604339"/>
    <n v="93.461944000000003"/>
    <x v="1"/>
    <x v="27"/>
    <x v="3"/>
    <n v="1"/>
    <n v="0"/>
    <n v="0"/>
    <x v="0"/>
    <x v="0"/>
    <x v="0"/>
    <s v="NA"/>
  </r>
  <r>
    <n v="337"/>
    <x v="52"/>
    <n v="26.600583"/>
    <n v="93.454750000000004"/>
    <x v="1"/>
    <x v="27"/>
    <x v="3"/>
    <n v="1"/>
    <n v="0"/>
    <n v="0"/>
    <x v="0"/>
    <x v="0"/>
    <x v="0"/>
    <s v="NA"/>
  </r>
  <r>
    <n v="338"/>
    <x v="52"/>
    <n v="26.594778000000002"/>
    <n v="93.443556000000001"/>
    <x v="1"/>
    <x v="8"/>
    <x v="3"/>
    <n v="1"/>
    <n v="0"/>
    <n v="0"/>
    <x v="0"/>
    <x v="0"/>
    <x v="0"/>
    <s v="NA"/>
  </r>
  <r>
    <n v="339"/>
    <x v="52"/>
    <n v="26.587527999999999"/>
    <n v="93.382472000000007"/>
    <x v="1"/>
    <x v="8"/>
    <x v="3"/>
    <n v="1"/>
    <n v="0"/>
    <n v="0"/>
    <x v="0"/>
    <x v="0"/>
    <x v="0"/>
    <s v="NA"/>
  </r>
  <r>
    <n v="340"/>
    <x v="52"/>
    <n v="26.585806000000002"/>
    <n v="93.382472000000007"/>
    <x v="1"/>
    <x v="36"/>
    <x v="1"/>
    <n v="1"/>
    <n v="0"/>
    <n v="0"/>
    <x v="0"/>
    <x v="0"/>
    <x v="0"/>
    <s v="NA"/>
  </r>
  <r>
    <n v="341"/>
    <x v="52"/>
    <n v="26.585296"/>
    <n v="93.319366000000002"/>
    <x v="1"/>
    <x v="7"/>
    <x v="1"/>
    <n v="1"/>
    <n v="0"/>
    <n v="0"/>
    <x v="0"/>
    <x v="0"/>
    <x v="0"/>
    <s v="NA"/>
  </r>
  <r>
    <n v="342"/>
    <x v="52"/>
    <n v="26.585471999999999"/>
    <n v="93.321444"/>
    <x v="1"/>
    <x v="21"/>
    <x v="1"/>
    <n v="1"/>
    <n v="0"/>
    <n v="0"/>
    <x v="0"/>
    <x v="0"/>
    <x v="0"/>
    <s v="NA"/>
  </r>
  <r>
    <n v="343"/>
    <x v="52"/>
    <n v="26.574694000000001"/>
    <n v="93.231611000000001"/>
    <x v="1"/>
    <x v="14"/>
    <x v="1"/>
    <n v="1"/>
    <n v="0"/>
    <n v="0"/>
    <x v="0"/>
    <x v="0"/>
    <x v="0"/>
    <s v="NA"/>
  </r>
  <r>
    <n v="344"/>
    <x v="52"/>
    <n v="26.574389"/>
    <n v="93.191749999999999"/>
    <x v="1"/>
    <x v="14"/>
    <x v="1"/>
    <n v="1"/>
    <n v="0"/>
    <n v="0"/>
    <x v="0"/>
    <x v="0"/>
    <x v="0"/>
    <s v="NA"/>
  </r>
  <r>
    <n v="345"/>
    <x v="52"/>
    <n v="26.573972000000001"/>
    <n v="93.186278000000001"/>
    <x v="1"/>
    <x v="22"/>
    <x v="1"/>
    <n v="1"/>
    <n v="0"/>
    <n v="0"/>
    <x v="0"/>
    <x v="0"/>
    <x v="0"/>
    <s v="NA"/>
  </r>
  <r>
    <n v="346"/>
    <x v="52"/>
    <n v="26.573972000000001"/>
    <n v="93.186278000000001"/>
    <x v="1"/>
    <x v="41"/>
    <x v="1"/>
    <n v="1"/>
    <n v="0"/>
    <n v="0"/>
    <x v="0"/>
    <x v="0"/>
    <x v="0"/>
    <s v="NA"/>
  </r>
  <r>
    <n v="347"/>
    <x v="52"/>
    <n v="26.573972000000001"/>
    <n v="93.186278000000001"/>
    <x v="1"/>
    <x v="1"/>
    <x v="1"/>
    <n v="1"/>
    <n v="0"/>
    <n v="0"/>
    <x v="0"/>
    <x v="0"/>
    <x v="0"/>
    <s v="NA"/>
  </r>
  <r>
    <n v="348"/>
    <x v="53"/>
    <n v="26.587914999999999"/>
    <n v="93.367414999999994"/>
    <x v="1"/>
    <x v="36"/>
    <x v="1"/>
    <n v="1"/>
    <n v="0"/>
    <n v="0"/>
    <x v="0"/>
    <x v="0"/>
    <x v="0"/>
    <s v="NA"/>
  </r>
  <r>
    <n v="349"/>
    <x v="53"/>
    <n v="26.574677999999999"/>
    <n v="93.213902000000004"/>
    <x v="1"/>
    <x v="1"/>
    <x v="1"/>
    <n v="1"/>
    <n v="0"/>
    <n v="0"/>
    <x v="0"/>
    <x v="0"/>
    <x v="0"/>
    <s v="NA"/>
  </r>
  <r>
    <n v="350"/>
    <x v="53"/>
    <n v="26.575678"/>
    <n v="93.200805000000003"/>
    <x v="1"/>
    <x v="36"/>
    <x v="1"/>
    <n v="1"/>
    <n v="0"/>
    <n v="0"/>
    <x v="0"/>
    <x v="0"/>
    <x v="0"/>
    <s v="NA"/>
  </r>
  <r>
    <n v="351"/>
    <x v="53"/>
    <n v="26.575354999999998"/>
    <n v="93.199349999999995"/>
    <x v="1"/>
    <x v="27"/>
    <x v="3"/>
    <n v="1"/>
    <n v="0"/>
    <n v="0"/>
    <x v="0"/>
    <x v="0"/>
    <x v="0"/>
    <s v="NA"/>
  </r>
  <r>
    <n v="352"/>
    <x v="53"/>
    <n v="26.571472"/>
    <n v="93.141610999999997"/>
    <x v="1"/>
    <x v="33"/>
    <x v="1"/>
    <n v="1"/>
    <n v="0"/>
    <n v="0"/>
    <x v="0"/>
    <x v="0"/>
    <x v="0"/>
    <n v="5.14"/>
  </r>
  <r>
    <n v="353"/>
    <x v="53"/>
    <n v="26.575111"/>
    <n v="93.197582999999995"/>
    <x v="1"/>
    <x v="42"/>
    <x v="1"/>
    <n v="0"/>
    <n v="1"/>
    <n v="0"/>
    <x v="0"/>
    <x v="0"/>
    <x v="0"/>
    <n v="4.0599999999999996"/>
  </r>
  <r>
    <n v="354"/>
    <x v="54"/>
    <n v="26.590689000000001"/>
    <n v="93.433706999999998"/>
    <x v="1"/>
    <x v="1"/>
    <x v="1"/>
    <n v="1"/>
    <n v="0"/>
    <n v="0"/>
    <x v="0"/>
    <x v="0"/>
    <x v="0"/>
    <s v="NA"/>
  </r>
  <r>
    <n v="355"/>
    <x v="54"/>
    <n v="26.587710000000001"/>
    <n v="93.364620000000002"/>
    <x v="1"/>
    <x v="16"/>
    <x v="1"/>
    <n v="1"/>
    <n v="0"/>
    <n v="0"/>
    <x v="0"/>
    <x v="0"/>
    <x v="0"/>
    <s v="NA"/>
  </r>
  <r>
    <n v="356"/>
    <x v="54"/>
    <n v="26.587599999999998"/>
    <n v="93.364707999999993"/>
    <x v="1"/>
    <x v="22"/>
    <x v="1"/>
    <n v="1"/>
    <n v="0"/>
    <n v="0"/>
    <x v="0"/>
    <x v="0"/>
    <x v="0"/>
    <s v="NA"/>
  </r>
  <r>
    <n v="357"/>
    <x v="54"/>
    <n v="26.576673"/>
    <n v="93.254518000000004"/>
    <x v="1"/>
    <x v="36"/>
    <x v="1"/>
    <n v="1"/>
    <n v="0"/>
    <n v="0"/>
    <x v="0"/>
    <x v="0"/>
    <x v="0"/>
    <s v="NA"/>
  </r>
  <r>
    <n v="358"/>
    <x v="54"/>
    <n v="26.567833"/>
    <n v="93.069221999999996"/>
    <x v="1"/>
    <x v="42"/>
    <x v="1"/>
    <n v="1"/>
    <n v="0"/>
    <n v="0"/>
    <x v="0"/>
    <x v="0"/>
    <x v="0"/>
    <s v="NA"/>
  </r>
  <r>
    <n v="359"/>
    <x v="55"/>
    <n v="26.628042000000001"/>
    <n v="93.537992000000003"/>
    <x v="1"/>
    <x v="27"/>
    <x v="3"/>
    <n v="1"/>
    <n v="0"/>
    <n v="0"/>
    <x v="0"/>
    <x v="0"/>
    <x v="0"/>
    <s v="NA"/>
  </r>
  <r>
    <n v="360"/>
    <x v="55"/>
    <n v="26.587516999999998"/>
    <n v="93.364312999999996"/>
    <x v="1"/>
    <x v="33"/>
    <x v="1"/>
    <n v="0"/>
    <n v="1"/>
    <n v="0"/>
    <x v="0"/>
    <x v="0"/>
    <x v="0"/>
    <s v="NA"/>
  </r>
  <r>
    <n v="361"/>
    <x v="55"/>
    <n v="26.586452000000001"/>
    <n v="93.352073000000004"/>
    <x v="1"/>
    <x v="36"/>
    <x v="1"/>
    <n v="1"/>
    <n v="0"/>
    <n v="0"/>
    <x v="0"/>
    <x v="0"/>
    <x v="0"/>
    <s v="NA"/>
  </r>
  <r>
    <n v="362"/>
    <x v="55"/>
    <n v="26.574842"/>
    <n v="93.236310000000003"/>
    <x v="1"/>
    <x v="8"/>
    <x v="3"/>
    <n v="1"/>
    <n v="0"/>
    <n v="0"/>
    <x v="0"/>
    <x v="0"/>
    <x v="0"/>
    <s v="NA"/>
  </r>
  <r>
    <n v="363"/>
    <x v="55"/>
    <n v="26.574233"/>
    <n v="93.191523000000004"/>
    <x v="1"/>
    <x v="14"/>
    <x v="1"/>
    <n v="0"/>
    <n v="1"/>
    <n v="0"/>
    <x v="0"/>
    <x v="0"/>
    <x v="0"/>
    <s v="NA"/>
  </r>
  <r>
    <n v="364"/>
    <x v="55"/>
    <n v="26.587689999999998"/>
    <n v="93.370256999999995"/>
    <x v="1"/>
    <x v="31"/>
    <x v="1"/>
    <n v="1"/>
    <n v="0"/>
    <n v="0"/>
    <x v="0"/>
    <x v="0"/>
    <x v="0"/>
    <s v="NA"/>
  </r>
  <r>
    <n v="365"/>
    <x v="55"/>
    <n v="26.574278"/>
    <n v="93.191556000000006"/>
    <x v="1"/>
    <x v="43"/>
    <x v="1"/>
    <n v="1"/>
    <n v="0"/>
    <n v="0"/>
    <x v="0"/>
    <x v="0"/>
    <x v="0"/>
    <n v="4.1500000000000004"/>
  </r>
  <r>
    <n v="366"/>
    <x v="55"/>
    <n v="26.567083"/>
    <n v="93.065278000000006"/>
    <x v="1"/>
    <x v="19"/>
    <x v="1"/>
    <n v="0"/>
    <n v="1"/>
    <n v="0"/>
    <x v="0"/>
    <x v="0"/>
    <x v="0"/>
    <n v="4.45"/>
  </r>
  <r>
    <n v="367"/>
    <x v="56"/>
    <n v="26.615185"/>
    <n v="93.506489999999999"/>
    <x v="1"/>
    <x v="21"/>
    <x v="1"/>
    <n v="1"/>
    <n v="0"/>
    <n v="0"/>
    <x v="0"/>
    <x v="0"/>
    <x v="0"/>
    <s v="NA"/>
  </r>
  <r>
    <n v="368"/>
    <x v="56"/>
    <n v="26.595030000000001"/>
    <n v="93.443938000000003"/>
    <x v="1"/>
    <x v="22"/>
    <x v="1"/>
    <n v="1"/>
    <n v="0"/>
    <n v="0"/>
    <x v="0"/>
    <x v="0"/>
    <x v="0"/>
    <s v="NA"/>
  </r>
  <r>
    <n v="369"/>
    <x v="56"/>
    <n v="26.590734999999999"/>
    <n v="93.435213000000005"/>
    <x v="1"/>
    <x v="27"/>
    <x v="3"/>
    <n v="1"/>
    <n v="0"/>
    <n v="0"/>
    <x v="0"/>
    <x v="0"/>
    <x v="0"/>
    <s v="NA"/>
  </r>
  <r>
    <n v="370"/>
    <x v="56"/>
    <n v="26.584177"/>
    <n v="93.334360000000004"/>
    <x v="1"/>
    <x v="31"/>
    <x v="1"/>
    <n v="1"/>
    <n v="0"/>
    <n v="0"/>
    <x v="0"/>
    <x v="0"/>
    <x v="0"/>
    <s v="NA"/>
  </r>
  <r>
    <n v="371"/>
    <x v="56"/>
    <n v="26.579968000000001"/>
    <n v="93.293288000000004"/>
    <x v="1"/>
    <x v="36"/>
    <x v="1"/>
    <n v="1"/>
    <n v="0"/>
    <n v="0"/>
    <x v="0"/>
    <x v="0"/>
    <x v="0"/>
    <s v="NA"/>
  </r>
  <r>
    <n v="372"/>
    <x v="56"/>
    <n v="26.571626999999999"/>
    <n v="93.074297999999999"/>
    <x v="1"/>
    <x v="36"/>
    <x v="1"/>
    <n v="1"/>
    <n v="0"/>
    <n v="0"/>
    <x v="0"/>
    <x v="0"/>
    <x v="0"/>
    <s v="NA"/>
  </r>
  <r>
    <n v="373"/>
    <x v="56"/>
    <n v="26.569282000000001"/>
    <n v="93.059219999999996"/>
    <x v="1"/>
    <x v="20"/>
    <x v="3"/>
    <n v="1"/>
    <n v="0"/>
    <n v="0"/>
    <x v="0"/>
    <x v="0"/>
    <x v="0"/>
    <s v="NA"/>
  </r>
  <r>
    <n v="375"/>
    <x v="56"/>
    <n v="26.575444000000001"/>
    <n v="93.204971999999998"/>
    <x v="1"/>
    <x v="44"/>
    <x v="1"/>
    <n v="1"/>
    <n v="0"/>
    <n v="0"/>
    <x v="0"/>
    <x v="0"/>
    <x v="0"/>
    <s v="NA"/>
  </r>
  <r>
    <n v="376"/>
    <x v="57"/>
    <n v="26.583105"/>
    <n v="93.306766999999994"/>
    <x v="1"/>
    <x v="8"/>
    <x v="3"/>
    <n v="1"/>
    <n v="0"/>
    <n v="0"/>
    <x v="0"/>
    <x v="0"/>
    <x v="0"/>
    <s v="NA"/>
  </r>
  <r>
    <n v="377"/>
    <x v="57"/>
    <n v="26.574705000000002"/>
    <n v="93.228998000000004"/>
    <x v="1"/>
    <x v="8"/>
    <x v="3"/>
    <n v="1"/>
    <n v="0"/>
    <n v="0"/>
    <x v="0"/>
    <x v="0"/>
    <x v="0"/>
    <s v="NA"/>
  </r>
  <r>
    <n v="378"/>
    <x v="57"/>
    <n v="26.574712999999999"/>
    <n v="93.218682000000001"/>
    <x v="1"/>
    <x v="31"/>
    <x v="1"/>
    <n v="1"/>
    <n v="0"/>
    <n v="0"/>
    <x v="0"/>
    <x v="0"/>
    <x v="0"/>
    <s v="NA"/>
  </r>
  <r>
    <n v="380"/>
    <x v="57"/>
    <n v="26.571462"/>
    <n v="93.117154999999997"/>
    <x v="1"/>
    <x v="36"/>
    <x v="1"/>
    <n v="1"/>
    <n v="0"/>
    <n v="0"/>
    <x v="0"/>
    <x v="0"/>
    <x v="0"/>
    <s v="NA"/>
  </r>
  <r>
    <n v="381"/>
    <x v="58"/>
    <n v="26.641539999999999"/>
    <n v="93.577191999999997"/>
    <x v="1"/>
    <x v="45"/>
    <x v="3"/>
    <n v="1"/>
    <n v="0"/>
    <n v="0"/>
    <x v="0"/>
    <x v="0"/>
    <x v="0"/>
    <s v="NA"/>
  </r>
  <r>
    <n v="382"/>
    <x v="58"/>
    <n v="26.574735"/>
    <n v="93.219499999999996"/>
    <x v="1"/>
    <x v="8"/>
    <x v="3"/>
    <n v="1"/>
    <n v="0"/>
    <n v="0"/>
    <x v="0"/>
    <x v="0"/>
    <x v="0"/>
    <s v="NA"/>
  </r>
  <r>
    <n v="383"/>
    <x v="58"/>
    <n v="26.574715000000001"/>
    <n v="93.215012000000002"/>
    <x v="1"/>
    <x v="23"/>
    <x v="3"/>
    <n v="1"/>
    <n v="0"/>
    <n v="0"/>
    <x v="0"/>
    <x v="0"/>
    <x v="0"/>
    <s v="NA"/>
  </r>
  <r>
    <n v="385"/>
    <x v="58"/>
    <n v="26.569298"/>
    <n v="93.059408000000005"/>
    <x v="1"/>
    <x v="8"/>
    <x v="3"/>
    <n v="1"/>
    <n v="0"/>
    <n v="0"/>
    <x v="0"/>
    <x v="0"/>
    <x v="0"/>
    <s v="NA"/>
  </r>
  <r>
    <n v="386"/>
    <x v="58"/>
    <n v="26.574694000000001"/>
    <n v="93.224722"/>
    <x v="1"/>
    <x v="25"/>
    <x v="3"/>
    <n v="1"/>
    <n v="0"/>
    <n v="0"/>
    <x v="0"/>
    <x v="0"/>
    <x v="0"/>
    <s v="NA"/>
  </r>
  <r>
    <n v="387"/>
    <x v="58"/>
    <n v="26.574694000000001"/>
    <n v="93.226139000000003"/>
    <x v="1"/>
    <x v="1"/>
    <x v="1"/>
    <n v="1"/>
    <n v="0"/>
    <n v="0"/>
    <x v="0"/>
    <x v="0"/>
    <x v="0"/>
    <s v="NA"/>
  </r>
  <r>
    <n v="388"/>
    <x v="59"/>
    <n v="26.574732000000001"/>
    <n v="93.195151999999993"/>
    <x v="1"/>
    <x v="29"/>
    <x v="1"/>
    <n v="1"/>
    <n v="0"/>
    <n v="0"/>
    <x v="0"/>
    <x v="0"/>
    <x v="0"/>
    <s v="NA"/>
  </r>
  <r>
    <n v="389"/>
    <x v="59"/>
    <n v="26.576117"/>
    <n v="93.248864999999995"/>
    <x v="1"/>
    <x v="22"/>
    <x v="1"/>
    <n v="1"/>
    <n v="0"/>
    <n v="0"/>
    <x v="0"/>
    <x v="0"/>
    <x v="0"/>
    <s v="NA"/>
  </r>
  <r>
    <n v="395"/>
    <x v="60"/>
    <n v="26.568031999999999"/>
    <n v="93.127098000000004"/>
    <x v="1"/>
    <x v="14"/>
    <x v="1"/>
    <n v="1"/>
    <n v="0"/>
    <n v="0"/>
    <x v="0"/>
    <x v="0"/>
    <x v="0"/>
    <s v="NA"/>
  </r>
  <r>
    <n v="396"/>
    <x v="60"/>
    <n v="26.573944000000001"/>
    <n v="93.104693999999995"/>
    <x v="1"/>
    <x v="3"/>
    <x v="0"/>
    <n v="0"/>
    <n v="1"/>
    <n v="0"/>
    <x v="0"/>
    <x v="0"/>
    <x v="0"/>
    <s v="NA"/>
  </r>
  <r>
    <n v="400"/>
    <x v="61"/>
    <n v="26.586198"/>
    <n v="93.350593000000003"/>
    <x v="1"/>
    <x v="36"/>
    <x v="1"/>
    <n v="1"/>
    <n v="0"/>
    <n v="0"/>
    <x v="0"/>
    <x v="0"/>
    <x v="0"/>
    <s v="NA"/>
  </r>
  <r>
    <n v="401"/>
    <x v="61"/>
    <n v="26.575572000000001"/>
    <n v="93.244452999999993"/>
    <x v="1"/>
    <x v="27"/>
    <x v="3"/>
    <n v="1"/>
    <n v="0"/>
    <n v="0"/>
    <x v="0"/>
    <x v="0"/>
    <x v="0"/>
    <s v="NA"/>
  </r>
  <r>
    <n v="405"/>
    <x v="61"/>
    <n v="26.569333"/>
    <n v="93.059139000000002"/>
    <x v="1"/>
    <x v="10"/>
    <x v="3"/>
    <n v="1"/>
    <n v="0"/>
    <n v="0"/>
    <x v="0"/>
    <x v="0"/>
    <x v="0"/>
    <n v="4.29"/>
  </r>
  <r>
    <n v="406"/>
    <x v="61"/>
    <n v="26.571110999999998"/>
    <n v="93.073722000000004"/>
    <x v="1"/>
    <x v="10"/>
    <x v="3"/>
    <n v="1"/>
    <n v="0"/>
    <n v="0"/>
    <x v="0"/>
    <x v="0"/>
    <x v="0"/>
    <n v="4.34"/>
  </r>
  <r>
    <n v="407"/>
    <x v="62"/>
    <n v="26.609517"/>
    <n v="93.478112999999993"/>
    <x v="1"/>
    <x v="22"/>
    <x v="1"/>
    <n v="1"/>
    <n v="0"/>
    <n v="0"/>
    <x v="0"/>
    <x v="0"/>
    <x v="0"/>
    <s v="NA"/>
  </r>
  <r>
    <n v="408"/>
    <x v="62"/>
    <n v="26.578410000000002"/>
    <n v="93.272225000000006"/>
    <x v="1"/>
    <x v="14"/>
    <x v="1"/>
    <n v="1"/>
    <n v="0"/>
    <n v="0"/>
    <x v="0"/>
    <x v="0"/>
    <x v="0"/>
    <s v="NA"/>
  </r>
  <r>
    <n v="409"/>
    <x v="62"/>
    <n v="26.574113000000001"/>
    <n v="93.096322000000001"/>
    <x v="1"/>
    <x v="36"/>
    <x v="1"/>
    <n v="1"/>
    <n v="0"/>
    <n v="0"/>
    <x v="0"/>
    <x v="0"/>
    <x v="0"/>
    <s v="NA"/>
  </r>
  <r>
    <n v="410"/>
    <x v="62"/>
    <n v="26.574362000000001"/>
    <n v="93.099005000000005"/>
    <x v="1"/>
    <x v="26"/>
    <x v="1"/>
    <n v="1"/>
    <n v="0"/>
    <n v="0"/>
    <x v="0"/>
    <x v="0"/>
    <x v="0"/>
    <s v="NA"/>
  </r>
  <r>
    <n v="411"/>
    <x v="62"/>
    <n v="26.568546999999999"/>
    <n v="93.132362000000001"/>
    <x v="1"/>
    <x v="22"/>
    <x v="1"/>
    <n v="1"/>
    <n v="0"/>
    <n v="0"/>
    <x v="0"/>
    <x v="0"/>
    <x v="0"/>
    <s v="NA"/>
  </r>
  <r>
    <n v="412"/>
    <x v="62"/>
    <n v="26.595638999999998"/>
    <n v="93.445027999999994"/>
    <x v="1"/>
    <x v="15"/>
    <x v="3"/>
    <n v="1"/>
    <n v="0"/>
    <n v="0"/>
    <x v="0"/>
    <x v="0"/>
    <x v="0"/>
    <n v="3.6"/>
  </r>
  <r>
    <n v="413"/>
    <x v="62"/>
    <n v="26.573806000000001"/>
    <n v="93.077500000000001"/>
    <x v="1"/>
    <x v="42"/>
    <x v="1"/>
    <n v="1"/>
    <n v="0"/>
    <n v="0"/>
    <x v="0"/>
    <x v="0"/>
    <x v="0"/>
    <n v="4.3"/>
  </r>
  <r>
    <n v="414"/>
    <x v="63"/>
    <n v="26.635427"/>
    <n v="93.555616999999998"/>
    <x v="1"/>
    <x v="27"/>
    <x v="3"/>
    <n v="1"/>
    <n v="0"/>
    <n v="0"/>
    <x v="0"/>
    <x v="0"/>
    <x v="0"/>
    <s v="NA"/>
  </r>
  <r>
    <n v="415"/>
    <x v="63"/>
    <n v="26.630495"/>
    <n v="93.543925000000002"/>
    <x v="1"/>
    <x v="14"/>
    <x v="1"/>
    <n v="1"/>
    <n v="0"/>
    <n v="0"/>
    <x v="0"/>
    <x v="0"/>
    <x v="0"/>
    <s v="NA"/>
  </r>
  <r>
    <n v="416"/>
    <x v="63"/>
    <n v="26.629059999999999"/>
    <n v="93.540572999999995"/>
    <x v="1"/>
    <x v="20"/>
    <x v="3"/>
    <n v="1"/>
    <n v="0"/>
    <n v="0"/>
    <x v="0"/>
    <x v="0"/>
    <x v="0"/>
    <s v="NA"/>
  </r>
  <r>
    <n v="417"/>
    <x v="63"/>
    <n v="26.617615000000001"/>
    <n v="93.513086999999999"/>
    <x v="1"/>
    <x v="8"/>
    <x v="3"/>
    <n v="1"/>
    <n v="0"/>
    <n v="0"/>
    <x v="0"/>
    <x v="0"/>
    <x v="0"/>
    <s v="NA"/>
  </r>
  <r>
    <n v="418"/>
    <x v="63"/>
    <n v="26.613520000000001"/>
    <n v="93.501782000000006"/>
    <x v="1"/>
    <x v="22"/>
    <x v="1"/>
    <n v="1"/>
    <n v="0"/>
    <n v="0"/>
    <x v="0"/>
    <x v="0"/>
    <x v="0"/>
    <s v="NA"/>
  </r>
  <r>
    <n v="419"/>
    <x v="63"/>
    <n v="26.607666999999999"/>
    <n v="93.471170000000001"/>
    <x v="1"/>
    <x v="14"/>
    <x v="1"/>
    <n v="1"/>
    <n v="0"/>
    <n v="0"/>
    <x v="0"/>
    <x v="0"/>
    <x v="0"/>
    <s v="NA"/>
  </r>
  <r>
    <n v="420"/>
    <x v="63"/>
    <n v="26.60679"/>
    <n v="93.467393000000001"/>
    <x v="1"/>
    <x v="33"/>
    <x v="1"/>
    <n v="1"/>
    <n v="0"/>
    <n v="0"/>
    <x v="0"/>
    <x v="0"/>
    <x v="0"/>
    <s v="NA"/>
  </r>
  <r>
    <n v="421"/>
    <x v="63"/>
    <n v="26.587872999999998"/>
    <n v="93.369124999999997"/>
    <x v="1"/>
    <x v="22"/>
    <x v="1"/>
    <n v="1"/>
    <n v="0"/>
    <n v="0"/>
    <x v="0"/>
    <x v="0"/>
    <x v="0"/>
    <s v="NA"/>
  </r>
  <r>
    <n v="422"/>
    <x v="63"/>
    <n v="26.586943000000002"/>
    <n v="93.361222999999995"/>
    <x v="1"/>
    <x v="8"/>
    <x v="3"/>
    <n v="1"/>
    <n v="0"/>
    <n v="0"/>
    <x v="0"/>
    <x v="0"/>
    <x v="0"/>
    <s v="NA"/>
  </r>
  <r>
    <n v="423"/>
    <x v="63"/>
    <n v="26.574003000000001"/>
    <n v="93.184757000000005"/>
    <x v="1"/>
    <x v="14"/>
    <x v="1"/>
    <n v="1"/>
    <n v="0"/>
    <n v="0"/>
    <x v="0"/>
    <x v="0"/>
    <x v="0"/>
    <s v="NA"/>
  </r>
  <r>
    <n v="424"/>
    <x v="63"/>
    <n v="26.574997"/>
    <n v="93.078517000000005"/>
    <x v="1"/>
    <x v="7"/>
    <x v="1"/>
    <n v="1"/>
    <n v="0"/>
    <n v="0"/>
    <x v="0"/>
    <x v="0"/>
    <x v="0"/>
    <s v="NA"/>
  </r>
  <r>
    <n v="425"/>
    <x v="63"/>
    <n v="26.569759999999999"/>
    <n v="93.054412999999997"/>
    <x v="1"/>
    <x v="18"/>
    <x v="1"/>
    <n v="1"/>
    <n v="0"/>
    <n v="0"/>
    <x v="0"/>
    <x v="0"/>
    <x v="0"/>
    <s v="NA"/>
  </r>
  <r>
    <n v="426"/>
    <x v="63"/>
    <n v="26.571873"/>
    <n v="93.116806999999994"/>
    <x v="1"/>
    <x v="38"/>
    <x v="1"/>
    <n v="1"/>
    <n v="0"/>
    <n v="0"/>
    <x v="0"/>
    <x v="0"/>
    <x v="0"/>
    <s v="NA"/>
  </r>
  <r>
    <n v="428"/>
    <x v="63"/>
    <n v="26.570025000000001"/>
    <n v="93.051968000000002"/>
    <x v="1"/>
    <x v="7"/>
    <x v="1"/>
    <n v="1"/>
    <n v="0"/>
    <n v="0"/>
    <x v="0"/>
    <x v="0"/>
    <x v="0"/>
    <s v="NA"/>
  </r>
  <r>
    <n v="429"/>
    <x v="63"/>
    <n v="26.568888999999999"/>
    <n v="93.071639000000005"/>
    <x v="1"/>
    <x v="7"/>
    <x v="1"/>
    <n v="1"/>
    <n v="0"/>
    <n v="0"/>
    <x v="0"/>
    <x v="0"/>
    <x v="0"/>
    <s v="NA"/>
  </r>
  <r>
    <n v="431"/>
    <x v="63"/>
    <n v="26.570806000000001"/>
    <n v="93.049527999999995"/>
    <x v="1"/>
    <x v="19"/>
    <x v="1"/>
    <n v="0"/>
    <n v="1"/>
    <n v="0"/>
    <x v="0"/>
    <x v="0"/>
    <x v="0"/>
    <n v="4.54"/>
  </r>
  <r>
    <n v="432"/>
    <x v="63"/>
    <n v="26.567944000000001"/>
    <n v="93.069193999999996"/>
    <x v="1"/>
    <x v="46"/>
    <x v="5"/>
    <n v="1"/>
    <n v="0"/>
    <n v="0"/>
    <x v="0"/>
    <x v="0"/>
    <x v="0"/>
    <n v="4.4400000000000004"/>
  </r>
  <r>
    <n v="433"/>
    <x v="64"/>
    <n v="26.577145000000002"/>
    <n v="93.279002000000006"/>
    <x v="1"/>
    <x v="36"/>
    <x v="1"/>
    <n v="1"/>
    <n v="0"/>
    <n v="0"/>
    <x v="0"/>
    <x v="0"/>
    <x v="0"/>
    <s v="NA"/>
  </r>
  <r>
    <n v="434"/>
    <x v="64"/>
    <n v="26.576307"/>
    <n v="93.252797000000001"/>
    <x v="1"/>
    <x v="22"/>
    <x v="1"/>
    <n v="1"/>
    <n v="0"/>
    <n v="0"/>
    <x v="0"/>
    <x v="0"/>
    <x v="0"/>
    <s v="NA"/>
  </r>
  <r>
    <n v="435"/>
    <x v="64"/>
    <n v="26.573878000000001"/>
    <n v="93.186476999999996"/>
    <x v="1"/>
    <x v="14"/>
    <x v="1"/>
    <n v="1"/>
    <n v="0"/>
    <n v="0"/>
    <x v="0"/>
    <x v="0"/>
    <x v="0"/>
    <s v="NA"/>
  </r>
  <r>
    <n v="439"/>
    <x v="65"/>
    <n v="26.596833"/>
    <n v="93.447389000000001"/>
    <x v="1"/>
    <x v="23"/>
    <x v="3"/>
    <n v="1"/>
    <n v="0"/>
    <n v="0"/>
    <x v="0"/>
    <x v="0"/>
    <x v="0"/>
    <s v="NA"/>
  </r>
  <r>
    <n v="440"/>
    <x v="65"/>
    <n v="26.614166999999998"/>
    <n v="93.503332999999998"/>
    <x v="1"/>
    <x v="36"/>
    <x v="1"/>
    <n v="1"/>
    <n v="0"/>
    <n v="0"/>
    <x v="0"/>
    <x v="0"/>
    <x v="0"/>
    <s v="NA"/>
  </r>
  <r>
    <n v="441"/>
    <x v="65"/>
    <n v="26.614166999999998"/>
    <n v="93.503332999999998"/>
    <x v="1"/>
    <x v="36"/>
    <x v="1"/>
    <n v="1"/>
    <n v="0"/>
    <n v="0"/>
    <x v="0"/>
    <x v="0"/>
    <x v="0"/>
    <s v="NA"/>
  </r>
  <r>
    <n v="442"/>
    <x v="65"/>
    <n v="26.577110999999999"/>
    <n v="93.278861000000006"/>
    <x v="1"/>
    <x v="47"/>
    <x v="5"/>
    <n v="1"/>
    <n v="0"/>
    <n v="0"/>
    <x v="0"/>
    <x v="0"/>
    <x v="0"/>
    <s v="NA"/>
  </r>
  <r>
    <n v="444"/>
    <x v="65"/>
    <n v="26.576305999999999"/>
    <n v="93.161332999999999"/>
    <x v="1"/>
    <x v="14"/>
    <x v="1"/>
    <n v="1"/>
    <n v="0"/>
    <n v="0"/>
    <x v="0"/>
    <x v="0"/>
    <x v="0"/>
    <s v="NA"/>
  </r>
  <r>
    <n v="445"/>
    <x v="65"/>
    <n v="26.574444"/>
    <n v="93.090778"/>
    <x v="1"/>
    <x v="22"/>
    <x v="1"/>
    <n v="1"/>
    <n v="0"/>
    <n v="0"/>
    <x v="0"/>
    <x v="0"/>
    <x v="0"/>
    <s v="NA"/>
  </r>
  <r>
    <n v="446"/>
    <x v="65"/>
    <n v="26.627555999999998"/>
    <n v="93.536749999999998"/>
    <x v="1"/>
    <x v="20"/>
    <x v="3"/>
    <n v="1"/>
    <n v="0"/>
    <n v="0"/>
    <x v="0"/>
    <x v="0"/>
    <x v="0"/>
    <s v="NA"/>
  </r>
  <r>
    <n v="448"/>
    <x v="66"/>
    <n v="26.634333000000002"/>
    <n v="93.553111000000001"/>
    <x v="1"/>
    <x v="8"/>
    <x v="3"/>
    <n v="1"/>
    <n v="0"/>
    <n v="0"/>
    <x v="0"/>
    <x v="0"/>
    <x v="0"/>
    <n v="2.16"/>
  </r>
  <r>
    <n v="449"/>
    <x v="66"/>
    <n v="26.575693999999999"/>
    <n v="93.202916999999999"/>
    <x v="1"/>
    <x v="38"/>
    <x v="1"/>
    <n v="1"/>
    <n v="0"/>
    <n v="0"/>
    <x v="0"/>
    <x v="0"/>
    <x v="0"/>
    <n v="3.24"/>
  </r>
  <r>
    <n v="450"/>
    <x v="66"/>
    <n v="26.574332999999999"/>
    <n v="93.092360999999997"/>
    <x v="1"/>
    <x v="27"/>
    <x v="3"/>
    <n v="1"/>
    <n v="0"/>
    <n v="0"/>
    <x v="0"/>
    <x v="0"/>
    <x v="0"/>
    <n v="4.01"/>
  </r>
  <r>
    <n v="451"/>
    <x v="66"/>
    <n v="26.576250000000002"/>
    <n v="93.084417000000002"/>
    <x v="1"/>
    <x v="48"/>
    <x v="1"/>
    <n v="1"/>
    <n v="0"/>
    <n v="0"/>
    <x v="0"/>
    <x v="0"/>
    <x v="0"/>
    <n v="4.0599999999999996"/>
  </r>
  <r>
    <n v="452"/>
    <x v="66"/>
    <n v="26.574694000000001"/>
    <n v="93.175471999999999"/>
    <x v="1"/>
    <x v="29"/>
    <x v="1"/>
    <n v="0"/>
    <n v="1"/>
    <n v="0"/>
    <x v="0"/>
    <x v="0"/>
    <x v="0"/>
    <n v="3.36"/>
  </r>
  <r>
    <n v="453"/>
    <x v="67"/>
    <n v="26.573972000000001"/>
    <n v="93.096722"/>
    <x v="1"/>
    <x v="10"/>
    <x v="3"/>
    <n v="1"/>
    <n v="0"/>
    <n v="0"/>
    <x v="0"/>
    <x v="0"/>
    <x v="0"/>
    <s v="NA"/>
  </r>
  <r>
    <n v="454"/>
    <x v="67"/>
    <n v="26.572610999999998"/>
    <n v="93.075721999999999"/>
    <x v="1"/>
    <x v="20"/>
    <x v="3"/>
    <n v="1"/>
    <n v="0"/>
    <n v="0"/>
    <x v="0"/>
    <x v="0"/>
    <x v="0"/>
    <s v="NA"/>
  </r>
  <r>
    <n v="457"/>
    <x v="68"/>
    <n v="26.630351999999998"/>
    <n v="93.543615000000003"/>
    <x v="1"/>
    <x v="8"/>
    <x v="3"/>
    <n v="1"/>
    <n v="0"/>
    <n v="0"/>
    <x v="0"/>
    <x v="0"/>
    <x v="0"/>
    <s v="NA"/>
  </r>
  <r>
    <n v="458"/>
    <x v="68"/>
    <n v="26.574717"/>
    <n v="93.225111999999996"/>
    <x v="1"/>
    <x v="38"/>
    <x v="1"/>
    <n v="1"/>
    <n v="0"/>
    <n v="0"/>
    <x v="0"/>
    <x v="0"/>
    <x v="0"/>
    <s v="NA"/>
  </r>
  <r>
    <n v="459"/>
    <x v="68"/>
    <n v="26.574549999999999"/>
    <n v="93.223623000000003"/>
    <x v="1"/>
    <x v="14"/>
    <x v="1"/>
    <n v="1"/>
    <n v="0"/>
    <n v="0"/>
    <x v="0"/>
    <x v="0"/>
    <x v="0"/>
    <s v="NA"/>
  </r>
  <r>
    <n v="460"/>
    <x v="68"/>
    <n v="26.575455000000002"/>
    <n v="93.204548000000003"/>
    <x v="1"/>
    <x v="38"/>
    <x v="1"/>
    <n v="1"/>
    <n v="0"/>
    <n v="0"/>
    <x v="0"/>
    <x v="0"/>
    <x v="0"/>
    <s v="NA"/>
  </r>
  <r>
    <n v="461"/>
    <x v="68"/>
    <n v="26.574290000000001"/>
    <n v="93.192931999999999"/>
    <x v="1"/>
    <x v="22"/>
    <x v="1"/>
    <n v="1"/>
    <n v="0"/>
    <n v="0"/>
    <x v="0"/>
    <x v="0"/>
    <x v="0"/>
    <s v="NA"/>
  </r>
  <r>
    <n v="462"/>
    <x v="68"/>
    <n v="26.569099999999999"/>
    <n v="93.134747000000004"/>
    <x v="1"/>
    <x v="14"/>
    <x v="1"/>
    <n v="0"/>
    <n v="1"/>
    <n v="0"/>
    <x v="0"/>
    <x v="0"/>
    <x v="0"/>
    <s v="NA"/>
  </r>
  <r>
    <n v="463"/>
    <x v="68"/>
    <n v="26.576474999999999"/>
    <n v="93.253680000000003"/>
    <x v="1"/>
    <x v="8"/>
    <x v="3"/>
    <n v="1"/>
    <n v="0"/>
    <n v="0"/>
    <x v="0"/>
    <x v="0"/>
    <x v="0"/>
    <s v="NA"/>
  </r>
  <r>
    <n v="464"/>
    <x v="68"/>
    <n v="26.641166999999999"/>
    <n v="93.591361000000006"/>
    <x v="1"/>
    <x v="1"/>
    <x v="1"/>
    <n v="1"/>
    <n v="0"/>
    <n v="0"/>
    <x v="0"/>
    <x v="0"/>
    <x v="0"/>
    <s v="NA"/>
  </r>
  <r>
    <n v="465"/>
    <x v="68"/>
    <n v="26.625722"/>
    <n v="93.533111000000005"/>
    <x v="1"/>
    <x v="49"/>
    <x v="1"/>
    <n v="0"/>
    <n v="1"/>
    <n v="0"/>
    <x v="0"/>
    <x v="0"/>
    <x v="0"/>
    <s v="NA"/>
  </r>
  <r>
    <n v="466"/>
    <x v="68"/>
    <n v="26.56925"/>
    <n v="93.072083000000006"/>
    <x v="1"/>
    <x v="19"/>
    <x v="1"/>
    <n v="0"/>
    <n v="1"/>
    <n v="0"/>
    <x v="0"/>
    <x v="0"/>
    <x v="0"/>
    <s v="NA"/>
  </r>
  <r>
    <n v="467"/>
    <x v="69"/>
    <n v="26.574722000000001"/>
    <n v="93.212500000000006"/>
    <x v="1"/>
    <x v="38"/>
    <x v="1"/>
    <n v="1"/>
    <n v="0"/>
    <n v="0"/>
    <x v="0"/>
    <x v="0"/>
    <x v="0"/>
    <s v="NA"/>
  </r>
  <r>
    <n v="468"/>
    <x v="70"/>
    <n v="26.610962000000001"/>
    <n v="93.489755000000002"/>
    <x v="1"/>
    <x v="14"/>
    <x v="1"/>
    <n v="1"/>
    <n v="0"/>
    <n v="0"/>
    <x v="0"/>
    <x v="0"/>
    <x v="0"/>
    <s v="NA"/>
  </r>
  <r>
    <n v="469"/>
    <x v="70"/>
    <n v="26.608246999999999"/>
    <n v="93.473517000000001"/>
    <x v="1"/>
    <x v="31"/>
    <x v="1"/>
    <n v="1"/>
    <n v="0"/>
    <n v="0"/>
    <x v="0"/>
    <x v="0"/>
    <x v="0"/>
    <s v="NA"/>
  </r>
  <r>
    <n v="470"/>
    <x v="70"/>
    <n v="26.595690000000001"/>
    <n v="93.445063000000005"/>
    <x v="1"/>
    <x v="1"/>
    <x v="1"/>
    <n v="1"/>
    <n v="0"/>
    <n v="0"/>
    <x v="0"/>
    <x v="0"/>
    <x v="0"/>
    <s v="NA"/>
  </r>
  <r>
    <n v="471"/>
    <x v="70"/>
    <n v="26.578385000000001"/>
    <n v="93.272113000000004"/>
    <x v="1"/>
    <x v="22"/>
    <x v="1"/>
    <n v="1"/>
    <n v="0"/>
    <n v="0"/>
    <x v="0"/>
    <x v="0"/>
    <x v="0"/>
    <s v="NA"/>
  </r>
  <r>
    <n v="472"/>
    <x v="70"/>
    <n v="26.575462000000002"/>
    <n v="93.204840000000004"/>
    <x v="1"/>
    <x v="8"/>
    <x v="3"/>
    <n v="1"/>
    <n v="0"/>
    <n v="0"/>
    <x v="0"/>
    <x v="0"/>
    <x v="0"/>
    <s v="NA"/>
  </r>
  <r>
    <n v="473"/>
    <x v="70"/>
    <n v="26.584167000000001"/>
    <n v="93.333888999999999"/>
    <x v="1"/>
    <x v="44"/>
    <x v="1"/>
    <n v="1"/>
    <n v="0"/>
    <n v="0"/>
    <x v="0"/>
    <x v="0"/>
    <x v="0"/>
    <s v="NA"/>
  </r>
  <r>
    <n v="474"/>
    <x v="71"/>
    <n v="26.574684999999999"/>
    <n v="93.214650000000006"/>
    <x v="1"/>
    <x v="27"/>
    <x v="3"/>
    <n v="1"/>
    <n v="0"/>
    <n v="0"/>
    <x v="0"/>
    <x v="0"/>
    <x v="0"/>
    <s v="NA"/>
  </r>
  <r>
    <n v="475"/>
    <x v="71"/>
    <n v="26.574722000000001"/>
    <n v="93.234443999999996"/>
    <x v="1"/>
    <x v="9"/>
    <x v="3"/>
    <n v="1"/>
    <n v="0"/>
    <n v="0"/>
    <x v="0"/>
    <x v="0"/>
    <x v="0"/>
    <n v="2.48"/>
  </r>
  <r>
    <n v="476"/>
    <x v="71"/>
    <n v="26.578917000000001"/>
    <n v="93.260278"/>
    <x v="1"/>
    <x v="27"/>
    <x v="3"/>
    <n v="0"/>
    <n v="0"/>
    <n v="1"/>
    <x v="0"/>
    <x v="0"/>
    <x v="0"/>
    <n v="4.1399999999999997"/>
  </r>
  <r>
    <n v="478"/>
    <x v="72"/>
    <n v="26.575861"/>
    <n v="93.243092000000004"/>
    <x v="0"/>
    <x v="27"/>
    <x v="3"/>
    <n v="1"/>
    <n v="0"/>
    <n v="0"/>
    <x v="0"/>
    <x v="0"/>
    <x v="0"/>
    <n v="3.43"/>
  </r>
  <r>
    <n v="479"/>
    <x v="72"/>
    <n v="26.591407"/>
    <n v="93.436920000000001"/>
    <x v="0"/>
    <x v="14"/>
    <x v="1"/>
    <n v="1"/>
    <n v="0"/>
    <n v="0"/>
    <x v="0"/>
    <x v="0"/>
    <x v="0"/>
    <n v="5.0999999999999996"/>
  </r>
  <r>
    <n v="482"/>
    <x v="73"/>
    <n v="26.641437"/>
    <n v="93.578931999999995"/>
    <x v="0"/>
    <x v="27"/>
    <x v="3"/>
    <n v="1"/>
    <n v="0"/>
    <n v="0"/>
    <x v="0"/>
    <x v="0"/>
    <x v="0"/>
    <s v="NA"/>
  </r>
  <r>
    <n v="483"/>
    <x v="73"/>
    <n v="26.634647000000001"/>
    <n v="93.553664999999995"/>
    <x v="0"/>
    <x v="8"/>
    <x v="3"/>
    <n v="1"/>
    <n v="0"/>
    <n v="0"/>
    <x v="0"/>
    <x v="0"/>
    <x v="0"/>
    <s v="NA"/>
  </r>
  <r>
    <n v="484"/>
    <x v="73"/>
    <n v="26.609014999999999"/>
    <n v="93.476268000000005"/>
    <x v="0"/>
    <x v="26"/>
    <x v="1"/>
    <n v="1"/>
    <n v="0"/>
    <n v="0"/>
    <x v="0"/>
    <x v="0"/>
    <x v="0"/>
    <s v="NA"/>
  </r>
  <r>
    <n v="485"/>
    <x v="73"/>
    <n v="26.601595"/>
    <n v="93.456567000000007"/>
    <x v="0"/>
    <x v="22"/>
    <x v="1"/>
    <n v="1"/>
    <n v="0"/>
    <n v="0"/>
    <x v="0"/>
    <x v="0"/>
    <x v="0"/>
    <s v="NA"/>
  </r>
  <r>
    <n v="486"/>
    <x v="73"/>
    <n v="26.590589999999999"/>
    <n v="93.425567999999998"/>
    <x v="0"/>
    <x v="27"/>
    <x v="3"/>
    <n v="1"/>
    <n v="0"/>
    <n v="0"/>
    <x v="0"/>
    <x v="0"/>
    <x v="0"/>
    <s v="NA"/>
  </r>
  <r>
    <n v="487"/>
    <x v="73"/>
    <n v="26.589324999999999"/>
    <n v="93.408747000000005"/>
    <x v="0"/>
    <x v="27"/>
    <x v="3"/>
    <n v="1"/>
    <n v="0"/>
    <n v="0"/>
    <x v="0"/>
    <x v="0"/>
    <x v="0"/>
    <s v="NA"/>
  </r>
  <r>
    <n v="488"/>
    <x v="73"/>
    <n v="26.589395"/>
    <n v="93.408529999999999"/>
    <x v="0"/>
    <x v="27"/>
    <x v="3"/>
    <n v="1"/>
    <n v="0"/>
    <n v="0"/>
    <x v="0"/>
    <x v="0"/>
    <x v="0"/>
    <s v="NA"/>
  </r>
  <r>
    <n v="489"/>
    <x v="73"/>
    <n v="26.589169999999999"/>
    <n v="93.408839999999998"/>
    <x v="0"/>
    <x v="31"/>
    <x v="1"/>
    <n v="1"/>
    <n v="0"/>
    <n v="0"/>
    <x v="0"/>
    <x v="0"/>
    <x v="0"/>
    <s v="NA"/>
  </r>
  <r>
    <n v="490"/>
    <x v="73"/>
    <n v="26.587838000000001"/>
    <n v="93.391407999999998"/>
    <x v="0"/>
    <x v="22"/>
    <x v="1"/>
    <n v="1"/>
    <n v="0"/>
    <n v="0"/>
    <x v="0"/>
    <x v="0"/>
    <x v="0"/>
    <s v="NA"/>
  </r>
  <r>
    <n v="491"/>
    <x v="73"/>
    <n v="26.578762000000001"/>
    <n v="93.261467999999994"/>
    <x v="0"/>
    <x v="36"/>
    <x v="1"/>
    <n v="1"/>
    <n v="0"/>
    <n v="0"/>
    <x v="0"/>
    <x v="0"/>
    <x v="0"/>
    <s v="NA"/>
  </r>
  <r>
    <n v="492"/>
    <x v="73"/>
    <n v="26.574808000000001"/>
    <n v="93.211478"/>
    <x v="0"/>
    <x v="14"/>
    <x v="1"/>
    <n v="1"/>
    <n v="0"/>
    <n v="0"/>
    <x v="0"/>
    <x v="0"/>
    <x v="0"/>
    <s v="NA"/>
  </r>
  <r>
    <n v="493"/>
    <x v="73"/>
    <n v="26.575728000000002"/>
    <n v="93.201759999999993"/>
    <x v="0"/>
    <x v="27"/>
    <x v="3"/>
    <n v="1"/>
    <n v="0"/>
    <n v="0"/>
    <x v="0"/>
    <x v="0"/>
    <x v="0"/>
    <s v="NA"/>
  </r>
  <r>
    <n v="494"/>
    <x v="73"/>
    <n v="26.575775"/>
    <n v="93.201800000000006"/>
    <x v="0"/>
    <x v="27"/>
    <x v="3"/>
    <n v="1"/>
    <n v="0"/>
    <n v="0"/>
    <x v="0"/>
    <x v="0"/>
    <x v="0"/>
    <s v="NA"/>
  </r>
  <r>
    <n v="495"/>
    <x v="73"/>
    <n v="26.574504999999998"/>
    <n v="93.092422999999997"/>
    <x v="0"/>
    <x v="8"/>
    <x v="3"/>
    <n v="1"/>
    <n v="0"/>
    <n v="0"/>
    <x v="0"/>
    <x v="0"/>
    <x v="0"/>
    <s v="NA"/>
  </r>
  <r>
    <n v="496"/>
    <x v="73"/>
    <n v="26.574681999999999"/>
    <n v="93.222492000000003"/>
    <x v="0"/>
    <x v="8"/>
    <x v="3"/>
    <n v="1"/>
    <n v="0"/>
    <n v="0"/>
    <x v="0"/>
    <x v="0"/>
    <x v="0"/>
    <s v="NA"/>
  </r>
  <r>
    <n v="497"/>
    <x v="73"/>
    <n v="26.576342"/>
    <n v="93.252413000000004"/>
    <x v="0"/>
    <x v="22"/>
    <x v="1"/>
    <n v="1"/>
    <n v="0"/>
    <n v="0"/>
    <x v="0"/>
    <x v="0"/>
    <x v="0"/>
    <s v="NA"/>
  </r>
  <r>
    <n v="498"/>
    <x v="73"/>
    <n v="26.601233000000001"/>
    <n v="93.455871999999999"/>
    <x v="0"/>
    <x v="15"/>
    <x v="3"/>
    <n v="1"/>
    <n v="0"/>
    <n v="0"/>
    <x v="0"/>
    <x v="0"/>
    <x v="0"/>
    <s v="NA"/>
  </r>
  <r>
    <n v="499"/>
    <x v="73"/>
    <n v="26.601937"/>
    <n v="93.457030000000003"/>
    <x v="0"/>
    <x v="22"/>
    <x v="1"/>
    <n v="1"/>
    <n v="0"/>
    <n v="0"/>
    <x v="0"/>
    <x v="0"/>
    <x v="0"/>
    <s v="NA"/>
  </r>
  <r>
    <n v="500"/>
    <x v="73"/>
    <n v="26.617294999999999"/>
    <n v="93.511966999999999"/>
    <x v="0"/>
    <x v="1"/>
    <x v="1"/>
    <n v="1"/>
    <n v="0"/>
    <n v="0"/>
    <x v="0"/>
    <x v="0"/>
    <x v="0"/>
    <s v="NA"/>
  </r>
  <r>
    <n v="506"/>
    <x v="74"/>
    <n v="26.641278"/>
    <n v="93.585527999999996"/>
    <x v="0"/>
    <x v="36"/>
    <x v="1"/>
    <n v="1"/>
    <n v="0"/>
    <n v="0"/>
    <x v="0"/>
    <x v="0"/>
    <x v="0"/>
    <n v="1.52"/>
  </r>
  <r>
    <n v="507"/>
    <x v="74"/>
    <n v="26.611861000000001"/>
    <n v="93.494749999999996"/>
    <x v="0"/>
    <x v="26"/>
    <x v="1"/>
    <n v="1"/>
    <n v="0"/>
    <n v="0"/>
    <x v="0"/>
    <x v="0"/>
    <x v="0"/>
    <n v="2.13"/>
  </r>
  <r>
    <n v="508"/>
    <x v="74"/>
    <n v="26.609472"/>
    <n v="93.478110999999998"/>
    <x v="0"/>
    <x v="23"/>
    <x v="3"/>
    <n v="1"/>
    <n v="0"/>
    <n v="0"/>
    <x v="0"/>
    <x v="0"/>
    <x v="0"/>
    <n v="2.17"/>
  </r>
  <r>
    <n v="509"/>
    <x v="74"/>
    <n v="26.608305999999999"/>
    <n v="93.473693999999995"/>
    <x v="0"/>
    <x v="22"/>
    <x v="1"/>
    <n v="1"/>
    <n v="0"/>
    <n v="0"/>
    <x v="0"/>
    <x v="0"/>
    <x v="0"/>
    <n v="2.21"/>
  </r>
  <r>
    <n v="510"/>
    <x v="74"/>
    <n v="26.585305999999999"/>
    <n v="93.317222000000001"/>
    <x v="0"/>
    <x v="36"/>
    <x v="1"/>
    <n v="1"/>
    <n v="0"/>
    <n v="0"/>
    <x v="0"/>
    <x v="0"/>
    <x v="0"/>
    <n v="2.48"/>
  </r>
  <r>
    <n v="511"/>
    <x v="74"/>
    <n v="26.574805999999999"/>
    <n v="93.234194000000002"/>
    <x v="0"/>
    <x v="7"/>
    <x v="1"/>
    <n v="1"/>
    <n v="0"/>
    <n v="0"/>
    <x v="0"/>
    <x v="0"/>
    <x v="0"/>
    <n v="3.7"/>
  </r>
  <r>
    <n v="512"/>
    <x v="74"/>
    <n v="26.574694000000001"/>
    <n v="93.232917"/>
    <x v="0"/>
    <x v="27"/>
    <x v="3"/>
    <n v="1"/>
    <n v="0"/>
    <n v="0"/>
    <x v="0"/>
    <x v="0"/>
    <x v="0"/>
    <n v="3.9"/>
  </r>
  <r>
    <n v="513"/>
    <x v="74"/>
    <n v="26.574667000000002"/>
    <n v="93.229056"/>
    <x v="0"/>
    <x v="23"/>
    <x v="3"/>
    <n v="1"/>
    <n v="0"/>
    <n v="0"/>
    <x v="0"/>
    <x v="0"/>
    <x v="0"/>
    <n v="3.12"/>
  </r>
  <r>
    <n v="514"/>
    <x v="74"/>
    <n v="26.574221999999999"/>
    <n v="93.189971999999997"/>
    <x v="0"/>
    <x v="50"/>
    <x v="1"/>
    <n v="1"/>
    <n v="0"/>
    <n v="0"/>
    <x v="0"/>
    <x v="0"/>
    <x v="0"/>
    <n v="3.22"/>
  </r>
  <r>
    <n v="515"/>
    <x v="74"/>
    <n v="26.574000000000002"/>
    <n v="93.184583000000003"/>
    <x v="0"/>
    <x v="8"/>
    <x v="3"/>
    <n v="1"/>
    <n v="0"/>
    <n v="0"/>
    <x v="0"/>
    <x v="0"/>
    <x v="0"/>
    <n v="3.29"/>
  </r>
  <r>
    <n v="516"/>
    <x v="75"/>
    <n v="26.615282000000001"/>
    <n v="93.506934999999999"/>
    <x v="0"/>
    <x v="22"/>
    <x v="1"/>
    <n v="1"/>
    <n v="0"/>
    <n v="0"/>
    <x v="0"/>
    <x v="0"/>
    <x v="0"/>
    <s v="NA"/>
  </r>
  <r>
    <n v="517"/>
    <x v="76"/>
    <n v="26.597528000000001"/>
    <n v="93.448778000000004"/>
    <x v="0"/>
    <x v="22"/>
    <x v="1"/>
    <n v="1"/>
    <n v="0"/>
    <n v="0"/>
    <x v="0"/>
    <x v="0"/>
    <x v="0"/>
    <n v="2.13"/>
  </r>
  <r>
    <n v="518"/>
    <x v="76"/>
    <n v="26.603556000000001"/>
    <n v="93.460306000000003"/>
    <x v="0"/>
    <x v="23"/>
    <x v="3"/>
    <n v="1"/>
    <n v="0"/>
    <n v="0"/>
    <x v="0"/>
    <x v="0"/>
    <x v="0"/>
    <n v="2.17"/>
  </r>
  <r>
    <n v="519"/>
    <x v="76"/>
    <n v="26.575854"/>
    <n v="93.174093999999997"/>
    <x v="0"/>
    <x v="42"/>
    <x v="1"/>
    <n v="0"/>
    <n v="1"/>
    <n v="0"/>
    <x v="0"/>
    <x v="0"/>
    <x v="0"/>
    <n v="3.1"/>
  </r>
  <r>
    <n v="520"/>
    <x v="76"/>
    <n v="26.568777999999998"/>
    <n v="93.059721999999994"/>
    <x v="0"/>
    <x v="7"/>
    <x v="1"/>
    <n v="1"/>
    <n v="0"/>
    <n v="0"/>
    <x v="0"/>
    <x v="0"/>
    <x v="0"/>
    <n v="3.3"/>
  </r>
  <r>
    <n v="521"/>
    <x v="77"/>
    <n v="26.574722000000001"/>
    <n v="93.226416999999998"/>
    <x v="0"/>
    <x v="27"/>
    <x v="3"/>
    <n v="1"/>
    <n v="0"/>
    <n v="0"/>
    <x v="0"/>
    <x v="0"/>
    <x v="0"/>
    <n v="4.26"/>
  </r>
  <r>
    <n v="524"/>
    <x v="77"/>
    <n v="26.575854"/>
    <n v="93.174093999999997"/>
    <x v="0"/>
    <x v="8"/>
    <x v="3"/>
    <n v="1"/>
    <n v="0"/>
    <n v="0"/>
    <x v="0"/>
    <x v="0"/>
    <x v="0"/>
    <s v="NA"/>
  </r>
  <r>
    <n v="525"/>
    <x v="77"/>
    <n v="26.574805999999999"/>
    <n v="93.109138999999999"/>
    <x v="0"/>
    <x v="6"/>
    <x v="0"/>
    <n v="1"/>
    <n v="0"/>
    <n v="0"/>
    <x v="0"/>
    <x v="0"/>
    <x v="0"/>
    <s v="Burapahar 3.18"/>
  </r>
  <r>
    <n v="526"/>
    <x v="77"/>
    <n v="26.583092000000001"/>
    <n v="93.306503000000006"/>
    <x v="0"/>
    <x v="27"/>
    <x v="3"/>
    <n v="1"/>
    <n v="0"/>
    <n v="0"/>
    <x v="0"/>
    <x v="0"/>
    <x v="0"/>
    <s v="NA"/>
  </r>
  <r>
    <n v="527"/>
    <x v="77"/>
    <n v="26.578489999999999"/>
    <n v="93.288044999999997"/>
    <x v="0"/>
    <x v="1"/>
    <x v="1"/>
    <n v="1"/>
    <n v="0"/>
    <n v="0"/>
    <x v="0"/>
    <x v="0"/>
    <x v="0"/>
    <s v="NA"/>
  </r>
  <r>
    <n v="528"/>
    <x v="77"/>
    <n v="26.576165"/>
    <n v="93.250221999999994"/>
    <x v="0"/>
    <x v="26"/>
    <x v="1"/>
    <n v="1"/>
    <n v="0"/>
    <n v="0"/>
    <x v="0"/>
    <x v="0"/>
    <x v="0"/>
    <s v="NA"/>
  </r>
  <r>
    <n v="529"/>
    <x v="77"/>
    <n v="26.574842"/>
    <n v="93.233964999999998"/>
    <x v="0"/>
    <x v="27"/>
    <x v="3"/>
    <n v="1"/>
    <n v="0"/>
    <n v="0"/>
    <x v="0"/>
    <x v="0"/>
    <x v="0"/>
    <s v="NA"/>
  </r>
  <r>
    <n v="530"/>
    <x v="77"/>
    <n v="26.575406999999998"/>
    <n v="93.199042000000006"/>
    <x v="0"/>
    <x v="27"/>
    <x v="3"/>
    <n v="1"/>
    <n v="0"/>
    <n v="0"/>
    <x v="0"/>
    <x v="0"/>
    <x v="0"/>
    <s v="NA"/>
  </r>
  <r>
    <n v="531"/>
    <x v="77"/>
    <n v="26.570678000000001"/>
    <n v="93.049404999999993"/>
    <x v="0"/>
    <x v="22"/>
    <x v="1"/>
    <n v="1"/>
    <n v="0"/>
    <n v="0"/>
    <x v="0"/>
    <x v="0"/>
    <x v="0"/>
    <s v="NA"/>
  </r>
  <r>
    <n v="532"/>
    <x v="77"/>
    <n v="26.573788"/>
    <n v="93.145555000000002"/>
    <x v="0"/>
    <x v="38"/>
    <x v="1"/>
    <n v="1"/>
    <n v="0"/>
    <n v="0"/>
    <x v="0"/>
    <x v="0"/>
    <x v="0"/>
    <s v="NA"/>
  </r>
  <r>
    <n v="533"/>
    <x v="77"/>
    <n v="26.574771999999999"/>
    <n v="93.214806999999993"/>
    <x v="0"/>
    <x v="38"/>
    <x v="1"/>
    <n v="1"/>
    <n v="0"/>
    <n v="0"/>
    <x v="0"/>
    <x v="0"/>
    <x v="0"/>
    <s v="NA"/>
  </r>
  <r>
    <n v="535"/>
    <x v="78"/>
    <n v="26.577157"/>
    <n v="93.282803000000001"/>
    <x v="0"/>
    <x v="8"/>
    <x v="3"/>
    <n v="1"/>
    <n v="0"/>
    <n v="0"/>
    <x v="0"/>
    <x v="0"/>
    <x v="0"/>
    <s v="NA"/>
  </r>
  <r>
    <n v="536"/>
    <x v="78"/>
    <n v="26.574401999999999"/>
    <n v="93.191396999999995"/>
    <x v="0"/>
    <x v="38"/>
    <x v="1"/>
    <n v="1"/>
    <n v="0"/>
    <n v="0"/>
    <x v="0"/>
    <x v="0"/>
    <x v="0"/>
    <s v="NA"/>
  </r>
  <r>
    <n v="537"/>
    <x v="78"/>
    <n v="26.575453"/>
    <n v="93.200023999999999"/>
    <x v="0"/>
    <x v="9"/>
    <x v="3"/>
    <n v="0"/>
    <n v="1"/>
    <n v="0"/>
    <x v="0"/>
    <x v="0"/>
    <x v="0"/>
    <s v="NA"/>
  </r>
  <r>
    <n v="538"/>
    <x v="78"/>
    <n v="26.575227000000002"/>
    <n v="93.206627999999995"/>
    <x v="0"/>
    <x v="31"/>
    <x v="1"/>
    <n v="1"/>
    <n v="0"/>
    <n v="0"/>
    <x v="0"/>
    <x v="0"/>
    <x v="0"/>
    <s v="NA"/>
  </r>
  <r>
    <n v="539"/>
    <x v="78"/>
    <n v="26.574728"/>
    <n v="93.231858000000003"/>
    <x v="0"/>
    <x v="8"/>
    <x v="3"/>
    <n v="1"/>
    <n v="0"/>
    <n v="0"/>
    <x v="0"/>
    <x v="0"/>
    <x v="0"/>
    <s v="NA"/>
  </r>
  <r>
    <n v="540"/>
    <x v="78"/>
    <n v="26.59055"/>
    <n v="93.424961999999994"/>
    <x v="0"/>
    <x v="1"/>
    <x v="1"/>
    <n v="1"/>
    <n v="0"/>
    <n v="0"/>
    <x v="0"/>
    <x v="0"/>
    <x v="0"/>
    <s v="NA"/>
  </r>
  <r>
    <n v="541"/>
    <x v="78"/>
    <n v="26.610713000000001"/>
    <n v="93.485259999999997"/>
    <x v="0"/>
    <x v="22"/>
    <x v="1"/>
    <n v="1"/>
    <n v="0"/>
    <n v="0"/>
    <x v="0"/>
    <x v="0"/>
    <x v="0"/>
    <s v="NA"/>
  </r>
  <r>
    <n v="542"/>
    <x v="78"/>
    <n v="26.632470000000001"/>
    <n v="93.548293000000001"/>
    <x v="0"/>
    <x v="8"/>
    <x v="3"/>
    <n v="1"/>
    <n v="0"/>
    <n v="0"/>
    <x v="0"/>
    <x v="0"/>
    <x v="0"/>
    <s v="NA"/>
  </r>
  <r>
    <n v="543"/>
    <x v="78"/>
    <n v="26.634454999999999"/>
    <n v="93.553312000000005"/>
    <x v="0"/>
    <x v="31"/>
    <x v="1"/>
    <n v="1"/>
    <n v="0"/>
    <n v="0"/>
    <x v="0"/>
    <x v="0"/>
    <x v="0"/>
    <s v="NA"/>
  </r>
  <r>
    <n v="548"/>
    <x v="79"/>
    <n v="26.641217999999999"/>
    <n v="93.589905000000002"/>
    <x v="0"/>
    <x v="22"/>
    <x v="1"/>
    <n v="1"/>
    <n v="0"/>
    <n v="0"/>
    <x v="0"/>
    <x v="0"/>
    <x v="0"/>
    <s v="NA"/>
  </r>
  <r>
    <n v="549"/>
    <x v="79"/>
    <n v="26.590972000000001"/>
    <n v="93.435568000000004"/>
    <x v="0"/>
    <x v="14"/>
    <x v="1"/>
    <n v="1"/>
    <n v="0"/>
    <n v="0"/>
    <x v="0"/>
    <x v="0"/>
    <x v="0"/>
    <s v="NA"/>
  </r>
  <r>
    <n v="550"/>
    <x v="79"/>
    <n v="26.574652"/>
    <n v="93.227069999999998"/>
    <x v="0"/>
    <x v="38"/>
    <x v="1"/>
    <n v="1"/>
    <n v="0"/>
    <n v="0"/>
    <x v="0"/>
    <x v="0"/>
    <x v="0"/>
    <s v="NA"/>
  </r>
  <r>
    <n v="551"/>
    <x v="79"/>
    <n v="26.570239999999998"/>
    <n v="93.118587000000005"/>
    <x v="0"/>
    <x v="14"/>
    <x v="1"/>
    <n v="1"/>
    <n v="0"/>
    <n v="0"/>
    <x v="0"/>
    <x v="0"/>
    <x v="0"/>
    <s v="NA"/>
  </r>
  <r>
    <n v="555"/>
    <x v="79"/>
    <n v="26.598860999999999"/>
    <n v="93.451166999999998"/>
    <x v="0"/>
    <x v="14"/>
    <x v="1"/>
    <n v="0"/>
    <n v="1"/>
    <n v="0"/>
    <x v="0"/>
    <x v="0"/>
    <x v="0"/>
    <n v="4.08"/>
  </r>
  <r>
    <n v="556"/>
    <x v="79"/>
    <n v="26.598921000000001"/>
    <n v="93.451436000000001"/>
    <x v="0"/>
    <x v="14"/>
    <x v="1"/>
    <n v="1"/>
    <n v="0"/>
    <n v="0"/>
    <x v="0"/>
    <x v="0"/>
    <x v="0"/>
    <n v="4.0999999999999996"/>
  </r>
  <r>
    <n v="557"/>
    <x v="80"/>
    <n v="26.610878"/>
    <n v="93.489462000000003"/>
    <x v="0"/>
    <x v="22"/>
    <x v="1"/>
    <n v="1"/>
    <n v="0"/>
    <n v="0"/>
    <x v="0"/>
    <x v="0"/>
    <x v="0"/>
    <s v="NA"/>
  </r>
  <r>
    <n v="558"/>
    <x v="80"/>
    <n v="26.610697999999999"/>
    <n v="93.486031999999994"/>
    <x v="0"/>
    <x v="8"/>
    <x v="3"/>
    <n v="1"/>
    <n v="0"/>
    <n v="0"/>
    <x v="0"/>
    <x v="0"/>
    <x v="0"/>
    <s v="NA"/>
  </r>
  <r>
    <n v="559"/>
    <x v="80"/>
    <n v="26.597626999999999"/>
    <n v="93.434907999999993"/>
    <x v="0"/>
    <x v="22"/>
    <x v="1"/>
    <n v="1"/>
    <n v="0"/>
    <n v="0"/>
    <x v="0"/>
    <x v="0"/>
    <x v="0"/>
    <s v="NA"/>
  </r>
  <r>
    <n v="560"/>
    <x v="80"/>
    <n v="26.597387999999999"/>
    <n v="93.448462000000006"/>
    <x v="0"/>
    <x v="36"/>
    <x v="1"/>
    <n v="1"/>
    <n v="0"/>
    <n v="0"/>
    <x v="0"/>
    <x v="0"/>
    <x v="0"/>
    <s v="NA"/>
  </r>
  <r>
    <n v="561"/>
    <x v="80"/>
    <n v="26.588058"/>
    <n v="93.393912999999998"/>
    <x v="0"/>
    <x v="16"/>
    <x v="1"/>
    <n v="0"/>
    <n v="1"/>
    <n v="0"/>
    <x v="0"/>
    <x v="0"/>
    <x v="0"/>
    <s v="NA"/>
  </r>
  <r>
    <n v="562"/>
    <x v="80"/>
    <n v="26.585663"/>
    <n v="93.318692999999996"/>
    <x v="0"/>
    <x v="14"/>
    <x v="1"/>
    <n v="0"/>
    <n v="1"/>
    <n v="0"/>
    <x v="0"/>
    <x v="0"/>
    <x v="0"/>
    <s v="NA"/>
  </r>
  <r>
    <n v="563"/>
    <x v="80"/>
    <n v="26.584267000000001"/>
    <n v="93.333781999999999"/>
    <x v="0"/>
    <x v="22"/>
    <x v="1"/>
    <n v="1"/>
    <n v="0"/>
    <n v="0"/>
    <x v="0"/>
    <x v="0"/>
    <x v="0"/>
    <s v="NA"/>
  </r>
  <r>
    <n v="564"/>
    <x v="80"/>
    <n v="26.587527999999999"/>
    <n v="93.378611000000006"/>
    <x v="0"/>
    <x v="13"/>
    <x v="1"/>
    <n v="1"/>
    <n v="0"/>
    <n v="0"/>
    <x v="0"/>
    <x v="0"/>
    <x v="0"/>
    <n v="3.42"/>
  </r>
  <r>
    <n v="566"/>
    <x v="80"/>
    <n v="26.640250000000002"/>
    <n v="93.608193999999997"/>
    <x v="0"/>
    <x v="38"/>
    <x v="1"/>
    <n v="1"/>
    <n v="0"/>
    <n v="0"/>
    <x v="0"/>
    <x v="0"/>
    <x v="0"/>
    <s v="11.58 PM"/>
  </r>
  <r>
    <n v="567"/>
    <x v="81"/>
    <n v="26.617487000000001"/>
    <n v="93.512782999999999"/>
    <x v="0"/>
    <x v="22"/>
    <x v="1"/>
    <n v="1"/>
    <n v="0"/>
    <n v="0"/>
    <x v="0"/>
    <x v="0"/>
    <x v="0"/>
    <s v="NA"/>
  </r>
  <r>
    <n v="568"/>
    <x v="81"/>
    <n v="26.587772999999999"/>
    <n v="93.365863000000004"/>
    <x v="0"/>
    <x v="36"/>
    <x v="1"/>
    <n v="1"/>
    <n v="0"/>
    <n v="0"/>
    <x v="0"/>
    <x v="0"/>
    <x v="0"/>
    <s v="NA"/>
  </r>
  <r>
    <n v="569"/>
    <x v="81"/>
    <n v="26.575756999999999"/>
    <n v="93.151866999999996"/>
    <x v="0"/>
    <x v="14"/>
    <x v="1"/>
    <n v="1"/>
    <n v="0"/>
    <n v="0"/>
    <x v="0"/>
    <x v="0"/>
    <x v="0"/>
    <s v="NA"/>
  </r>
  <r>
    <n v="570"/>
    <x v="81"/>
    <n v="26.576165"/>
    <n v="93.084706999999995"/>
    <x v="0"/>
    <x v="1"/>
    <x v="1"/>
    <n v="1"/>
    <n v="0"/>
    <n v="0"/>
    <x v="0"/>
    <x v="0"/>
    <x v="0"/>
    <s v="NA"/>
  </r>
  <r>
    <n v="571"/>
    <x v="81"/>
    <n v="26.574888000000001"/>
    <n v="93.209815000000006"/>
    <x v="0"/>
    <x v="14"/>
    <x v="1"/>
    <n v="1"/>
    <n v="0"/>
    <n v="0"/>
    <x v="0"/>
    <x v="0"/>
    <x v="0"/>
    <s v="NA"/>
  </r>
  <r>
    <n v="576"/>
    <x v="81"/>
    <n v="26.574639000000001"/>
    <n v="93.225583"/>
    <x v="0"/>
    <x v="51"/>
    <x v="3"/>
    <n v="1"/>
    <n v="0"/>
    <n v="0"/>
    <x v="0"/>
    <x v="0"/>
    <x v="0"/>
    <n v="2.2999999999999998"/>
  </r>
  <r>
    <n v="577"/>
    <x v="82"/>
    <n v="26.575749999999999"/>
    <n v="93.245926999999995"/>
    <x v="0"/>
    <x v="42"/>
    <x v="1"/>
    <n v="1"/>
    <n v="0"/>
    <n v="0"/>
    <x v="0"/>
    <x v="0"/>
    <x v="0"/>
    <s v="NA"/>
  </r>
  <r>
    <n v="578"/>
    <x v="82"/>
    <n v="26.574566999999998"/>
    <n v="93.222178"/>
    <x v="0"/>
    <x v="8"/>
    <x v="3"/>
    <n v="1"/>
    <n v="0"/>
    <n v="0"/>
    <x v="0"/>
    <x v="0"/>
    <x v="0"/>
    <s v="NA"/>
  </r>
  <r>
    <n v="579"/>
    <x v="82"/>
    <n v="26.574618000000001"/>
    <n v="93.221545000000006"/>
    <x v="0"/>
    <x v="8"/>
    <x v="3"/>
    <n v="1"/>
    <n v="0"/>
    <n v="0"/>
    <x v="0"/>
    <x v="0"/>
    <x v="0"/>
    <s v="NA"/>
  </r>
  <r>
    <n v="580"/>
    <x v="82"/>
    <n v="26.574708000000001"/>
    <n v="93.213470000000001"/>
    <x v="0"/>
    <x v="31"/>
    <x v="1"/>
    <n v="1"/>
    <n v="0"/>
    <n v="0"/>
    <x v="0"/>
    <x v="0"/>
    <x v="0"/>
    <s v="NA"/>
  </r>
  <r>
    <n v="581"/>
    <x v="82"/>
    <n v="26.590302999999999"/>
    <n v="93.416134999999997"/>
    <x v="0"/>
    <x v="8"/>
    <x v="3"/>
    <n v="1"/>
    <n v="0"/>
    <n v="0"/>
    <x v="0"/>
    <x v="0"/>
    <x v="0"/>
    <s v="NA"/>
  </r>
  <r>
    <n v="582"/>
    <x v="82"/>
    <n v="26.632384999999999"/>
    <n v="93.534178999999995"/>
    <x v="0"/>
    <x v="8"/>
    <x v="3"/>
    <n v="1"/>
    <n v="0"/>
    <n v="0"/>
    <x v="0"/>
    <x v="0"/>
    <x v="0"/>
    <s v="NA"/>
  </r>
  <r>
    <n v="583"/>
    <x v="82"/>
    <n v="26.633389999999999"/>
    <n v="93.550467999999995"/>
    <x v="0"/>
    <x v="36"/>
    <x v="1"/>
    <n v="1"/>
    <n v="0"/>
    <n v="0"/>
    <x v="0"/>
    <x v="0"/>
    <x v="0"/>
    <s v="NA"/>
  </r>
  <r>
    <n v="584"/>
    <x v="83"/>
    <n v="26.630927"/>
    <n v="93.544233000000006"/>
    <x v="0"/>
    <x v="8"/>
    <x v="3"/>
    <n v="1"/>
    <n v="0"/>
    <n v="0"/>
    <x v="0"/>
    <x v="0"/>
    <x v="0"/>
    <s v="NA"/>
  </r>
  <r>
    <n v="585"/>
    <x v="83"/>
    <n v="26.607143000000001"/>
    <n v="93.469125000000005"/>
    <x v="0"/>
    <x v="16"/>
    <x v="1"/>
    <n v="1"/>
    <n v="0"/>
    <n v="0"/>
    <x v="0"/>
    <x v="0"/>
    <x v="0"/>
    <s v="NA"/>
  </r>
  <r>
    <n v="586"/>
    <x v="83"/>
    <n v="26.588152000000001"/>
    <n v="93.394606999999993"/>
    <x v="0"/>
    <x v="8"/>
    <x v="3"/>
    <n v="1"/>
    <n v="0"/>
    <n v="0"/>
    <x v="0"/>
    <x v="0"/>
    <x v="0"/>
    <s v="NA"/>
  </r>
  <r>
    <n v="587"/>
    <x v="83"/>
    <n v="26.576877"/>
    <n v="93.256349999999998"/>
    <x v="0"/>
    <x v="22"/>
    <x v="1"/>
    <n v="1"/>
    <n v="0"/>
    <n v="0"/>
    <x v="0"/>
    <x v="0"/>
    <x v="0"/>
    <s v="NA"/>
  </r>
  <r>
    <n v="588"/>
    <x v="83"/>
    <n v="26.574377999999999"/>
    <n v="93.147810000000007"/>
    <x v="0"/>
    <x v="14"/>
    <x v="1"/>
    <n v="1"/>
    <n v="0"/>
    <n v="0"/>
    <x v="0"/>
    <x v="0"/>
    <x v="0"/>
    <s v="NA"/>
  </r>
  <r>
    <n v="589"/>
    <x v="83"/>
    <n v="26.574687000000001"/>
    <n v="93.228206999999998"/>
    <x v="0"/>
    <x v="14"/>
    <x v="1"/>
    <n v="1"/>
    <n v="0"/>
    <n v="0"/>
    <x v="0"/>
    <x v="0"/>
    <x v="0"/>
    <s v="NA"/>
  </r>
  <r>
    <n v="590"/>
    <x v="83"/>
    <n v="26.574718000000001"/>
    <n v="93.22842"/>
    <x v="0"/>
    <x v="27"/>
    <x v="3"/>
    <n v="1"/>
    <n v="0"/>
    <n v="0"/>
    <x v="0"/>
    <x v="0"/>
    <x v="0"/>
    <s v="NA"/>
  </r>
  <r>
    <n v="591"/>
    <x v="83"/>
    <n v="26.641493000000001"/>
    <n v="93.581052999999997"/>
    <x v="0"/>
    <x v="14"/>
    <x v="1"/>
    <n v="1"/>
    <n v="0"/>
    <n v="0"/>
    <x v="0"/>
    <x v="0"/>
    <x v="0"/>
    <s v="NA"/>
  </r>
  <r>
    <n v="592"/>
    <x v="83"/>
    <n v="26.576305999999999"/>
    <n v="93.157499999999999"/>
    <x v="0"/>
    <x v="22"/>
    <x v="1"/>
    <n v="1"/>
    <n v="0"/>
    <n v="0"/>
    <x v="0"/>
    <x v="0"/>
    <x v="0"/>
    <n v="2.56"/>
  </r>
  <r>
    <n v="594"/>
    <x v="84"/>
    <n v="26.577708000000001"/>
    <n v="93.284873000000005"/>
    <x v="0"/>
    <x v="8"/>
    <x v="3"/>
    <n v="1"/>
    <n v="0"/>
    <n v="0"/>
    <x v="0"/>
    <x v="0"/>
    <x v="0"/>
    <s v="NA"/>
  </r>
  <r>
    <n v="595"/>
    <x v="84"/>
    <n v="26.574612999999999"/>
    <n v="93.227220000000003"/>
    <x v="0"/>
    <x v="8"/>
    <x v="3"/>
    <n v="1"/>
    <n v="0"/>
    <n v="0"/>
    <x v="0"/>
    <x v="0"/>
    <x v="0"/>
    <s v="NA"/>
  </r>
  <r>
    <n v="597"/>
    <x v="84"/>
    <n v="26.641166999999999"/>
    <n v="93.570611"/>
    <x v="0"/>
    <x v="52"/>
    <x v="1"/>
    <n v="1"/>
    <n v="0"/>
    <n v="0"/>
    <x v="0"/>
    <x v="0"/>
    <x v="0"/>
    <n v="4.45"/>
  </r>
  <r>
    <n v="598"/>
    <x v="84"/>
    <n v="26.574694000000001"/>
    <n v="93.216750000000005"/>
    <x v="0"/>
    <x v="52"/>
    <x v="1"/>
    <n v="1"/>
    <n v="0"/>
    <n v="0"/>
    <x v="0"/>
    <x v="0"/>
    <x v="0"/>
    <n v="3.46"/>
  </r>
  <r>
    <n v="599"/>
    <x v="84"/>
    <n v="26.576861000000001"/>
    <n v="93.080111000000002"/>
    <x v="0"/>
    <x v="53"/>
    <x v="1"/>
    <n v="1"/>
    <n v="0"/>
    <n v="0"/>
    <x v="0"/>
    <x v="0"/>
    <x v="0"/>
    <n v="3.05"/>
  </r>
  <r>
    <n v="600"/>
    <x v="85"/>
    <n v="26.578067999999998"/>
    <n v="93.263872000000006"/>
    <x v="0"/>
    <x v="22"/>
    <x v="1"/>
    <n v="1"/>
    <n v="0"/>
    <n v="0"/>
    <x v="0"/>
    <x v="0"/>
    <x v="0"/>
    <s v="NA"/>
  </r>
  <r>
    <n v="601"/>
    <x v="85"/>
    <n v="26.574414999999998"/>
    <n v="93.192959999999999"/>
    <x v="0"/>
    <x v="44"/>
    <x v="1"/>
    <n v="1"/>
    <n v="0"/>
    <n v="0"/>
    <x v="0"/>
    <x v="0"/>
    <x v="0"/>
    <s v="NA"/>
  </r>
  <r>
    <n v="602"/>
    <x v="85"/>
    <n v="26.574590000000001"/>
    <n v="93.092177000000007"/>
    <x v="0"/>
    <x v="7"/>
    <x v="1"/>
    <n v="1"/>
    <n v="0"/>
    <n v="0"/>
    <x v="0"/>
    <x v="0"/>
    <x v="0"/>
    <s v="NA"/>
  </r>
  <r>
    <n v="603"/>
    <x v="85"/>
    <n v="26.568619999999999"/>
    <n v="93.120699999999999"/>
    <x v="0"/>
    <x v="26"/>
    <x v="1"/>
    <n v="1"/>
    <n v="0"/>
    <n v="0"/>
    <x v="0"/>
    <x v="0"/>
    <x v="0"/>
    <s v="NA"/>
  </r>
  <r>
    <n v="604"/>
    <x v="85"/>
    <n v="26.574808000000001"/>
    <n v="93.212585000000004"/>
    <x v="0"/>
    <x v="44"/>
    <x v="1"/>
    <n v="1"/>
    <n v="0"/>
    <n v="0"/>
    <x v="0"/>
    <x v="0"/>
    <x v="0"/>
    <s v="NA"/>
  </r>
  <r>
    <n v="606"/>
    <x v="86"/>
    <n v="26.574417"/>
    <n v="93.193278000000007"/>
    <x v="0"/>
    <x v="31"/>
    <x v="1"/>
    <n v="1"/>
    <n v="0"/>
    <n v="0"/>
    <x v="0"/>
    <x v="0"/>
    <x v="0"/>
    <s v="NA"/>
  </r>
  <r>
    <n v="607"/>
    <x v="86"/>
    <n v="26.587230000000002"/>
    <n v="93.363056999999998"/>
    <x v="0"/>
    <x v="26"/>
    <x v="1"/>
    <n v="1"/>
    <n v="0"/>
    <n v="0"/>
    <x v="0"/>
    <x v="0"/>
    <x v="0"/>
    <s v="NA"/>
  </r>
  <r>
    <n v="608"/>
    <x v="86"/>
    <n v="26.639063"/>
    <n v="93.56429"/>
    <x v="0"/>
    <x v="42"/>
    <x v="1"/>
    <n v="1"/>
    <n v="0"/>
    <n v="0"/>
    <x v="0"/>
    <x v="0"/>
    <x v="0"/>
    <s v="NA"/>
  </r>
  <r>
    <n v="609"/>
    <x v="86"/>
    <n v="26.594971999999999"/>
    <n v="93.443611000000004"/>
    <x v="0"/>
    <x v="46"/>
    <x v="5"/>
    <n v="1"/>
    <n v="0"/>
    <n v="0"/>
    <x v="0"/>
    <x v="0"/>
    <x v="0"/>
    <n v="4.24"/>
  </r>
  <r>
    <n v="616"/>
    <x v="87"/>
    <n v="26.641542999999999"/>
    <n v="93.575452999999996"/>
    <x v="0"/>
    <x v="8"/>
    <x v="3"/>
    <n v="1"/>
    <n v="0"/>
    <n v="0"/>
    <x v="0"/>
    <x v="0"/>
    <x v="0"/>
    <s v="NA"/>
  </r>
  <r>
    <n v="617"/>
    <x v="87"/>
    <n v="26.606999999999999"/>
    <n v="93.468322000000001"/>
    <x v="0"/>
    <x v="22"/>
    <x v="1"/>
    <n v="1"/>
    <n v="0"/>
    <n v="0"/>
    <x v="0"/>
    <x v="0"/>
    <x v="0"/>
    <s v="NA"/>
  </r>
  <r>
    <n v="618"/>
    <x v="87"/>
    <n v="26.591543000000001"/>
    <n v="93.437219999999996"/>
    <x v="0"/>
    <x v="22"/>
    <x v="1"/>
    <n v="1"/>
    <n v="0"/>
    <n v="0"/>
    <x v="0"/>
    <x v="0"/>
    <x v="0"/>
    <s v="NA"/>
  </r>
  <r>
    <n v="619"/>
    <x v="87"/>
    <n v="26.587160000000001"/>
    <n v="93.362065000000001"/>
    <x v="0"/>
    <x v="22"/>
    <x v="1"/>
    <n v="1"/>
    <n v="0"/>
    <n v="0"/>
    <x v="0"/>
    <x v="0"/>
    <x v="0"/>
    <s v="NA"/>
  </r>
  <r>
    <n v="620"/>
    <x v="87"/>
    <n v="26.574645"/>
    <n v="93.223682999999994"/>
    <x v="0"/>
    <x v="27"/>
    <x v="3"/>
    <n v="0"/>
    <n v="1"/>
    <n v="0"/>
    <x v="0"/>
    <x v="0"/>
    <x v="0"/>
    <s v="NA"/>
  </r>
  <r>
    <n v="621"/>
    <x v="87"/>
    <n v="26.575973000000001"/>
    <n v="93.152190000000004"/>
    <x v="0"/>
    <x v="14"/>
    <x v="1"/>
    <n v="1"/>
    <n v="0"/>
    <n v="0"/>
    <x v="0"/>
    <x v="0"/>
    <x v="0"/>
    <s v="NA"/>
  </r>
  <r>
    <n v="625"/>
    <x v="88"/>
    <n v="26.622173"/>
    <n v="93.522225000000006"/>
    <x v="0"/>
    <x v="8"/>
    <x v="3"/>
    <n v="1"/>
    <n v="0"/>
    <n v="0"/>
    <x v="0"/>
    <x v="0"/>
    <x v="0"/>
    <s v="NA"/>
  </r>
  <r>
    <n v="626"/>
    <x v="88"/>
    <n v="26.574746999999999"/>
    <n v="93.215806999999998"/>
    <x v="0"/>
    <x v="38"/>
    <x v="1"/>
    <n v="1"/>
    <n v="0"/>
    <n v="0"/>
    <x v="0"/>
    <x v="0"/>
    <x v="0"/>
    <s v="NA"/>
  </r>
  <r>
    <n v="627"/>
    <x v="88"/>
    <n v="26.574262999999998"/>
    <n v="93.191137999999995"/>
    <x v="0"/>
    <x v="27"/>
    <x v="3"/>
    <n v="1"/>
    <n v="0"/>
    <n v="0"/>
    <x v="0"/>
    <x v="0"/>
    <x v="0"/>
    <s v="NA"/>
  </r>
  <r>
    <n v="628"/>
    <x v="88"/>
    <n v="26.575472000000001"/>
    <n v="93.174610999999999"/>
    <x v="0"/>
    <x v="9"/>
    <x v="3"/>
    <n v="1"/>
    <n v="0"/>
    <n v="0"/>
    <x v="0"/>
    <x v="0"/>
    <x v="0"/>
    <n v="2.42"/>
  </r>
  <r>
    <n v="633"/>
    <x v="88"/>
    <n v="26.599694"/>
    <n v="93.452832999999998"/>
    <x v="0"/>
    <x v="54"/>
    <x v="1"/>
    <n v="1"/>
    <n v="0"/>
    <n v="0"/>
    <x v="0"/>
    <x v="0"/>
    <x v="0"/>
    <n v="1.38"/>
  </r>
  <r>
    <n v="634"/>
    <x v="89"/>
    <n v="26.609352999999999"/>
    <n v="93.477985000000004"/>
    <x v="0"/>
    <x v="22"/>
    <x v="1"/>
    <n v="1"/>
    <n v="0"/>
    <n v="0"/>
    <x v="0"/>
    <x v="0"/>
    <x v="0"/>
    <s v="NA"/>
  </r>
  <r>
    <n v="635"/>
    <x v="89"/>
    <n v="26.599824999999999"/>
    <n v="93.453126999999995"/>
    <x v="0"/>
    <x v="22"/>
    <x v="1"/>
    <n v="1"/>
    <n v="0"/>
    <n v="0"/>
    <x v="0"/>
    <x v="0"/>
    <x v="0"/>
    <s v="NA"/>
  </r>
  <r>
    <n v="636"/>
    <x v="89"/>
    <n v="26.587807000000002"/>
    <n v="93.390032000000005"/>
    <x v="0"/>
    <x v="8"/>
    <x v="3"/>
    <n v="1"/>
    <n v="0"/>
    <n v="0"/>
    <x v="0"/>
    <x v="0"/>
    <x v="0"/>
    <s v="NA"/>
  </r>
  <r>
    <n v="637"/>
    <x v="89"/>
    <n v="26.578631999999999"/>
    <n v="93.268997999999996"/>
    <x v="0"/>
    <x v="14"/>
    <x v="1"/>
    <n v="1"/>
    <n v="0"/>
    <n v="0"/>
    <x v="0"/>
    <x v="0"/>
    <x v="0"/>
    <s v="NA"/>
  </r>
  <r>
    <n v="638"/>
    <x v="89"/>
    <n v="26.567250000000001"/>
    <n v="93.067430000000002"/>
    <x v="0"/>
    <x v="22"/>
    <x v="1"/>
    <n v="1"/>
    <n v="0"/>
    <n v="0"/>
    <x v="0"/>
    <x v="0"/>
    <x v="0"/>
    <s v="NA"/>
  </r>
  <r>
    <n v="639"/>
    <x v="89"/>
    <n v="26.592943999999999"/>
    <n v="93.44"/>
    <x v="0"/>
    <x v="18"/>
    <x v="1"/>
    <n v="1"/>
    <n v="0"/>
    <n v="0"/>
    <x v="0"/>
    <x v="0"/>
    <x v="0"/>
    <n v="1.28"/>
  </r>
  <r>
    <n v="645"/>
    <x v="90"/>
    <n v="26.607527999999999"/>
    <n v="93.470639000000006"/>
    <x v="0"/>
    <x v="1"/>
    <x v="1"/>
    <n v="1"/>
    <n v="0"/>
    <n v="0"/>
    <x v="0"/>
    <x v="0"/>
    <x v="0"/>
    <n v="1.57"/>
  </r>
  <r>
    <n v="646"/>
    <x v="90"/>
    <n v="26.589221999999999"/>
    <n v="93.399305999999996"/>
    <x v="0"/>
    <x v="8"/>
    <x v="3"/>
    <n v="1"/>
    <n v="0"/>
    <n v="0"/>
    <x v="0"/>
    <x v="0"/>
    <x v="0"/>
    <n v="2.14"/>
  </r>
  <r>
    <n v="647"/>
    <x v="90"/>
    <n v="26.585249999999998"/>
    <n v="93.316556000000006"/>
    <x v="0"/>
    <x v="46"/>
    <x v="5"/>
    <n v="1"/>
    <n v="0"/>
    <n v="0"/>
    <x v="0"/>
    <x v="0"/>
    <x v="0"/>
    <n v="2.35"/>
  </r>
  <r>
    <n v="648"/>
    <x v="90"/>
    <n v="26.576499999999999"/>
    <n v="93.171943999999996"/>
    <x v="0"/>
    <x v="14"/>
    <x v="1"/>
    <n v="1"/>
    <n v="0"/>
    <n v="0"/>
    <x v="0"/>
    <x v="0"/>
    <x v="0"/>
    <n v="3.09"/>
  </r>
  <r>
    <n v="649"/>
    <x v="90"/>
    <n v="26.570806000000001"/>
    <n v="93.049916999999994"/>
    <x v="0"/>
    <x v="26"/>
    <x v="1"/>
    <n v="1"/>
    <n v="0"/>
    <n v="0"/>
    <x v="0"/>
    <x v="0"/>
    <x v="0"/>
    <n v="3.36"/>
  </r>
  <r>
    <n v="650"/>
    <x v="90"/>
    <n v="26.570806000000001"/>
    <n v="93.049916999999994"/>
    <x v="0"/>
    <x v="55"/>
    <x v="1"/>
    <n v="1"/>
    <n v="0"/>
    <n v="0"/>
    <x v="0"/>
    <x v="0"/>
    <x v="0"/>
    <n v="3.38"/>
  </r>
  <r>
    <n v="651"/>
    <x v="91"/>
    <n v="26.611167999999999"/>
    <n v="93.490341999999998"/>
    <x v="0"/>
    <x v="22"/>
    <x v="1"/>
    <n v="1"/>
    <n v="0"/>
    <n v="0"/>
    <x v="0"/>
    <x v="0"/>
    <x v="0"/>
    <s v="NA"/>
  </r>
  <r>
    <n v="652"/>
    <x v="91"/>
    <n v="26.585526999999999"/>
    <n v="93.339590000000001"/>
    <x v="0"/>
    <x v="31"/>
    <x v="1"/>
    <n v="1"/>
    <n v="0"/>
    <n v="0"/>
    <x v="0"/>
    <x v="0"/>
    <x v="0"/>
    <s v="NA"/>
  </r>
  <r>
    <n v="653"/>
    <x v="91"/>
    <n v="26.574887"/>
    <n v="93.078530000000001"/>
    <x v="0"/>
    <x v="7"/>
    <x v="1"/>
    <n v="1"/>
    <n v="0"/>
    <n v="0"/>
    <x v="0"/>
    <x v="0"/>
    <x v="0"/>
    <s v="NA"/>
  </r>
  <r>
    <n v="654"/>
    <x v="91"/>
    <n v="26.576215000000001"/>
    <n v="93.159887999999995"/>
    <x v="0"/>
    <x v="31"/>
    <x v="1"/>
    <n v="1"/>
    <n v="0"/>
    <n v="0"/>
    <x v="0"/>
    <x v="0"/>
    <x v="0"/>
    <s v="NA"/>
  </r>
  <r>
    <n v="655"/>
    <x v="91"/>
    <n v="26.576277000000001"/>
    <n v="93.161113"/>
    <x v="0"/>
    <x v="13"/>
    <x v="1"/>
    <n v="1"/>
    <n v="0"/>
    <n v="0"/>
    <x v="0"/>
    <x v="0"/>
    <x v="0"/>
    <s v="NA"/>
  </r>
  <r>
    <n v="656"/>
    <x v="91"/>
    <n v="26.576238"/>
    <n v="93.170050000000003"/>
    <x v="0"/>
    <x v="14"/>
    <x v="1"/>
    <n v="1"/>
    <n v="0"/>
    <n v="0"/>
    <x v="0"/>
    <x v="0"/>
    <x v="0"/>
    <s v="NA"/>
  </r>
  <r>
    <n v="657"/>
    <x v="91"/>
    <n v="26.574252000000001"/>
    <n v="93.191909999999993"/>
    <x v="0"/>
    <x v="15"/>
    <x v="3"/>
    <n v="1"/>
    <n v="0"/>
    <n v="0"/>
    <x v="0"/>
    <x v="0"/>
    <x v="0"/>
    <s v="NA"/>
  </r>
  <r>
    <n v="658"/>
    <x v="91"/>
    <n v="26.575723"/>
    <n v="93.201335"/>
    <x v="0"/>
    <x v="27"/>
    <x v="3"/>
    <n v="1"/>
    <n v="0"/>
    <n v="0"/>
    <x v="0"/>
    <x v="0"/>
    <x v="0"/>
    <s v="NA"/>
  </r>
  <r>
    <n v="659"/>
    <x v="91"/>
    <n v="26.584085000000002"/>
    <n v="93.334339999999997"/>
    <x v="0"/>
    <x v="22"/>
    <x v="1"/>
    <n v="1"/>
    <n v="0"/>
    <n v="0"/>
    <x v="0"/>
    <x v="0"/>
    <x v="0"/>
    <s v="NA"/>
  </r>
  <r>
    <n v="660"/>
    <x v="91"/>
    <n v="26.608416999999999"/>
    <n v="93.474407999999997"/>
    <x v="0"/>
    <x v="22"/>
    <x v="1"/>
    <n v="1"/>
    <n v="0"/>
    <n v="0"/>
    <x v="0"/>
    <x v="0"/>
    <x v="0"/>
    <s v="NA"/>
  </r>
  <r>
    <n v="661"/>
    <x v="91"/>
    <n v="26.641183000000002"/>
    <n v="93.589474999999993"/>
    <x v="0"/>
    <x v="8"/>
    <x v="3"/>
    <n v="1"/>
    <n v="0"/>
    <n v="0"/>
    <x v="0"/>
    <x v="0"/>
    <x v="0"/>
    <s v="NA"/>
  </r>
  <r>
    <n v="662"/>
    <x v="91"/>
    <n v="26.574694000000001"/>
    <n v="93.210971999999998"/>
    <x v="0"/>
    <x v="13"/>
    <x v="1"/>
    <n v="0"/>
    <n v="1"/>
    <n v="0"/>
    <x v="0"/>
    <x v="0"/>
    <x v="0"/>
    <n v="2.1800000000000002"/>
  </r>
  <r>
    <n v="663"/>
    <x v="92"/>
    <n v="26.619461999999999"/>
    <n v="93.516279999999995"/>
    <x v="0"/>
    <x v="26"/>
    <x v="1"/>
    <n v="1"/>
    <n v="0"/>
    <n v="0"/>
    <x v="0"/>
    <x v="0"/>
    <x v="0"/>
    <s v="NA"/>
  </r>
  <r>
    <n v="664"/>
    <x v="92"/>
    <n v="26.610621999999999"/>
    <n v="93.483967000000007"/>
    <x v="0"/>
    <x v="14"/>
    <x v="1"/>
    <n v="1"/>
    <n v="0"/>
    <n v="0"/>
    <x v="0"/>
    <x v="0"/>
    <x v="0"/>
    <s v="NA"/>
  </r>
  <r>
    <n v="665"/>
    <x v="92"/>
    <n v="26.609521999999998"/>
    <n v="93.478087000000002"/>
    <x v="0"/>
    <x v="22"/>
    <x v="1"/>
    <n v="1"/>
    <n v="0"/>
    <n v="0"/>
    <x v="0"/>
    <x v="0"/>
    <x v="0"/>
    <s v="NA"/>
  </r>
  <r>
    <n v="666"/>
    <x v="92"/>
    <n v="26.57508"/>
    <n v="93.208292"/>
    <x v="0"/>
    <x v="8"/>
    <x v="3"/>
    <n v="1"/>
    <n v="0"/>
    <n v="0"/>
    <x v="0"/>
    <x v="0"/>
    <x v="0"/>
    <s v="NA"/>
  </r>
  <r>
    <n v="667"/>
    <x v="93"/>
    <n v="26.577694000000001"/>
    <n v="93.257806000000002"/>
    <x v="0"/>
    <x v="39"/>
    <x v="0"/>
    <n v="1"/>
    <n v="0"/>
    <n v="0"/>
    <x v="0"/>
    <x v="0"/>
    <x v="0"/>
    <n v="1.4"/>
  </r>
  <r>
    <n v="668"/>
    <x v="93"/>
    <n v="26.574971999999999"/>
    <n v="93.237943999999999"/>
    <x v="0"/>
    <x v="8"/>
    <x v="3"/>
    <n v="1"/>
    <n v="0"/>
    <n v="0"/>
    <x v="0"/>
    <x v="0"/>
    <x v="0"/>
    <n v="1.45"/>
  </r>
  <r>
    <n v="669"/>
    <x v="93"/>
    <n v="26.572749999999999"/>
    <n v="93.144082999999995"/>
    <x v="0"/>
    <x v="9"/>
    <x v="3"/>
    <n v="1"/>
    <n v="0"/>
    <n v="0"/>
    <x v="0"/>
    <x v="0"/>
    <x v="0"/>
    <n v="2.08"/>
  </r>
  <r>
    <n v="670"/>
    <x v="94"/>
    <n v="26.626275"/>
    <n v="93.534422000000006"/>
    <x v="0"/>
    <x v="27"/>
    <x v="3"/>
    <n v="1"/>
    <n v="0"/>
    <n v="0"/>
    <x v="0"/>
    <x v="0"/>
    <x v="0"/>
    <n v="1.26"/>
  </r>
  <r>
    <n v="671"/>
    <x v="94"/>
    <n v="26.615293000000001"/>
    <n v="93.506856999999997"/>
    <x v="0"/>
    <x v="22"/>
    <x v="1"/>
    <n v="1"/>
    <n v="0"/>
    <n v="0"/>
    <x v="0"/>
    <x v="0"/>
    <x v="0"/>
    <s v="NA"/>
  </r>
  <r>
    <n v="672"/>
    <x v="94"/>
    <n v="26.606864999999999"/>
    <n v="93.467827999999997"/>
    <x v="0"/>
    <x v="26"/>
    <x v="1"/>
    <n v="1"/>
    <n v="0"/>
    <n v="0"/>
    <x v="0"/>
    <x v="0"/>
    <x v="0"/>
    <s v="NA"/>
  </r>
  <r>
    <n v="673"/>
    <x v="94"/>
    <n v="26.595253"/>
    <n v="93.444477000000006"/>
    <x v="0"/>
    <x v="46"/>
    <x v="5"/>
    <n v="1"/>
    <n v="0"/>
    <n v="0"/>
    <x v="0"/>
    <x v="0"/>
    <x v="0"/>
    <s v="NA"/>
  </r>
  <r>
    <n v="674"/>
    <x v="94"/>
    <n v="26.574712999999999"/>
    <n v="93.235151999999999"/>
    <x v="0"/>
    <x v="14"/>
    <x v="1"/>
    <n v="1"/>
    <n v="0"/>
    <n v="0"/>
    <x v="0"/>
    <x v="0"/>
    <x v="0"/>
    <s v="NA"/>
  </r>
  <r>
    <n v="677"/>
    <x v="94"/>
    <n v="26.568078"/>
    <n v="93.128467000000001"/>
    <x v="0"/>
    <x v="14"/>
    <x v="1"/>
    <n v="1"/>
    <n v="0"/>
    <n v="0"/>
    <x v="0"/>
    <x v="0"/>
    <x v="0"/>
    <n v="2.48"/>
  </r>
  <r>
    <n v="678"/>
    <x v="94"/>
    <n v="26.576582999999999"/>
    <n v="93.171194"/>
    <x v="0"/>
    <x v="56"/>
    <x v="5"/>
    <n v="1"/>
    <n v="0"/>
    <n v="0"/>
    <x v="0"/>
    <x v="0"/>
    <x v="0"/>
    <n v="2.2999999999999998"/>
  </r>
  <r>
    <n v="679"/>
    <x v="94"/>
    <n v="26.574472"/>
    <n v="93.090917000000005"/>
    <x v="0"/>
    <x v="31"/>
    <x v="1"/>
    <n v="1"/>
    <n v="0"/>
    <n v="0"/>
    <x v="0"/>
    <x v="0"/>
    <x v="0"/>
    <n v="3.02"/>
  </r>
  <r>
    <n v="680"/>
    <x v="94"/>
    <n v="26.568249999999999"/>
    <n v="93.126361000000003"/>
    <x v="0"/>
    <x v="57"/>
    <x v="5"/>
    <n v="1"/>
    <n v="0"/>
    <n v="0"/>
    <x v="0"/>
    <x v="0"/>
    <x v="0"/>
    <n v="3.14"/>
  </r>
  <r>
    <n v="681"/>
    <x v="94"/>
    <n v="26.574805999999999"/>
    <n v="93.219278000000003"/>
    <x v="0"/>
    <x v="58"/>
    <x v="5"/>
    <n v="0"/>
    <n v="0"/>
    <n v="1"/>
    <x v="0"/>
    <x v="0"/>
    <x v="0"/>
    <n v="3.33"/>
  </r>
  <r>
    <n v="682"/>
    <x v="95"/>
    <n v="26.577960000000001"/>
    <n v="93.286180000000002"/>
    <x v="0"/>
    <x v="14"/>
    <x v="1"/>
    <n v="1"/>
    <n v="0"/>
    <n v="0"/>
    <x v="0"/>
    <x v="0"/>
    <x v="0"/>
    <s v="NA"/>
  </r>
  <r>
    <n v="683"/>
    <x v="95"/>
    <n v="26.576832"/>
    <n v="93.280249999999995"/>
    <x v="0"/>
    <x v="14"/>
    <x v="1"/>
    <n v="0"/>
    <n v="1"/>
    <n v="0"/>
    <x v="0"/>
    <x v="0"/>
    <x v="0"/>
    <s v="NA"/>
  </r>
  <r>
    <n v="684"/>
    <x v="96"/>
    <n v="26.587693999999999"/>
    <n v="93.382917000000006"/>
    <x v="0"/>
    <x v="58"/>
    <x v="5"/>
    <n v="0"/>
    <n v="0"/>
    <n v="1"/>
    <x v="0"/>
    <x v="0"/>
    <x v="0"/>
    <n v="1.26"/>
  </r>
  <r>
    <n v="685"/>
    <x v="96"/>
    <n v="26.587889000000001"/>
    <n v="93.392778000000007"/>
    <x v="0"/>
    <x v="9"/>
    <x v="3"/>
    <n v="1"/>
    <n v="0"/>
    <n v="0"/>
    <x v="0"/>
    <x v="0"/>
    <x v="0"/>
    <n v="1.23"/>
  </r>
  <r>
    <n v="686"/>
    <x v="96"/>
    <n v="26.610938000000001"/>
    <n v="93.488353000000004"/>
    <x v="0"/>
    <x v="22"/>
    <x v="1"/>
    <n v="1"/>
    <n v="0"/>
    <n v="0"/>
    <x v="0"/>
    <x v="0"/>
    <x v="0"/>
    <s v="NA"/>
  </r>
  <r>
    <n v="687"/>
    <x v="96"/>
    <n v="26.574617"/>
    <n v="93.220412999999994"/>
    <x v="0"/>
    <x v="22"/>
    <x v="1"/>
    <n v="1"/>
    <n v="0"/>
    <n v="0"/>
    <x v="0"/>
    <x v="0"/>
    <x v="0"/>
    <s v="NA"/>
  </r>
  <r>
    <n v="688"/>
    <x v="96"/>
    <n v="26.574691999999999"/>
    <n v="93.220451999999995"/>
    <x v="0"/>
    <x v="22"/>
    <x v="1"/>
    <n v="1"/>
    <n v="0"/>
    <n v="0"/>
    <x v="0"/>
    <x v="0"/>
    <x v="0"/>
    <s v="NA"/>
  </r>
  <r>
    <n v="689"/>
    <x v="96"/>
    <n v="26.56889"/>
    <n v="93.133295000000004"/>
    <x v="0"/>
    <x v="26"/>
    <x v="1"/>
    <n v="1"/>
    <n v="0"/>
    <n v="0"/>
    <x v="0"/>
    <x v="0"/>
    <x v="0"/>
    <s v="NA"/>
  </r>
  <r>
    <n v="690"/>
    <x v="96"/>
    <n v="26.580138999999999"/>
    <n v="93.294888999999998"/>
    <x v="0"/>
    <x v="7"/>
    <x v="1"/>
    <n v="0"/>
    <n v="1"/>
    <n v="0"/>
    <x v="0"/>
    <x v="0"/>
    <x v="0"/>
    <n v="2.0299999999999998"/>
  </r>
  <r>
    <n v="691"/>
    <x v="96"/>
    <n v="26.582443999999999"/>
    <n v="93.302527999999995"/>
    <x v="0"/>
    <x v="59"/>
    <x v="0"/>
    <n v="0"/>
    <n v="1"/>
    <n v="0"/>
    <x v="0"/>
    <x v="0"/>
    <x v="0"/>
    <n v="2"/>
  </r>
  <r>
    <n v="692"/>
    <x v="96"/>
    <n v="26.577639000000001"/>
    <n v="93.273888999999997"/>
    <x v="0"/>
    <x v="8"/>
    <x v="3"/>
    <n v="1"/>
    <n v="0"/>
    <n v="0"/>
    <x v="0"/>
    <x v="0"/>
    <x v="0"/>
    <n v="2.09"/>
  </r>
  <r>
    <n v="693"/>
    <x v="97"/>
    <n v="26.600048000000001"/>
    <n v="93.453252000000006"/>
    <x v="0"/>
    <x v="26"/>
    <x v="1"/>
    <n v="1"/>
    <n v="0"/>
    <n v="0"/>
    <x v="0"/>
    <x v="0"/>
    <x v="0"/>
    <s v="NA"/>
  </r>
  <r>
    <n v="694"/>
    <x v="97"/>
    <n v="26.589402"/>
    <n v="93.412068000000005"/>
    <x v="0"/>
    <x v="8"/>
    <x v="3"/>
    <n v="1"/>
    <n v="0"/>
    <n v="0"/>
    <x v="0"/>
    <x v="0"/>
    <x v="0"/>
    <s v="NA"/>
  </r>
  <r>
    <n v="695"/>
    <x v="97"/>
    <n v="26.574113000000001"/>
    <n v="93.146448000000007"/>
    <x v="0"/>
    <x v="14"/>
    <x v="1"/>
    <n v="1"/>
    <n v="0"/>
    <n v="0"/>
    <x v="0"/>
    <x v="0"/>
    <x v="0"/>
    <s v="NA"/>
  </r>
  <r>
    <n v="699"/>
    <x v="98"/>
    <n v="26.569082999999999"/>
    <n v="93.071888999999999"/>
    <x v="0"/>
    <x v="14"/>
    <x v="1"/>
    <n v="1"/>
    <n v="0"/>
    <n v="0"/>
    <x v="0"/>
    <x v="0"/>
    <x v="0"/>
    <n v="1.48"/>
  </r>
  <r>
    <n v="700"/>
    <x v="98"/>
    <n v="26.569082999999999"/>
    <n v="93.071888999999999"/>
    <x v="0"/>
    <x v="18"/>
    <x v="1"/>
    <n v="1"/>
    <n v="0"/>
    <n v="0"/>
    <x v="0"/>
    <x v="0"/>
    <x v="0"/>
    <n v="1.5"/>
  </r>
  <r>
    <n v="701"/>
    <x v="98"/>
    <n v="26.570833"/>
    <n v="93.049582999999998"/>
    <x v="0"/>
    <x v="8"/>
    <x v="3"/>
    <n v="1"/>
    <n v="0"/>
    <n v="0"/>
    <x v="0"/>
    <x v="0"/>
    <x v="0"/>
    <n v="1.59"/>
  </r>
  <r>
    <n v="702"/>
    <x v="98"/>
    <n v="26.567610999999999"/>
    <n v="93.068556000000001"/>
    <x v="0"/>
    <x v="26"/>
    <x v="1"/>
    <n v="1"/>
    <n v="0"/>
    <n v="0"/>
    <x v="0"/>
    <x v="0"/>
    <x v="0"/>
    <n v="2.08"/>
  </r>
  <r>
    <n v="703"/>
    <x v="98"/>
    <n v="26.574694000000001"/>
    <n v="93.232944000000003"/>
    <x v="0"/>
    <x v="27"/>
    <x v="3"/>
    <n v="1"/>
    <n v="0"/>
    <n v="0"/>
    <x v="0"/>
    <x v="0"/>
    <x v="0"/>
    <n v="2.4500000000000002"/>
  </r>
  <r>
    <n v="704"/>
    <x v="98"/>
    <n v="26.590693999999999"/>
    <n v="93.433417000000006"/>
    <x v="0"/>
    <x v="14"/>
    <x v="1"/>
    <n v="1"/>
    <n v="0"/>
    <n v="0"/>
    <x v="0"/>
    <x v="0"/>
    <x v="0"/>
    <n v="3.17"/>
  </r>
  <r>
    <n v="705"/>
    <x v="98"/>
    <n v="26.626443999999999"/>
    <n v="93.534361000000004"/>
    <x v="0"/>
    <x v="26"/>
    <x v="1"/>
    <n v="1"/>
    <n v="0"/>
    <n v="0"/>
    <x v="0"/>
    <x v="0"/>
    <x v="0"/>
    <n v="3.41"/>
  </r>
  <r>
    <n v="706"/>
    <x v="99"/>
    <n v="26.613889"/>
    <n v="93.502694000000005"/>
    <x v="0"/>
    <x v="57"/>
    <x v="5"/>
    <n v="1"/>
    <n v="0"/>
    <n v="0"/>
    <x v="0"/>
    <x v="0"/>
    <x v="0"/>
    <n v="12.33"/>
  </r>
  <r>
    <n v="706"/>
    <x v="99"/>
    <n v="26.613889"/>
    <n v="93.502694000000005"/>
    <x v="0"/>
    <x v="57"/>
    <x v="5"/>
    <n v="1"/>
    <n v="0"/>
    <n v="0"/>
    <x v="0"/>
    <x v="0"/>
    <x v="0"/>
    <n v="12.33"/>
  </r>
  <r>
    <n v="707"/>
    <x v="99"/>
    <n v="26.584527999999999"/>
    <n v="93.314278000000002"/>
    <x v="0"/>
    <x v="60"/>
    <x v="5"/>
    <n v="1"/>
    <n v="0"/>
    <n v="0"/>
    <x v="0"/>
    <x v="0"/>
    <x v="0"/>
    <n v="1.04"/>
  </r>
  <r>
    <n v="708"/>
    <x v="99"/>
    <n v="26.575583000000002"/>
    <n v="93.204471999999996"/>
    <x v="0"/>
    <x v="19"/>
    <x v="1"/>
    <n v="1"/>
    <n v="0"/>
    <n v="0"/>
    <x v="0"/>
    <x v="0"/>
    <x v="0"/>
    <n v="1.22"/>
  </r>
  <r>
    <n v="709"/>
    <x v="99"/>
    <n v="26.568528000000001"/>
    <n v="93.061166999999998"/>
    <x v="0"/>
    <x v="14"/>
    <x v="1"/>
    <n v="0"/>
    <n v="1"/>
    <n v="0"/>
    <x v="0"/>
    <x v="0"/>
    <x v="0"/>
    <n v="1.51"/>
  </r>
  <r>
    <n v="710"/>
    <x v="100"/>
    <n v="26.580082000000001"/>
    <n v="93.294318000000004"/>
    <x v="0"/>
    <x v="9"/>
    <x v="3"/>
    <n v="1"/>
    <n v="0"/>
    <n v="0"/>
    <x v="0"/>
    <x v="0"/>
    <x v="0"/>
    <s v="NA"/>
  </r>
  <r>
    <n v="711"/>
    <x v="100"/>
    <n v="26.567367999999998"/>
    <n v="93.064611999999997"/>
    <x v="0"/>
    <x v="14"/>
    <x v="1"/>
    <n v="1"/>
    <n v="0"/>
    <n v="0"/>
    <x v="0"/>
    <x v="0"/>
    <x v="0"/>
    <s v="NA"/>
  </r>
  <r>
    <n v="712"/>
    <x v="101"/>
    <n v="26.577278"/>
    <n v="93.278110999999996"/>
    <x v="0"/>
    <x v="61"/>
    <x v="0"/>
    <n v="0"/>
    <n v="0"/>
    <n v="1"/>
    <x v="0"/>
    <x v="0"/>
    <x v="0"/>
    <n v="12.23"/>
  </r>
  <r>
    <n v="713"/>
    <x v="101"/>
    <n v="26.575806"/>
    <n v="93.245722000000001"/>
    <x v="0"/>
    <x v="61"/>
    <x v="0"/>
    <n v="0"/>
    <n v="0"/>
    <n v="1"/>
    <x v="0"/>
    <x v="0"/>
    <x v="0"/>
    <n v="12.33"/>
  </r>
  <r>
    <n v="714"/>
    <x v="101"/>
    <n v="26.576028000000001"/>
    <n v="93.162056000000007"/>
    <x v="0"/>
    <x v="61"/>
    <x v="0"/>
    <n v="0"/>
    <n v="0"/>
    <n v="1"/>
    <x v="0"/>
    <x v="0"/>
    <x v="0"/>
    <n v="12.58"/>
  </r>
  <r>
    <n v="715"/>
    <x v="101"/>
    <n v="26.575500000000002"/>
    <n v="93.199472"/>
    <x v="0"/>
    <x v="59"/>
    <x v="0"/>
    <n v="0"/>
    <n v="0"/>
    <n v="1"/>
    <x v="0"/>
    <x v="0"/>
    <x v="0"/>
    <n v="12.44"/>
  </r>
  <r>
    <n v="716"/>
    <x v="102"/>
    <n v="26.610610999999999"/>
    <n v="93.486666999999997"/>
    <x v="0"/>
    <x v="26"/>
    <x v="1"/>
    <n v="1"/>
    <n v="0"/>
    <n v="0"/>
    <x v="0"/>
    <x v="0"/>
    <x v="0"/>
    <n v="11.26"/>
  </r>
  <r>
    <n v="717"/>
    <x v="102"/>
    <n v="26.610666999999999"/>
    <n v="93.486361000000002"/>
    <x v="0"/>
    <x v="26"/>
    <x v="1"/>
    <n v="1"/>
    <n v="0"/>
    <n v="0"/>
    <x v="0"/>
    <x v="0"/>
    <x v="0"/>
    <n v="11.29"/>
  </r>
  <r>
    <n v="718"/>
    <x v="102"/>
    <n v="26.601777999999999"/>
    <n v="93.456917000000004"/>
    <x v="0"/>
    <x v="22"/>
    <x v="1"/>
    <n v="1"/>
    <n v="0"/>
    <n v="0"/>
    <x v="0"/>
    <x v="0"/>
    <x v="0"/>
    <n v="11.46"/>
  </r>
  <r>
    <n v="719"/>
    <x v="102"/>
    <n v="26.600166999999999"/>
    <n v="93.453971999999993"/>
    <x v="0"/>
    <x v="14"/>
    <x v="1"/>
    <n v="1"/>
    <n v="0"/>
    <n v="0"/>
    <x v="0"/>
    <x v="0"/>
    <x v="0"/>
    <n v="11.42"/>
  </r>
  <r>
    <n v="720"/>
    <x v="102"/>
    <n v="26.575056"/>
    <n v="93.078500000000005"/>
    <x v="0"/>
    <x v="14"/>
    <x v="1"/>
    <n v="1"/>
    <n v="0"/>
    <n v="0"/>
    <x v="0"/>
    <x v="0"/>
    <x v="0"/>
    <n v="1.1599999999999999"/>
  </r>
  <r>
    <n v="721"/>
    <x v="103"/>
    <n v="26.641278"/>
    <n v="93.578444000000005"/>
    <x v="0"/>
    <x v="9"/>
    <x v="3"/>
    <n v="1"/>
    <n v="0"/>
    <n v="0"/>
    <x v="0"/>
    <x v="0"/>
    <x v="0"/>
    <n v="11.2"/>
  </r>
  <r>
    <n v="722"/>
    <x v="103"/>
    <n v="26.576139000000001"/>
    <n v="93.157278000000005"/>
    <x v="0"/>
    <x v="46"/>
    <x v="5"/>
    <n v="1"/>
    <n v="0"/>
    <n v="0"/>
    <x v="0"/>
    <x v="0"/>
    <x v="0"/>
    <n v="12.41"/>
  </r>
  <r>
    <n v="723"/>
    <x v="103"/>
    <n v="26.596167000000001"/>
    <n v="93.445999999999998"/>
    <x v="0"/>
    <x v="15"/>
    <x v="3"/>
    <n v="1"/>
    <n v="0"/>
    <n v="0"/>
    <x v="0"/>
    <x v="0"/>
    <x v="0"/>
    <n v="2.1800000000000002"/>
  </r>
  <r>
    <n v="724"/>
    <x v="103"/>
    <n v="26.641500000000001"/>
    <n v="93.579417000000007"/>
    <x v="0"/>
    <x v="15"/>
    <x v="3"/>
    <n v="1"/>
    <n v="0"/>
    <n v="0"/>
    <x v="0"/>
    <x v="0"/>
    <x v="0"/>
    <n v="2.44"/>
  </r>
  <r>
    <n v="725"/>
    <x v="104"/>
    <n v="26.609468"/>
    <n v="93.478037999999998"/>
    <x v="0"/>
    <x v="26"/>
    <x v="1"/>
    <n v="1"/>
    <n v="0"/>
    <n v="0"/>
    <x v="0"/>
    <x v="0"/>
    <x v="0"/>
    <s v="NA"/>
  </r>
  <r>
    <n v="726"/>
    <x v="104"/>
    <n v="26.603867999999999"/>
    <n v="93.460926999999998"/>
    <x v="0"/>
    <x v="15"/>
    <x v="3"/>
    <n v="1"/>
    <n v="0"/>
    <n v="0"/>
    <x v="0"/>
    <x v="0"/>
    <x v="0"/>
    <s v="NA"/>
  </r>
  <r>
    <n v="727"/>
    <x v="104"/>
    <n v="26.583423"/>
    <n v="93.308122999999995"/>
    <x v="0"/>
    <x v="8"/>
    <x v="3"/>
    <n v="1"/>
    <n v="0"/>
    <n v="0"/>
    <x v="0"/>
    <x v="0"/>
    <x v="0"/>
    <s v="NA"/>
  </r>
  <r>
    <n v="728"/>
    <x v="104"/>
    <n v="26.568110000000001"/>
    <n v="93.125335000000007"/>
    <x v="0"/>
    <x v="27"/>
    <x v="3"/>
    <n v="1"/>
    <n v="0"/>
    <n v="0"/>
    <x v="0"/>
    <x v="0"/>
    <x v="0"/>
    <s v="NA"/>
  </r>
  <r>
    <n v="729"/>
    <x v="104"/>
    <n v="26.585637999999999"/>
    <n v="93.318403000000004"/>
    <x v="0"/>
    <x v="26"/>
    <x v="1"/>
    <n v="1"/>
    <n v="0"/>
    <n v="0"/>
    <x v="0"/>
    <x v="0"/>
    <x v="0"/>
    <s v="NA"/>
  </r>
  <r>
    <n v="730"/>
    <x v="104"/>
    <n v="26.585667000000001"/>
    <n v="93.339972000000003"/>
    <x v="0"/>
    <x v="27"/>
    <x v="3"/>
    <n v="1"/>
    <n v="0"/>
    <n v="0"/>
    <x v="0"/>
    <x v="0"/>
    <x v="0"/>
    <n v="2.15"/>
  </r>
  <r>
    <n v="731"/>
    <x v="104"/>
    <n v="26.626249999999999"/>
    <n v="93.534082999999995"/>
    <x v="0"/>
    <x v="8"/>
    <x v="3"/>
    <n v="1"/>
    <n v="0"/>
    <n v="0"/>
    <x v="0"/>
    <x v="0"/>
    <x v="0"/>
    <n v="2.4"/>
  </r>
  <r>
    <n v="732"/>
    <x v="104"/>
    <n v="26.574639000000001"/>
    <n v="93.215389000000002"/>
    <x v="0"/>
    <x v="23"/>
    <x v="3"/>
    <n v="0"/>
    <n v="1"/>
    <n v="0"/>
    <x v="0"/>
    <x v="0"/>
    <x v="0"/>
    <n v="11.05"/>
  </r>
  <r>
    <n v="733"/>
    <x v="104"/>
    <n v="26.633944"/>
    <n v="93.552194"/>
    <x v="0"/>
    <x v="57"/>
    <x v="5"/>
    <n v="1"/>
    <n v="0"/>
    <n v="0"/>
    <x v="0"/>
    <x v="0"/>
    <x v="0"/>
    <n v="11.54"/>
  </r>
  <r>
    <n v="734"/>
    <x v="105"/>
    <n v="26.57469"/>
    <n v="93.218445000000003"/>
    <x v="0"/>
    <x v="26"/>
    <x v="1"/>
    <n v="1"/>
    <n v="0"/>
    <n v="0"/>
    <x v="0"/>
    <x v="0"/>
    <x v="0"/>
    <s v="NA"/>
  </r>
  <r>
    <n v="735"/>
    <x v="105"/>
    <n v="26.573806000000001"/>
    <n v="93.101832999999999"/>
    <x v="0"/>
    <x v="28"/>
    <x v="3"/>
    <n v="0"/>
    <n v="0"/>
    <n v="1"/>
    <x v="0"/>
    <x v="0"/>
    <x v="0"/>
    <n v="2.0299999999999998"/>
  </r>
  <r>
    <n v="736"/>
    <x v="105"/>
    <n v="26.575056"/>
    <n v="93.238721999999996"/>
    <x v="0"/>
    <x v="8"/>
    <x v="3"/>
    <n v="1"/>
    <n v="0"/>
    <n v="0"/>
    <x v="0"/>
    <x v="0"/>
    <x v="0"/>
    <n v="2.52"/>
  </r>
  <r>
    <n v="738"/>
    <x v="106"/>
    <n v="26.626709000000002"/>
    <n v="93.535061999999996"/>
    <x v="0"/>
    <x v="9"/>
    <x v="3"/>
    <n v="1"/>
    <n v="0"/>
    <n v="0"/>
    <x v="0"/>
    <x v="0"/>
    <x v="0"/>
    <n v="3.29"/>
  </r>
  <r>
    <n v="739"/>
    <x v="107"/>
    <n v="26.598255000000002"/>
    <n v="93.450059999999993"/>
    <x v="0"/>
    <x v="26"/>
    <x v="1"/>
    <n v="1"/>
    <n v="0"/>
    <n v="0"/>
    <x v="0"/>
    <x v="0"/>
    <x v="0"/>
    <s v="NA"/>
  </r>
  <r>
    <n v="740"/>
    <x v="107"/>
    <n v="26.598269999999999"/>
    <n v="93.450072000000006"/>
    <x v="0"/>
    <x v="26"/>
    <x v="1"/>
    <n v="1"/>
    <n v="0"/>
    <n v="0"/>
    <x v="0"/>
    <x v="0"/>
    <x v="0"/>
    <s v="NA"/>
  </r>
  <r>
    <n v="741"/>
    <x v="107"/>
    <n v="26.598295"/>
    <n v="93.450051999999999"/>
    <x v="0"/>
    <x v="26"/>
    <x v="1"/>
    <n v="1"/>
    <n v="0"/>
    <n v="0"/>
    <x v="0"/>
    <x v="0"/>
    <x v="0"/>
    <s v="NA"/>
  </r>
  <r>
    <n v="742"/>
    <x v="107"/>
    <n v="26.592320000000001"/>
    <n v="93.438770000000005"/>
    <x v="0"/>
    <x v="27"/>
    <x v="3"/>
    <n v="1"/>
    <n v="0"/>
    <n v="0"/>
    <x v="0"/>
    <x v="0"/>
    <x v="0"/>
    <s v="NA"/>
  </r>
  <r>
    <n v="747"/>
    <x v="108"/>
    <n v="26.574583000000001"/>
    <n v="93.225971999999999"/>
    <x v="0"/>
    <x v="27"/>
    <x v="3"/>
    <n v="1"/>
    <n v="0"/>
    <n v="0"/>
    <x v="0"/>
    <x v="0"/>
    <x v="0"/>
    <n v="1.39"/>
  </r>
  <r>
    <n v="748"/>
    <x v="109"/>
    <n v="26.610610000000001"/>
    <n v="93.485083000000003"/>
    <x v="0"/>
    <x v="8"/>
    <x v="3"/>
    <n v="1"/>
    <n v="0"/>
    <n v="0"/>
    <x v="0"/>
    <x v="0"/>
    <x v="0"/>
    <s v="NA"/>
  </r>
  <r>
    <n v="749"/>
    <x v="109"/>
    <n v="26.590440000000001"/>
    <n v="93.429311999999996"/>
    <x v="0"/>
    <x v="15"/>
    <x v="3"/>
    <n v="1"/>
    <n v="0"/>
    <n v="0"/>
    <x v="0"/>
    <x v="0"/>
    <x v="0"/>
    <s v="NA"/>
  </r>
  <r>
    <n v="750"/>
    <x v="109"/>
    <n v="26.611989999999999"/>
    <n v="93.495172999999994"/>
    <x v="0"/>
    <x v="8"/>
    <x v="3"/>
    <n v="1"/>
    <n v="0"/>
    <n v="0"/>
    <x v="0"/>
    <x v="0"/>
    <x v="0"/>
    <s v="NA"/>
  </r>
  <r>
    <n v="751"/>
    <x v="109"/>
    <n v="26.587278000000001"/>
    <n v="93.373417000000003"/>
    <x v="0"/>
    <x v="57"/>
    <x v="5"/>
    <n v="1"/>
    <n v="0"/>
    <n v="0"/>
    <x v="0"/>
    <x v="0"/>
    <x v="0"/>
    <n v="3.21"/>
  </r>
  <r>
    <n v="752"/>
    <x v="110"/>
    <n v="26.578861"/>
    <n v="93.261471999999998"/>
    <x v="0"/>
    <x v="57"/>
    <x v="5"/>
    <n v="1"/>
    <n v="0"/>
    <n v="0"/>
    <x v="0"/>
    <x v="0"/>
    <x v="0"/>
    <n v="1.25"/>
  </r>
  <r>
    <n v="753"/>
    <x v="110"/>
    <n v="26.608944000000001"/>
    <n v="93.476222000000007"/>
    <x v="0"/>
    <x v="57"/>
    <x v="5"/>
    <n v="1"/>
    <n v="0"/>
    <n v="0"/>
    <x v="0"/>
    <x v="0"/>
    <x v="0"/>
    <n v="12.49"/>
  </r>
  <r>
    <n v="754"/>
    <x v="110"/>
    <n v="26.576083000000001"/>
    <n v="93.158889000000002"/>
    <x v="0"/>
    <x v="57"/>
    <x v="5"/>
    <n v="0"/>
    <n v="1"/>
    <n v="0"/>
    <x v="0"/>
    <x v="0"/>
    <x v="0"/>
    <n v="1.45"/>
  </r>
  <r>
    <n v="755"/>
    <x v="111"/>
    <n v="26.569333"/>
    <n v="93.135527999999994"/>
    <x v="0"/>
    <x v="35"/>
    <x v="4"/>
    <n v="1"/>
    <n v="0"/>
    <n v="0"/>
    <x v="0"/>
    <x v="0"/>
    <x v="0"/>
    <s v="6.20 pm"/>
  </r>
  <r>
    <n v="756"/>
    <x v="112"/>
    <n v="26.574816999999999"/>
    <n v="93.215090000000004"/>
    <x v="0"/>
    <x v="9"/>
    <x v="3"/>
    <n v="1"/>
    <n v="0"/>
    <n v="0"/>
    <x v="0"/>
    <x v="0"/>
    <x v="0"/>
    <s v="NA"/>
  </r>
  <r>
    <n v="757"/>
    <x v="112"/>
    <n v="26.575638999999999"/>
    <n v="93.203999999999994"/>
    <x v="0"/>
    <x v="6"/>
    <x v="0"/>
    <n v="0"/>
    <n v="1"/>
    <n v="0"/>
    <x v="0"/>
    <x v="0"/>
    <x v="0"/>
    <n v="2.12"/>
  </r>
  <r>
    <n v="758"/>
    <x v="112"/>
    <n v="26.579556"/>
    <n v="93.292083000000005"/>
    <x v="0"/>
    <x v="8"/>
    <x v="3"/>
    <n v="1"/>
    <n v="0"/>
    <n v="0"/>
    <x v="0"/>
    <x v="0"/>
    <x v="0"/>
    <n v="12.42"/>
  </r>
  <r>
    <n v="759"/>
    <x v="112"/>
    <n v="26.590667"/>
    <n v="93.424333000000004"/>
    <x v="0"/>
    <x v="6"/>
    <x v="0"/>
    <n v="0"/>
    <n v="1"/>
    <n v="0"/>
    <x v="0"/>
    <x v="0"/>
    <x v="0"/>
    <n v="11.54"/>
  </r>
  <r>
    <n v="762"/>
    <x v="113"/>
    <n v="26.582920000000001"/>
    <n v="93.305312999999998"/>
    <x v="0"/>
    <x v="20"/>
    <x v="3"/>
    <n v="1"/>
    <n v="0"/>
    <n v="0"/>
    <x v="0"/>
    <x v="0"/>
    <x v="0"/>
    <s v="NA"/>
  </r>
  <r>
    <n v="763"/>
    <x v="113"/>
    <n v="26.574698000000001"/>
    <n v="93.228367000000006"/>
    <x v="0"/>
    <x v="27"/>
    <x v="3"/>
    <n v="1"/>
    <n v="0"/>
    <n v="0"/>
    <x v="0"/>
    <x v="0"/>
    <x v="0"/>
    <s v="NA"/>
  </r>
  <r>
    <n v="764"/>
    <x v="113"/>
    <n v="26.575723"/>
    <n v="93.200924999999998"/>
    <x v="0"/>
    <x v="23"/>
    <x v="3"/>
    <n v="0"/>
    <n v="1"/>
    <n v="0"/>
    <x v="0"/>
    <x v="0"/>
    <x v="0"/>
    <s v="NA"/>
  </r>
  <r>
    <n v="765"/>
    <x v="114"/>
    <n v="26.572889"/>
    <n v="93.115306000000004"/>
    <x v="0"/>
    <x v="3"/>
    <x v="0"/>
    <n v="1"/>
    <n v="0"/>
    <n v="0"/>
    <x v="0"/>
    <x v="0"/>
    <x v="0"/>
    <s v="NA"/>
  </r>
  <r>
    <n v="766"/>
    <x v="115"/>
    <n v="26.576028000000001"/>
    <n v="93.158889000000002"/>
    <x v="0"/>
    <x v="27"/>
    <x v="3"/>
    <n v="1"/>
    <n v="0"/>
    <n v="0"/>
    <x v="0"/>
    <x v="0"/>
    <x v="0"/>
    <n v="12.31"/>
  </r>
  <r>
    <n v="767"/>
    <x v="115"/>
    <n v="26.585425000000001"/>
    <n v="93.319249999999997"/>
    <x v="0"/>
    <x v="59"/>
    <x v="0"/>
    <n v="1"/>
    <n v="0"/>
    <n v="0"/>
    <x v="0"/>
    <x v="0"/>
    <x v="0"/>
    <n v="12.2"/>
  </r>
  <r>
    <n v="768"/>
    <x v="115"/>
    <n v="26.615110999999999"/>
    <n v="93.506360999999998"/>
    <x v="0"/>
    <x v="57"/>
    <x v="5"/>
    <n v="1"/>
    <n v="0"/>
    <n v="0"/>
    <x v="0"/>
    <x v="0"/>
    <x v="0"/>
    <n v="11.42"/>
  </r>
  <r>
    <n v="769"/>
    <x v="115"/>
    <n v="26.615055999999999"/>
    <n v="93.506332999999998"/>
    <x v="0"/>
    <x v="57"/>
    <x v="5"/>
    <n v="1"/>
    <n v="0"/>
    <n v="0"/>
    <x v="0"/>
    <x v="0"/>
    <x v="0"/>
    <n v="11.43"/>
  </r>
  <r>
    <n v="772"/>
    <x v="116"/>
    <n v="26.574805999999999"/>
    <n v="93.230610999999996"/>
    <x v="0"/>
    <x v="14"/>
    <x v="1"/>
    <n v="1"/>
    <n v="0"/>
    <n v="0"/>
    <x v="0"/>
    <x v="0"/>
    <x v="0"/>
    <n v="2.29"/>
  </r>
  <r>
    <n v="773"/>
    <x v="116"/>
    <n v="26.584278000000001"/>
    <n v="93.337610999999995"/>
    <x v="0"/>
    <x v="23"/>
    <x v="3"/>
    <n v="1"/>
    <n v="0"/>
    <n v="0"/>
    <x v="0"/>
    <x v="0"/>
    <x v="0"/>
    <n v="2.48"/>
  </r>
  <r>
    <n v="774"/>
    <x v="117"/>
    <n v="26.574611000000001"/>
    <n v="93.229277999999994"/>
    <x v="0"/>
    <x v="15"/>
    <x v="3"/>
    <n v="1"/>
    <n v="0"/>
    <n v="0"/>
    <x v="0"/>
    <x v="0"/>
    <x v="0"/>
    <n v="1.05"/>
  </r>
  <r>
    <n v="775"/>
    <x v="117"/>
    <n v="26.574667000000002"/>
    <n v="93.232194000000007"/>
    <x v="0"/>
    <x v="23"/>
    <x v="3"/>
    <n v="1"/>
    <n v="0"/>
    <n v="0"/>
    <x v="0"/>
    <x v="0"/>
    <x v="0"/>
    <n v="12.46"/>
  </r>
  <r>
    <n v="776"/>
    <x v="117"/>
    <n v="26.574556000000001"/>
    <n v="93.222361000000006"/>
    <x v="0"/>
    <x v="14"/>
    <x v="1"/>
    <n v="1"/>
    <n v="0"/>
    <n v="0"/>
    <x v="0"/>
    <x v="0"/>
    <x v="0"/>
    <n v="12.51"/>
  </r>
  <r>
    <n v="778"/>
    <x v="117"/>
    <n v="26.569139"/>
    <n v="93.044832999999997"/>
    <x v="0"/>
    <x v="46"/>
    <x v="5"/>
    <n v="1"/>
    <n v="0"/>
    <n v="0"/>
    <x v="0"/>
    <x v="0"/>
    <x v="0"/>
    <n v="1.48"/>
  </r>
  <r>
    <n v="779"/>
    <x v="118"/>
    <n v="26.585491999999999"/>
    <n v="93.339524999999995"/>
    <x v="0"/>
    <x v="39"/>
    <x v="0"/>
    <n v="1"/>
    <n v="0"/>
    <n v="0"/>
    <x v="0"/>
    <x v="0"/>
    <x v="0"/>
    <s v="NA"/>
  </r>
  <r>
    <n v="780"/>
    <x v="118"/>
    <n v="26.574763000000001"/>
    <n v="93.214813000000007"/>
    <x v="0"/>
    <x v="14"/>
    <x v="1"/>
    <n v="1"/>
    <n v="0"/>
    <n v="0"/>
    <x v="0"/>
    <x v="0"/>
    <x v="0"/>
    <s v="NA"/>
  </r>
  <r>
    <n v="781"/>
    <x v="118"/>
    <n v="26.574722000000001"/>
    <n v="93.218166999999994"/>
    <x v="0"/>
    <x v="14"/>
    <x v="1"/>
    <n v="1"/>
    <n v="0"/>
    <n v="0"/>
    <x v="0"/>
    <x v="0"/>
    <x v="0"/>
    <n v="1.45"/>
  </r>
  <r>
    <n v="782"/>
    <x v="118"/>
    <n v="26.576582999999999"/>
    <n v="93.254249999999999"/>
    <x v="0"/>
    <x v="8"/>
    <x v="3"/>
    <n v="1"/>
    <n v="0"/>
    <n v="0"/>
    <x v="0"/>
    <x v="0"/>
    <x v="0"/>
    <n v="1.1499999999999999"/>
  </r>
  <r>
    <n v="784"/>
    <x v="119"/>
    <n v="26.608889000000001"/>
    <n v="93.476249999999993"/>
    <x v="0"/>
    <x v="57"/>
    <x v="5"/>
    <n v="1"/>
    <n v="0"/>
    <n v="0"/>
    <x v="0"/>
    <x v="0"/>
    <x v="0"/>
    <n v="12.3"/>
  </r>
  <r>
    <n v="785"/>
    <x v="119"/>
    <n v="26.608889000000001"/>
    <n v="93.476249999999993"/>
    <x v="0"/>
    <x v="57"/>
    <x v="5"/>
    <n v="1"/>
    <n v="0"/>
    <n v="0"/>
    <x v="0"/>
    <x v="0"/>
    <x v="0"/>
    <n v="12.32"/>
  </r>
  <r>
    <n v="786"/>
    <x v="119"/>
    <n v="26.613693999999999"/>
    <n v="93.502027999999996"/>
    <x v="0"/>
    <x v="9"/>
    <x v="3"/>
    <n v="0"/>
    <n v="1"/>
    <n v="0"/>
    <x v="0"/>
    <x v="0"/>
    <x v="0"/>
    <n v="12.39"/>
  </r>
  <r>
    <n v="787"/>
    <x v="120"/>
    <n v="26.616083"/>
    <n v="93.509028000000001"/>
    <x v="0"/>
    <x v="57"/>
    <x v="5"/>
    <n v="1"/>
    <n v="0"/>
    <n v="0"/>
    <x v="0"/>
    <x v="0"/>
    <x v="0"/>
    <n v="12.38"/>
  </r>
  <r>
    <n v="788"/>
    <x v="120"/>
    <n v="26.599443999999998"/>
    <n v="93.452416999999997"/>
    <x v="0"/>
    <x v="57"/>
    <x v="5"/>
    <n v="1"/>
    <n v="0"/>
    <n v="0"/>
    <x v="0"/>
    <x v="0"/>
    <x v="0"/>
    <n v="12.49"/>
  </r>
  <r>
    <n v="789"/>
    <x v="121"/>
    <n v="26.567914999999999"/>
    <n v="93.063659999999999"/>
    <x v="0"/>
    <x v="3"/>
    <x v="0"/>
    <n v="1"/>
    <n v="0"/>
    <n v="0"/>
    <x v="0"/>
    <x v="0"/>
    <x v="0"/>
    <s v="NA"/>
  </r>
  <r>
    <n v="790"/>
    <x v="122"/>
    <n v="26.640937000000001"/>
    <n v="93.59196"/>
    <x v="0"/>
    <x v="8"/>
    <x v="3"/>
    <n v="1"/>
    <n v="0"/>
    <n v="0"/>
    <x v="0"/>
    <x v="0"/>
    <x v="0"/>
    <s v="NA"/>
  </r>
  <r>
    <n v="791"/>
    <x v="122"/>
    <n v="26.594480000000001"/>
    <n v="93.442868000000004"/>
    <x v="0"/>
    <x v="15"/>
    <x v="3"/>
    <n v="1"/>
    <n v="0"/>
    <n v="0"/>
    <x v="0"/>
    <x v="0"/>
    <x v="0"/>
    <s v="NA"/>
  </r>
  <r>
    <n v="792"/>
    <x v="122"/>
    <n v="26.614757000000001"/>
    <n v="93.505092000000005"/>
    <x v="0"/>
    <x v="26"/>
    <x v="1"/>
    <n v="1"/>
    <n v="0"/>
    <n v="0"/>
    <x v="0"/>
    <x v="0"/>
    <x v="0"/>
    <s v="NA"/>
  </r>
  <r>
    <n v="793"/>
    <x v="122"/>
    <n v="26.612805999999999"/>
    <n v="93.498582999999996"/>
    <x v="0"/>
    <x v="27"/>
    <x v="3"/>
    <n v="0"/>
    <n v="1"/>
    <n v="0"/>
    <x v="0"/>
    <x v="0"/>
    <x v="0"/>
    <s v="NA"/>
  </r>
  <r>
    <n v="794"/>
    <x v="123"/>
    <n v="26.574694000000001"/>
    <n v="93.227249999999998"/>
    <x v="0"/>
    <x v="22"/>
    <x v="1"/>
    <n v="1"/>
    <n v="0"/>
    <n v="0"/>
    <x v="0"/>
    <x v="0"/>
    <x v="0"/>
    <n v="1.39"/>
  </r>
  <r>
    <n v="795"/>
    <x v="123"/>
    <n v="26.575194"/>
    <n v="93.206500000000005"/>
    <x v="0"/>
    <x v="22"/>
    <x v="1"/>
    <n v="1"/>
    <n v="0"/>
    <n v="0"/>
    <x v="0"/>
    <x v="0"/>
    <x v="0"/>
    <n v="1.45"/>
  </r>
  <r>
    <n v="796"/>
    <x v="123"/>
    <n v="26.574027999999998"/>
    <n v="93.186778000000004"/>
    <x v="0"/>
    <x v="62"/>
    <x v="1"/>
    <n v="1"/>
    <n v="0"/>
    <n v="0"/>
    <x v="0"/>
    <x v="0"/>
    <x v="0"/>
    <n v="2"/>
  </r>
  <r>
    <n v="797"/>
    <x v="123"/>
    <n v="26.574833000000002"/>
    <n v="93.108610999999996"/>
    <x v="0"/>
    <x v="63"/>
    <x v="3"/>
    <n v="1"/>
    <n v="0"/>
    <n v="0"/>
    <x v="0"/>
    <x v="0"/>
    <x v="0"/>
    <n v="2.17"/>
  </r>
  <r>
    <n v="798"/>
    <x v="123"/>
    <n v="26.574916999999999"/>
    <n v="93.108722"/>
    <x v="0"/>
    <x v="10"/>
    <x v="3"/>
    <n v="1"/>
    <n v="0"/>
    <n v="0"/>
    <x v="0"/>
    <x v="0"/>
    <x v="0"/>
    <n v="2.2799999999999998"/>
  </r>
  <r>
    <n v="799"/>
    <x v="124"/>
    <n v="26.631639"/>
    <n v="93.546333000000004"/>
    <x v="0"/>
    <x v="31"/>
    <x v="1"/>
    <n v="1"/>
    <n v="0"/>
    <n v="0"/>
    <x v="0"/>
    <x v="0"/>
    <x v="0"/>
    <n v="11.01"/>
  </r>
  <r>
    <n v="800"/>
    <x v="124"/>
    <n v="26.631639"/>
    <n v="93.546333000000004"/>
    <x v="0"/>
    <x v="16"/>
    <x v="1"/>
    <n v="1"/>
    <n v="0"/>
    <n v="0"/>
    <x v="0"/>
    <x v="0"/>
    <x v="0"/>
    <n v="12.3"/>
  </r>
  <r>
    <n v="801"/>
    <x v="124"/>
    <n v="26.631641999999999"/>
    <n v="93.546339000000003"/>
    <x v="0"/>
    <x v="5"/>
    <x v="0"/>
    <n v="0"/>
    <n v="1"/>
    <n v="0"/>
    <x v="0"/>
    <x v="0"/>
    <x v="0"/>
    <n v="12.35"/>
  </r>
  <r>
    <n v="802"/>
    <x v="125"/>
    <n v="26.574594000000001"/>
    <n v="93.194374999999994"/>
    <x v="0"/>
    <x v="27"/>
    <x v="3"/>
    <n v="1"/>
    <n v="0"/>
    <n v="0"/>
    <x v="0"/>
    <x v="0"/>
    <x v="0"/>
    <n v="2.08"/>
  </r>
  <r>
    <n v="803"/>
    <x v="125"/>
    <n v="26.575033000000001"/>
    <n v="93.149446999999995"/>
    <x v="0"/>
    <x v="31"/>
    <x v="1"/>
    <n v="1"/>
    <n v="0"/>
    <n v="0"/>
    <x v="0"/>
    <x v="0"/>
    <x v="0"/>
    <n v="2.35"/>
  </r>
  <r>
    <n v="805"/>
    <x v="125"/>
    <n v="26.590786000000001"/>
    <n v="93.421932999999996"/>
    <x v="0"/>
    <x v="8"/>
    <x v="3"/>
    <n v="1"/>
    <n v="0"/>
    <n v="0"/>
    <x v="0"/>
    <x v="0"/>
    <x v="0"/>
    <n v="4.38"/>
  </r>
  <r>
    <n v="806"/>
    <x v="126"/>
    <n v="26.595797000000001"/>
    <n v="93.445447000000001"/>
    <x v="0"/>
    <x v="22"/>
    <x v="1"/>
    <n v="1"/>
    <n v="0"/>
    <n v="0"/>
    <x v="0"/>
    <x v="0"/>
    <x v="0"/>
    <n v="12.51"/>
  </r>
  <r>
    <n v="808"/>
    <x v="127"/>
    <n v="26.627928000000001"/>
    <n v="93.537346999999997"/>
    <x v="0"/>
    <x v="26"/>
    <x v="1"/>
    <n v="1"/>
    <n v="0"/>
    <n v="0"/>
    <x v="0"/>
    <x v="0"/>
    <x v="0"/>
    <n v="1.3"/>
  </r>
  <r>
    <n v="809"/>
    <x v="127"/>
    <n v="26.599183"/>
    <n v="93.451925000000003"/>
    <x v="0"/>
    <x v="16"/>
    <x v="1"/>
    <n v="1"/>
    <n v="0"/>
    <n v="0"/>
    <x v="0"/>
    <x v="0"/>
    <x v="0"/>
    <n v="1.49"/>
  </r>
  <r>
    <n v="811"/>
    <x v="127"/>
    <n v="26.570819"/>
    <n v="93.048900000000003"/>
    <x v="0"/>
    <x v="22"/>
    <x v="1"/>
    <n v="1"/>
    <n v="0"/>
    <n v="0"/>
    <x v="0"/>
    <x v="0"/>
    <x v="0"/>
    <n v="3.31"/>
  </r>
  <r>
    <n v="812"/>
    <x v="128"/>
    <n v="26.575536"/>
    <n v="93.200188999999995"/>
    <x v="0"/>
    <x v="23"/>
    <x v="3"/>
    <n v="1"/>
    <n v="0"/>
    <n v="0"/>
    <x v="0"/>
    <x v="0"/>
    <x v="0"/>
    <n v="3.01"/>
  </r>
  <r>
    <n v="813"/>
    <x v="128"/>
    <n v="26.569281"/>
    <n v="93.135582999999997"/>
    <x v="0"/>
    <x v="6"/>
    <x v="0"/>
    <n v="1"/>
    <n v="0"/>
    <n v="0"/>
    <x v="0"/>
    <x v="0"/>
    <x v="0"/>
    <n v="3.17"/>
  </r>
  <r>
    <n v="814"/>
    <x v="129"/>
    <n v="26.610499999999998"/>
    <n v="93.482297000000003"/>
    <x v="0"/>
    <x v="23"/>
    <x v="3"/>
    <n v="1"/>
    <n v="0"/>
    <n v="0"/>
    <x v="0"/>
    <x v="0"/>
    <x v="0"/>
    <n v="12.14"/>
  </r>
  <r>
    <n v="815"/>
    <x v="129"/>
    <n v="26.605533000000001"/>
    <n v="93.464035999999993"/>
    <x v="0"/>
    <x v="22"/>
    <x v="1"/>
    <n v="1"/>
    <n v="0"/>
    <n v="0"/>
    <x v="0"/>
    <x v="0"/>
    <x v="0"/>
    <n v="12.33"/>
  </r>
  <r>
    <n v="816"/>
    <x v="129"/>
    <n v="26.603169000000001"/>
    <n v="93.459675000000004"/>
    <x v="0"/>
    <x v="15"/>
    <x v="3"/>
    <n v="1"/>
    <n v="0"/>
    <n v="0"/>
    <x v="0"/>
    <x v="0"/>
    <x v="0"/>
    <n v="12.42"/>
  </r>
  <r>
    <n v="817"/>
    <x v="129"/>
    <n v="26.568169000000001"/>
    <n v="93.063124999999999"/>
    <x v="0"/>
    <x v="8"/>
    <x v="3"/>
    <n v="1"/>
    <n v="0"/>
    <n v="0"/>
    <x v="0"/>
    <x v="0"/>
    <x v="0"/>
    <n v="2.2599999999999998"/>
  </r>
  <r>
    <n v="818"/>
    <x v="129"/>
    <n v="26.568950000000001"/>
    <n v="93.071460999999999"/>
    <x v="0"/>
    <x v="22"/>
    <x v="1"/>
    <n v="1"/>
    <n v="0"/>
    <n v="0"/>
    <x v="0"/>
    <x v="0"/>
    <x v="0"/>
    <n v="2.33"/>
  </r>
  <r>
    <n v="819"/>
    <x v="129"/>
    <n v="26.571349999999999"/>
    <n v="93.140930999999995"/>
    <x v="0"/>
    <x v="14"/>
    <x v="1"/>
    <n v="1"/>
    <n v="0"/>
    <n v="0"/>
    <x v="0"/>
    <x v="0"/>
    <x v="0"/>
    <n v="3.31"/>
  </r>
  <r>
    <n v="820"/>
    <x v="130"/>
    <n v="26.636658000000001"/>
    <n v="93.558735999999996"/>
    <x v="0"/>
    <x v="8"/>
    <x v="3"/>
    <n v="1"/>
    <n v="0"/>
    <n v="0"/>
    <x v="0"/>
    <x v="0"/>
    <x v="0"/>
    <n v="2"/>
  </r>
  <r>
    <n v="821"/>
    <x v="130"/>
    <n v="26.617692000000002"/>
    <n v="93.513389000000004"/>
    <x v="0"/>
    <x v="16"/>
    <x v="1"/>
    <n v="1"/>
    <n v="0"/>
    <n v="0"/>
    <x v="0"/>
    <x v="0"/>
    <x v="0"/>
    <n v="2.12"/>
  </r>
  <r>
    <n v="822"/>
    <x v="130"/>
    <n v="26.60155"/>
    <n v="93.456593999999996"/>
    <x v="0"/>
    <x v="16"/>
    <x v="1"/>
    <n v="1"/>
    <n v="0"/>
    <n v="0"/>
    <x v="0"/>
    <x v="0"/>
    <x v="0"/>
    <n v="2.2799999999999998"/>
  </r>
  <r>
    <n v="824"/>
    <x v="130"/>
    <n v="26.574669"/>
    <n v="93.230744000000001"/>
    <x v="0"/>
    <x v="39"/>
    <x v="0"/>
    <n v="1"/>
    <n v="0"/>
    <n v="0"/>
    <x v="0"/>
    <x v="0"/>
    <x v="0"/>
    <n v="4.3899999999999997"/>
  </r>
  <r>
    <n v="825"/>
    <x v="131"/>
    <n v="26.610661"/>
    <n v="93.486441999999997"/>
    <x v="0"/>
    <x v="22"/>
    <x v="1"/>
    <n v="1"/>
    <n v="0"/>
    <n v="0"/>
    <x v="0"/>
    <x v="0"/>
    <x v="0"/>
    <n v="1.29"/>
  </r>
  <r>
    <n v="826"/>
    <x v="132"/>
    <n v="26.587682999999998"/>
    <n v="93.383797000000001"/>
    <x v="0"/>
    <x v="22"/>
    <x v="1"/>
    <n v="1"/>
    <n v="0"/>
    <n v="0"/>
    <x v="0"/>
    <x v="0"/>
    <x v="0"/>
    <n v="2.02"/>
  </r>
  <r>
    <n v="827"/>
    <x v="132"/>
    <n v="26.574428000000001"/>
    <n v="93.090052999999997"/>
    <x v="0"/>
    <x v="14"/>
    <x v="1"/>
    <n v="1"/>
    <n v="0"/>
    <n v="0"/>
    <x v="0"/>
    <x v="0"/>
    <x v="0"/>
    <n v="3.03"/>
  </r>
  <r>
    <n v="832"/>
    <x v="133"/>
    <n v="26.574543999999999"/>
    <n v="93.193719000000002"/>
    <x v="0"/>
    <x v="7"/>
    <x v="1"/>
    <n v="1"/>
    <n v="0"/>
    <n v="0"/>
    <x v="0"/>
    <x v="0"/>
    <x v="0"/>
    <n v="3.34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1"/>
    <x v="0"/>
    <n v="26.62569444"/>
    <n v="93.533138890000004"/>
    <x v="0"/>
    <x v="4"/>
    <x v="2"/>
    <n v="1"/>
    <n v="0"/>
    <n v="0"/>
    <x v="1"/>
    <x v="1"/>
    <x v="0"/>
    <s v="NA"/>
  </r>
  <r>
    <n v="4"/>
    <x v="134"/>
    <n v="26.574722220000002"/>
    <n v="93.108166670000003"/>
    <x v="0"/>
    <x v="64"/>
    <x v="2"/>
    <n v="1"/>
    <n v="0"/>
    <n v="0"/>
    <x v="1"/>
    <x v="1"/>
    <x v="0"/>
    <s v="Crossing the road using branches of trees"/>
  </r>
  <r>
    <n v="4"/>
    <x v="134"/>
    <n v="26.574722220000002"/>
    <n v="93.108166670000003"/>
    <x v="0"/>
    <x v="64"/>
    <x v="2"/>
    <n v="1"/>
    <n v="0"/>
    <n v="0"/>
    <x v="1"/>
    <x v="1"/>
    <x v="0"/>
    <s v="Crossing the road using branches of trees"/>
  </r>
  <r>
    <n v="4"/>
    <x v="134"/>
    <n v="26.574722220000002"/>
    <n v="93.108166670000003"/>
    <x v="0"/>
    <x v="64"/>
    <x v="2"/>
    <n v="1"/>
    <n v="0"/>
    <n v="0"/>
    <x v="1"/>
    <x v="1"/>
    <x v="0"/>
    <s v="Crossing the road using branches of trees"/>
  </r>
  <r>
    <n v="4"/>
    <x v="134"/>
    <n v="26.574722220000002"/>
    <n v="93.108166670000003"/>
    <x v="0"/>
    <x v="64"/>
    <x v="2"/>
    <n v="1"/>
    <n v="0"/>
    <n v="0"/>
    <x v="1"/>
    <x v="1"/>
    <x v="0"/>
    <s v="Crossing the road using branches of trees"/>
  </r>
  <r>
    <n v="4"/>
    <x v="134"/>
    <n v="26.574722220000002"/>
    <n v="93.108166670000003"/>
    <x v="0"/>
    <x v="64"/>
    <x v="2"/>
    <n v="1"/>
    <n v="0"/>
    <n v="0"/>
    <x v="1"/>
    <x v="1"/>
    <x v="0"/>
    <s v="Crossing the road using branches of trees"/>
  </r>
  <r>
    <n v="6"/>
    <x v="135"/>
    <n v="26.57427333"/>
    <n v="93.188923329999994"/>
    <x v="0"/>
    <x v="65"/>
    <x v="4"/>
    <n v="1"/>
    <n v="0"/>
    <n v="0"/>
    <x v="1"/>
    <x v="0"/>
    <x v="1"/>
    <s v="NA"/>
  </r>
  <r>
    <n v="7"/>
    <x v="135"/>
    <n v="26.584277780000001"/>
    <n v="93.337361110000003"/>
    <x v="0"/>
    <x v="66"/>
    <x v="4"/>
    <n v="0"/>
    <n v="1"/>
    <n v="0"/>
    <x v="1"/>
    <x v="1"/>
    <x v="0"/>
    <s v="Foot mark of Rhinoceros unicornis was observed."/>
  </r>
  <r>
    <n v="8"/>
    <x v="134"/>
    <n v="26.584277780000001"/>
    <n v="93.337361110000003"/>
    <x v="0"/>
    <x v="65"/>
    <x v="4"/>
    <n v="1"/>
    <n v="0"/>
    <n v="0"/>
    <x v="1"/>
    <x v="1"/>
    <x v="0"/>
    <s v="NA"/>
  </r>
  <r>
    <n v="9"/>
    <x v="134"/>
    <n v="26.57488889"/>
    <n v="93.175444440000007"/>
    <x v="0"/>
    <x v="65"/>
    <x v="4"/>
    <n v="1"/>
    <n v="0"/>
    <n v="0"/>
    <x v="1"/>
    <x v="0"/>
    <x v="1"/>
    <s v="NA"/>
  </r>
  <r>
    <n v="10"/>
    <x v="2"/>
    <n v="26.574671670000001"/>
    <n v="93.194196669999997"/>
    <x v="0"/>
    <x v="67"/>
    <x v="4"/>
    <n v="1"/>
    <n v="0"/>
    <n v="0"/>
    <x v="1"/>
    <x v="1"/>
    <x v="0"/>
    <s v="NA"/>
  </r>
  <r>
    <n v="10"/>
    <x v="2"/>
    <n v="26.574671670000001"/>
    <n v="93.194196669999997"/>
    <x v="0"/>
    <x v="67"/>
    <x v="4"/>
    <n v="1"/>
    <n v="0"/>
    <n v="0"/>
    <x v="1"/>
    <x v="1"/>
    <x v="0"/>
    <s v="NA"/>
  </r>
  <r>
    <n v="10"/>
    <x v="2"/>
    <n v="26.574671670000001"/>
    <n v="93.194196669999997"/>
    <x v="0"/>
    <x v="67"/>
    <x v="4"/>
    <n v="1"/>
    <n v="0"/>
    <n v="0"/>
    <x v="1"/>
    <x v="1"/>
    <x v="0"/>
    <s v="NA"/>
  </r>
  <r>
    <n v="10"/>
    <x v="2"/>
    <n v="26.574671670000001"/>
    <n v="93.194196669999997"/>
    <x v="0"/>
    <x v="67"/>
    <x v="4"/>
    <n v="1"/>
    <n v="0"/>
    <n v="0"/>
    <x v="1"/>
    <x v="1"/>
    <x v="0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1"/>
    <x v="2"/>
    <n v="26.573930000000001"/>
    <n v="93.145948329999996"/>
    <x v="0"/>
    <x v="68"/>
    <x v="4"/>
    <n v="1"/>
    <n v="0"/>
    <n v="0"/>
    <x v="1"/>
    <x v="0"/>
    <x v="1"/>
    <s v="NA"/>
  </r>
  <r>
    <n v="12"/>
    <x v="2"/>
    <n v="26.568314999999998"/>
    <n v="93.131450000000001"/>
    <x v="0"/>
    <x v="35"/>
    <x v="4"/>
    <n v="1"/>
    <n v="0"/>
    <n v="0"/>
    <x v="1"/>
    <x v="0"/>
    <x v="1"/>
    <s v="NA"/>
  </r>
  <r>
    <n v="14"/>
    <x v="2"/>
    <n v="26.584277780000001"/>
    <n v="93.337361110000003"/>
    <x v="0"/>
    <x v="66"/>
    <x v="4"/>
    <n v="0"/>
    <n v="1"/>
    <n v="0"/>
    <x v="1"/>
    <x v="1"/>
    <x v="0"/>
    <s v="NA"/>
  </r>
  <r>
    <n v="15"/>
    <x v="2"/>
    <n v="26.573916669999999"/>
    <n v="93.145944439999994"/>
    <x v="0"/>
    <x v="67"/>
    <x v="4"/>
    <n v="1"/>
    <n v="0"/>
    <n v="0"/>
    <x v="1"/>
    <x v="1"/>
    <x v="0"/>
    <s v="NA"/>
  </r>
  <r>
    <n v="16"/>
    <x v="2"/>
    <n v="26.574249999999999"/>
    <n v="93.188916669999998"/>
    <x v="0"/>
    <x v="66"/>
    <x v="4"/>
    <n v="1"/>
    <n v="0"/>
    <n v="0"/>
    <x v="1"/>
    <x v="0"/>
    <x v="1"/>
    <s v="NA"/>
  </r>
  <r>
    <n v="17"/>
    <x v="1"/>
    <n v="26.62277778"/>
    <n v="93.524694440000005"/>
    <x v="0"/>
    <x v="65"/>
    <x v="4"/>
    <n v="1"/>
    <n v="0"/>
    <n v="0"/>
    <x v="1"/>
    <x v="1"/>
    <x v="0"/>
    <s v="NA"/>
  </r>
  <r>
    <n v="17"/>
    <x v="1"/>
    <n v="26.62277778"/>
    <n v="93.524694440000005"/>
    <x v="0"/>
    <x v="65"/>
    <x v="4"/>
    <n v="1"/>
    <n v="0"/>
    <n v="0"/>
    <x v="1"/>
    <x v="1"/>
    <x v="0"/>
    <s v="NA"/>
  </r>
  <r>
    <n v="17"/>
    <x v="1"/>
    <n v="26.62277778"/>
    <n v="93.524694440000005"/>
    <x v="0"/>
    <x v="65"/>
    <x v="4"/>
    <n v="1"/>
    <n v="0"/>
    <n v="0"/>
    <x v="1"/>
    <x v="1"/>
    <x v="0"/>
    <s v="NA"/>
  </r>
  <r>
    <n v="18"/>
    <x v="134"/>
    <n v="26.617972219999999"/>
    <n v="93.514638890000001"/>
    <x v="0"/>
    <x v="65"/>
    <x v="4"/>
    <n v="1"/>
    <n v="0"/>
    <n v="0"/>
    <x v="1"/>
    <x v="1"/>
    <x v="0"/>
    <s v="NA"/>
  </r>
  <r>
    <n v="18"/>
    <x v="134"/>
    <n v="26.617972219999999"/>
    <n v="93.514638890000001"/>
    <x v="0"/>
    <x v="65"/>
    <x v="4"/>
    <n v="1"/>
    <n v="0"/>
    <n v="0"/>
    <x v="1"/>
    <x v="1"/>
    <x v="0"/>
    <s v="NA"/>
  </r>
  <r>
    <n v="18"/>
    <x v="134"/>
    <n v="26.617972219999999"/>
    <n v="93.514638890000001"/>
    <x v="0"/>
    <x v="65"/>
    <x v="4"/>
    <n v="1"/>
    <n v="0"/>
    <n v="0"/>
    <x v="1"/>
    <x v="1"/>
    <x v="0"/>
    <s v="NA"/>
  </r>
  <r>
    <n v="18"/>
    <x v="134"/>
    <n v="26.617972219999999"/>
    <n v="93.514638890000001"/>
    <x v="0"/>
    <x v="65"/>
    <x v="4"/>
    <n v="1"/>
    <n v="0"/>
    <n v="0"/>
    <x v="1"/>
    <x v="1"/>
    <x v="0"/>
    <s v="NA"/>
  </r>
  <r>
    <n v="18"/>
    <x v="134"/>
    <n v="26.617972219999999"/>
    <n v="93.514638890000001"/>
    <x v="0"/>
    <x v="65"/>
    <x v="4"/>
    <n v="1"/>
    <n v="0"/>
    <n v="0"/>
    <x v="1"/>
    <x v="1"/>
    <x v="0"/>
    <s v="NA"/>
  </r>
  <r>
    <n v="18"/>
    <x v="134"/>
    <n v="26.617972219999999"/>
    <n v="93.514638890000001"/>
    <x v="0"/>
    <x v="65"/>
    <x v="4"/>
    <n v="1"/>
    <n v="0"/>
    <n v="0"/>
    <x v="1"/>
    <x v="1"/>
    <x v="0"/>
    <s v="NA"/>
  </r>
  <r>
    <n v="18"/>
    <x v="134"/>
    <n v="26.617972219999999"/>
    <n v="93.514638890000001"/>
    <x v="0"/>
    <x v="65"/>
    <x v="4"/>
    <n v="1"/>
    <n v="0"/>
    <n v="0"/>
    <x v="1"/>
    <x v="1"/>
    <x v="0"/>
    <s v="NA"/>
  </r>
  <r>
    <n v="18"/>
    <x v="134"/>
    <n v="26.617972219999999"/>
    <n v="93.514638890000001"/>
    <x v="0"/>
    <x v="65"/>
    <x v="4"/>
    <n v="1"/>
    <n v="0"/>
    <n v="0"/>
    <x v="1"/>
    <x v="1"/>
    <x v="0"/>
    <s v="NA"/>
  </r>
  <r>
    <n v="18"/>
    <x v="134"/>
    <n v="26.617972219999999"/>
    <n v="93.514638890000001"/>
    <x v="0"/>
    <x v="65"/>
    <x v="4"/>
    <n v="1"/>
    <n v="0"/>
    <n v="0"/>
    <x v="1"/>
    <x v="1"/>
    <x v="0"/>
    <s v="NA"/>
  </r>
  <r>
    <n v="18"/>
    <x v="134"/>
    <n v="26.617972219999999"/>
    <n v="93.514638890000001"/>
    <x v="0"/>
    <x v="65"/>
    <x v="4"/>
    <n v="1"/>
    <n v="0"/>
    <n v="0"/>
    <x v="1"/>
    <x v="1"/>
    <x v="0"/>
    <s v="NA"/>
  </r>
  <r>
    <n v="19"/>
    <x v="3"/>
    <n v="26.58548833"/>
    <n v="93.327706669999998"/>
    <x v="0"/>
    <x v="4"/>
    <x v="2"/>
    <n v="1"/>
    <n v="0"/>
    <n v="0"/>
    <x v="1"/>
    <x v="0"/>
    <x v="1"/>
    <s v="NA"/>
  </r>
  <r>
    <n v="19"/>
    <x v="3"/>
    <n v="26.58548833"/>
    <n v="93.327706669999998"/>
    <x v="0"/>
    <x v="4"/>
    <x v="2"/>
    <n v="1"/>
    <n v="0"/>
    <n v="0"/>
    <x v="1"/>
    <x v="0"/>
    <x v="1"/>
    <s v="NA"/>
  </r>
  <r>
    <n v="19"/>
    <x v="3"/>
    <n v="26.58548833"/>
    <n v="93.327706669999998"/>
    <x v="0"/>
    <x v="4"/>
    <x v="2"/>
    <n v="1"/>
    <n v="0"/>
    <n v="0"/>
    <x v="1"/>
    <x v="0"/>
    <x v="1"/>
    <s v="NA"/>
  </r>
  <r>
    <n v="19"/>
    <x v="3"/>
    <n v="26.58548833"/>
    <n v="93.327706669999998"/>
    <x v="0"/>
    <x v="4"/>
    <x v="2"/>
    <n v="1"/>
    <n v="0"/>
    <n v="0"/>
    <x v="1"/>
    <x v="0"/>
    <x v="1"/>
    <s v="NA"/>
  </r>
  <r>
    <n v="22"/>
    <x v="3"/>
    <n v="26.571972219999999"/>
    <n v="93.142638890000001"/>
    <x v="0"/>
    <x v="68"/>
    <x v="4"/>
    <n v="1"/>
    <n v="0"/>
    <n v="0"/>
    <x v="1"/>
    <x v="0"/>
    <x v="1"/>
    <s v="NA"/>
  </r>
  <r>
    <n v="22"/>
    <x v="3"/>
    <n v="26.571972219999999"/>
    <n v="93.142638890000001"/>
    <x v="0"/>
    <x v="68"/>
    <x v="4"/>
    <n v="1"/>
    <n v="0"/>
    <n v="0"/>
    <x v="1"/>
    <x v="0"/>
    <x v="1"/>
    <s v="NA"/>
  </r>
  <r>
    <n v="23"/>
    <x v="136"/>
    <n v="26.575885"/>
    <n v="93.202106670000006"/>
    <x v="0"/>
    <x v="69"/>
    <x v="4"/>
    <n v="1"/>
    <n v="0"/>
    <n v="0"/>
    <x v="1"/>
    <x v="0"/>
    <x v="1"/>
    <s v="NA"/>
  </r>
  <r>
    <n v="23"/>
    <x v="136"/>
    <n v="26.575885"/>
    <n v="93.202106670000006"/>
    <x v="0"/>
    <x v="69"/>
    <x v="4"/>
    <n v="1"/>
    <n v="0"/>
    <n v="0"/>
    <x v="1"/>
    <x v="0"/>
    <x v="1"/>
    <s v="NA"/>
  </r>
  <r>
    <n v="23"/>
    <x v="136"/>
    <n v="26.575885"/>
    <n v="93.202106670000006"/>
    <x v="0"/>
    <x v="69"/>
    <x v="4"/>
    <n v="1"/>
    <n v="0"/>
    <n v="0"/>
    <x v="1"/>
    <x v="0"/>
    <x v="1"/>
    <s v="NA"/>
  </r>
  <r>
    <n v="23"/>
    <x v="136"/>
    <n v="26.575885"/>
    <n v="93.202106670000006"/>
    <x v="0"/>
    <x v="69"/>
    <x v="4"/>
    <n v="1"/>
    <n v="0"/>
    <n v="0"/>
    <x v="1"/>
    <x v="0"/>
    <x v="1"/>
    <s v="NA"/>
  </r>
  <r>
    <n v="23"/>
    <x v="136"/>
    <n v="26.575885"/>
    <n v="93.202106670000006"/>
    <x v="0"/>
    <x v="69"/>
    <x v="4"/>
    <n v="1"/>
    <n v="0"/>
    <n v="0"/>
    <x v="1"/>
    <x v="0"/>
    <x v="1"/>
    <s v="NA"/>
  </r>
  <r>
    <n v="23"/>
    <x v="136"/>
    <n v="26.575885"/>
    <n v="93.202106670000006"/>
    <x v="0"/>
    <x v="69"/>
    <x v="4"/>
    <n v="1"/>
    <n v="0"/>
    <n v="0"/>
    <x v="1"/>
    <x v="0"/>
    <x v="1"/>
    <s v="NA"/>
  </r>
  <r>
    <n v="24"/>
    <x v="137"/>
    <n v="26.622201669999999"/>
    <n v="93.522436670000005"/>
    <x v="0"/>
    <x v="4"/>
    <x v="2"/>
    <n v="1"/>
    <n v="0"/>
    <n v="0"/>
    <x v="1"/>
    <x v="1"/>
    <x v="0"/>
    <s v="NA"/>
  </r>
  <r>
    <n v="24"/>
    <x v="137"/>
    <n v="26.622201669999999"/>
    <n v="93.522436670000005"/>
    <x v="0"/>
    <x v="4"/>
    <x v="2"/>
    <n v="1"/>
    <n v="0"/>
    <n v="0"/>
    <x v="1"/>
    <x v="1"/>
    <x v="0"/>
    <s v="NA"/>
  </r>
  <r>
    <n v="24"/>
    <x v="137"/>
    <n v="26.622201669999999"/>
    <n v="93.522436670000005"/>
    <x v="0"/>
    <x v="4"/>
    <x v="2"/>
    <n v="1"/>
    <n v="0"/>
    <n v="0"/>
    <x v="1"/>
    <x v="1"/>
    <x v="0"/>
    <s v="NA"/>
  </r>
  <r>
    <n v="24"/>
    <x v="137"/>
    <n v="26.622201669999999"/>
    <n v="93.522436670000005"/>
    <x v="0"/>
    <x v="4"/>
    <x v="2"/>
    <n v="1"/>
    <n v="0"/>
    <n v="0"/>
    <x v="1"/>
    <x v="1"/>
    <x v="0"/>
    <s v="NA"/>
  </r>
  <r>
    <n v="24"/>
    <x v="137"/>
    <n v="26.622201669999999"/>
    <n v="93.522436670000005"/>
    <x v="0"/>
    <x v="4"/>
    <x v="2"/>
    <n v="1"/>
    <n v="0"/>
    <n v="0"/>
    <x v="1"/>
    <x v="1"/>
    <x v="0"/>
    <s v="NA"/>
  </r>
  <r>
    <n v="24"/>
    <x v="137"/>
    <n v="26.622201669999999"/>
    <n v="93.522436670000005"/>
    <x v="0"/>
    <x v="4"/>
    <x v="2"/>
    <n v="1"/>
    <n v="0"/>
    <n v="0"/>
    <x v="1"/>
    <x v="1"/>
    <x v="0"/>
    <s v="NA"/>
  </r>
  <r>
    <n v="24"/>
    <x v="137"/>
    <n v="26.622201669999999"/>
    <n v="93.522436670000005"/>
    <x v="0"/>
    <x v="4"/>
    <x v="2"/>
    <n v="1"/>
    <n v="0"/>
    <n v="0"/>
    <x v="1"/>
    <x v="1"/>
    <x v="0"/>
    <s v="NA"/>
  </r>
  <r>
    <n v="25"/>
    <x v="137"/>
    <n v="26.576065"/>
    <n v="93.154236670000003"/>
    <x v="0"/>
    <x v="65"/>
    <x v="4"/>
    <n v="1"/>
    <n v="0"/>
    <n v="0"/>
    <x v="1"/>
    <x v="1"/>
    <x v="0"/>
    <s v="NA"/>
  </r>
  <r>
    <n v="25"/>
    <x v="137"/>
    <n v="26.576065"/>
    <n v="93.154236670000003"/>
    <x v="0"/>
    <x v="65"/>
    <x v="4"/>
    <n v="1"/>
    <n v="0"/>
    <n v="0"/>
    <x v="1"/>
    <x v="1"/>
    <x v="0"/>
    <s v="NA"/>
  </r>
  <r>
    <n v="26"/>
    <x v="137"/>
    <n v="26.57735667"/>
    <n v="93.082176669999996"/>
    <x v="0"/>
    <x v="68"/>
    <x v="4"/>
    <n v="1"/>
    <n v="0"/>
    <n v="0"/>
    <x v="1"/>
    <x v="0"/>
    <x v="1"/>
    <s v="NA"/>
  </r>
  <r>
    <n v="26"/>
    <x v="137"/>
    <n v="26.57735667"/>
    <n v="93.082176669999996"/>
    <x v="0"/>
    <x v="68"/>
    <x v="4"/>
    <n v="1"/>
    <n v="0"/>
    <n v="0"/>
    <x v="1"/>
    <x v="0"/>
    <x v="1"/>
    <s v="NA"/>
  </r>
  <r>
    <n v="27"/>
    <x v="137"/>
    <n v="26.574000000000002"/>
    <n v="93.187333330000001"/>
    <x v="0"/>
    <x v="68"/>
    <x v="4"/>
    <n v="1"/>
    <n v="0"/>
    <n v="0"/>
    <x v="1"/>
    <x v="0"/>
    <x v="1"/>
    <s v="NA"/>
  </r>
  <r>
    <n v="27"/>
    <x v="137"/>
    <n v="26.574000000000002"/>
    <n v="93.187333330000001"/>
    <x v="0"/>
    <x v="68"/>
    <x v="4"/>
    <n v="1"/>
    <n v="0"/>
    <n v="0"/>
    <x v="1"/>
    <x v="0"/>
    <x v="1"/>
    <s v="NA"/>
  </r>
  <r>
    <n v="28"/>
    <x v="138"/>
    <n v="26.58420667"/>
    <n v="93.337450000000004"/>
    <x v="0"/>
    <x v="65"/>
    <x v="4"/>
    <n v="1"/>
    <n v="0"/>
    <n v="0"/>
    <x v="1"/>
    <x v="1"/>
    <x v="0"/>
    <s v="NA"/>
  </r>
  <r>
    <n v="29"/>
    <x v="138"/>
    <n v="26.577198330000002"/>
    <n v="93.083273329999997"/>
    <x v="0"/>
    <x v="68"/>
    <x v="4"/>
    <n v="1"/>
    <n v="0"/>
    <n v="0"/>
    <x v="1"/>
    <x v="0"/>
    <x v="1"/>
    <s v="NA"/>
  </r>
  <r>
    <n v="29"/>
    <x v="138"/>
    <n v="26.577198330000002"/>
    <n v="93.083273329999997"/>
    <x v="0"/>
    <x v="68"/>
    <x v="4"/>
    <n v="1"/>
    <n v="0"/>
    <n v="0"/>
    <x v="1"/>
    <x v="0"/>
    <x v="1"/>
    <s v="NA"/>
  </r>
  <r>
    <n v="29"/>
    <x v="138"/>
    <n v="26.577198330000002"/>
    <n v="93.083273329999997"/>
    <x v="0"/>
    <x v="68"/>
    <x v="4"/>
    <n v="1"/>
    <n v="0"/>
    <n v="0"/>
    <x v="1"/>
    <x v="0"/>
    <x v="1"/>
    <s v="NA"/>
  </r>
  <r>
    <n v="29"/>
    <x v="138"/>
    <n v="26.577198330000002"/>
    <n v="93.083273329999997"/>
    <x v="0"/>
    <x v="68"/>
    <x v="4"/>
    <n v="1"/>
    <n v="0"/>
    <n v="0"/>
    <x v="1"/>
    <x v="0"/>
    <x v="1"/>
    <s v="NA"/>
  </r>
  <r>
    <n v="29"/>
    <x v="138"/>
    <n v="26.577198330000002"/>
    <n v="93.083273329999997"/>
    <x v="0"/>
    <x v="68"/>
    <x v="4"/>
    <n v="1"/>
    <n v="0"/>
    <n v="0"/>
    <x v="1"/>
    <x v="0"/>
    <x v="1"/>
    <s v="NA"/>
  </r>
  <r>
    <n v="30"/>
    <x v="138"/>
    <n v="26.571931670000001"/>
    <n v="93.074766670000002"/>
    <x v="0"/>
    <x v="68"/>
    <x v="4"/>
    <n v="1"/>
    <n v="0"/>
    <n v="0"/>
    <x v="1"/>
    <x v="0"/>
    <x v="1"/>
    <s v="NA"/>
  </r>
  <r>
    <n v="30"/>
    <x v="138"/>
    <n v="26.571931670000001"/>
    <n v="93.074766670000002"/>
    <x v="0"/>
    <x v="68"/>
    <x v="4"/>
    <n v="1"/>
    <n v="0"/>
    <n v="0"/>
    <x v="1"/>
    <x v="0"/>
    <x v="1"/>
    <s v="NA"/>
  </r>
  <r>
    <n v="30"/>
    <x v="138"/>
    <n v="26.571931670000001"/>
    <n v="93.074766670000002"/>
    <x v="0"/>
    <x v="68"/>
    <x v="4"/>
    <n v="1"/>
    <n v="0"/>
    <n v="0"/>
    <x v="1"/>
    <x v="0"/>
    <x v="1"/>
    <s v="NA"/>
  </r>
  <r>
    <n v="30"/>
    <x v="138"/>
    <n v="26.571931670000001"/>
    <n v="93.074766670000002"/>
    <x v="0"/>
    <x v="68"/>
    <x v="4"/>
    <n v="1"/>
    <n v="0"/>
    <n v="0"/>
    <x v="1"/>
    <x v="0"/>
    <x v="1"/>
    <s v="NA"/>
  </r>
  <r>
    <n v="30"/>
    <x v="138"/>
    <n v="26.571931670000001"/>
    <n v="93.074766670000002"/>
    <x v="0"/>
    <x v="68"/>
    <x v="4"/>
    <n v="1"/>
    <n v="0"/>
    <n v="0"/>
    <x v="1"/>
    <x v="0"/>
    <x v="1"/>
    <s v="NA"/>
  </r>
  <r>
    <n v="30"/>
    <x v="138"/>
    <n v="26.571931670000001"/>
    <n v="93.074766670000002"/>
    <x v="0"/>
    <x v="68"/>
    <x v="4"/>
    <n v="1"/>
    <n v="0"/>
    <n v="0"/>
    <x v="1"/>
    <x v="0"/>
    <x v="1"/>
    <s v="NA"/>
  </r>
  <r>
    <n v="30"/>
    <x v="138"/>
    <n v="26.571931670000001"/>
    <n v="93.074766670000002"/>
    <x v="0"/>
    <x v="68"/>
    <x v="4"/>
    <n v="1"/>
    <n v="0"/>
    <n v="0"/>
    <x v="1"/>
    <x v="0"/>
    <x v="1"/>
    <s v="NA"/>
  </r>
  <r>
    <n v="30"/>
    <x v="138"/>
    <n v="26.571931670000001"/>
    <n v="93.074766670000002"/>
    <x v="0"/>
    <x v="68"/>
    <x v="4"/>
    <n v="1"/>
    <n v="0"/>
    <n v="0"/>
    <x v="1"/>
    <x v="0"/>
    <x v="1"/>
    <s v="NA"/>
  </r>
  <r>
    <n v="31"/>
    <x v="138"/>
    <n v="26.569066670000002"/>
    <n v="93.134313329999998"/>
    <x v="0"/>
    <x v="35"/>
    <x v="4"/>
    <n v="1"/>
    <n v="0"/>
    <n v="0"/>
    <x v="1"/>
    <x v="0"/>
    <x v="1"/>
    <s v="NA"/>
  </r>
  <r>
    <n v="31"/>
    <x v="138"/>
    <n v="26.569066670000002"/>
    <n v="93.134313329999998"/>
    <x v="0"/>
    <x v="35"/>
    <x v="4"/>
    <n v="1"/>
    <n v="0"/>
    <n v="0"/>
    <x v="1"/>
    <x v="0"/>
    <x v="1"/>
    <s v="NA"/>
  </r>
  <r>
    <n v="32"/>
    <x v="138"/>
    <n v="26.56980167"/>
    <n v="93.137118330000007"/>
    <x v="0"/>
    <x v="35"/>
    <x v="4"/>
    <n v="1"/>
    <n v="0"/>
    <n v="0"/>
    <x v="1"/>
    <x v="0"/>
    <x v="1"/>
    <s v="NA"/>
  </r>
  <r>
    <n v="33"/>
    <x v="138"/>
    <n v="26.576065"/>
    <n v="93.154236670000003"/>
    <x v="0"/>
    <x v="70"/>
    <x v="4"/>
    <n v="0"/>
    <n v="0"/>
    <n v="1"/>
    <x v="1"/>
    <x v="1"/>
    <x v="0"/>
    <s v="NA"/>
  </r>
  <r>
    <n v="33"/>
    <x v="138"/>
    <n v="26.576065"/>
    <n v="93.154236670000003"/>
    <x v="0"/>
    <x v="70"/>
    <x v="4"/>
    <n v="0"/>
    <n v="0"/>
    <n v="1"/>
    <x v="1"/>
    <x v="1"/>
    <x v="0"/>
    <s v="NA"/>
  </r>
  <r>
    <n v="34"/>
    <x v="139"/>
    <n v="26.585583329999999"/>
    <n v="93.319611109999997"/>
    <x v="0"/>
    <x v="66"/>
    <x v="4"/>
    <n v="1"/>
    <n v="0"/>
    <n v="0"/>
    <x v="1"/>
    <x v="0"/>
    <x v="1"/>
    <s v="NA"/>
  </r>
  <r>
    <n v="35"/>
    <x v="139"/>
    <n v="26.574305559999999"/>
    <n v="93.188833329999994"/>
    <x v="0"/>
    <x v="66"/>
    <x v="4"/>
    <n v="1"/>
    <n v="0"/>
    <n v="0"/>
    <x v="1"/>
    <x v="0"/>
    <x v="1"/>
    <s v="NA"/>
  </r>
  <r>
    <n v="35"/>
    <x v="139"/>
    <n v="26.574305559999999"/>
    <n v="93.188833329999994"/>
    <x v="0"/>
    <x v="66"/>
    <x v="4"/>
    <n v="1"/>
    <n v="0"/>
    <n v="0"/>
    <x v="1"/>
    <x v="0"/>
    <x v="1"/>
    <s v="NA"/>
  </r>
  <r>
    <n v="36"/>
    <x v="139"/>
    <n v="26.575694439999999"/>
    <n v="93.151722219999996"/>
    <x v="0"/>
    <x v="35"/>
    <x v="4"/>
    <n v="1"/>
    <n v="0"/>
    <n v="0"/>
    <x v="1"/>
    <x v="0"/>
    <x v="1"/>
    <s v="NA"/>
  </r>
  <r>
    <n v="36"/>
    <x v="139"/>
    <n v="26.575694439999999"/>
    <n v="93.151722219999996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7"/>
    <x v="139"/>
    <n v="26.574083330000001"/>
    <n v="93.146416669999994"/>
    <x v="0"/>
    <x v="35"/>
    <x v="4"/>
    <n v="1"/>
    <n v="0"/>
    <n v="0"/>
    <x v="1"/>
    <x v="0"/>
    <x v="1"/>
    <s v="NA"/>
  </r>
  <r>
    <n v="38"/>
    <x v="139"/>
    <n v="26.571694440000002"/>
    <n v="93.142027780000006"/>
    <x v="0"/>
    <x v="35"/>
    <x v="4"/>
    <n v="1"/>
    <n v="0"/>
    <n v="0"/>
    <x v="1"/>
    <x v="0"/>
    <x v="1"/>
    <s v="NA"/>
  </r>
  <r>
    <n v="38"/>
    <x v="139"/>
    <n v="26.571694440000002"/>
    <n v="93.142027780000006"/>
    <x v="0"/>
    <x v="35"/>
    <x v="4"/>
    <n v="1"/>
    <n v="0"/>
    <n v="0"/>
    <x v="1"/>
    <x v="0"/>
    <x v="1"/>
    <s v="NA"/>
  </r>
  <r>
    <n v="38"/>
    <x v="139"/>
    <n v="26.571694440000002"/>
    <n v="93.142027780000006"/>
    <x v="0"/>
    <x v="35"/>
    <x v="4"/>
    <n v="1"/>
    <n v="0"/>
    <n v="0"/>
    <x v="1"/>
    <x v="0"/>
    <x v="1"/>
    <s v="NA"/>
  </r>
  <r>
    <n v="38"/>
    <x v="139"/>
    <n v="26.571694440000002"/>
    <n v="93.142027780000006"/>
    <x v="0"/>
    <x v="35"/>
    <x v="4"/>
    <n v="1"/>
    <n v="0"/>
    <n v="0"/>
    <x v="1"/>
    <x v="0"/>
    <x v="1"/>
    <s v="NA"/>
  </r>
  <r>
    <n v="38"/>
    <x v="139"/>
    <n v="26.571694440000002"/>
    <n v="93.142027780000006"/>
    <x v="0"/>
    <x v="35"/>
    <x v="4"/>
    <n v="1"/>
    <n v="0"/>
    <n v="0"/>
    <x v="1"/>
    <x v="0"/>
    <x v="1"/>
    <s v="NA"/>
  </r>
  <r>
    <n v="38"/>
    <x v="139"/>
    <n v="26.571694440000002"/>
    <n v="93.142027780000006"/>
    <x v="0"/>
    <x v="35"/>
    <x v="4"/>
    <n v="1"/>
    <n v="0"/>
    <n v="0"/>
    <x v="1"/>
    <x v="0"/>
    <x v="1"/>
    <s v="NA"/>
  </r>
  <r>
    <n v="39"/>
    <x v="139"/>
    <n v="26.569055559999999"/>
    <n v="93.134222219999998"/>
    <x v="0"/>
    <x v="35"/>
    <x v="4"/>
    <n v="1"/>
    <n v="0"/>
    <n v="0"/>
    <x v="1"/>
    <x v="0"/>
    <x v="1"/>
    <s v="NA"/>
  </r>
  <r>
    <n v="40"/>
    <x v="140"/>
    <n v="26.585584999999998"/>
    <n v="93.327385000000007"/>
    <x v="0"/>
    <x v="65"/>
    <x v="4"/>
    <n v="1"/>
    <n v="0"/>
    <n v="0"/>
    <x v="1"/>
    <x v="0"/>
    <x v="1"/>
    <s v="NA"/>
  </r>
  <r>
    <n v="41"/>
    <x v="140"/>
    <n v="26.573916669999999"/>
    <n v="93.145944439999994"/>
    <x v="0"/>
    <x v="65"/>
    <x v="4"/>
    <n v="1"/>
    <n v="0"/>
    <n v="0"/>
    <x v="1"/>
    <x v="1"/>
    <x v="0"/>
    <s v="NA"/>
  </r>
  <r>
    <n v="41"/>
    <x v="140"/>
    <n v="26.573916669999999"/>
    <n v="93.145944439999994"/>
    <x v="0"/>
    <x v="65"/>
    <x v="4"/>
    <n v="1"/>
    <n v="0"/>
    <n v="0"/>
    <x v="1"/>
    <x v="1"/>
    <x v="0"/>
    <s v="NA"/>
  </r>
  <r>
    <n v="41"/>
    <x v="140"/>
    <n v="26.573916669999999"/>
    <n v="93.145944439999994"/>
    <x v="0"/>
    <x v="65"/>
    <x v="4"/>
    <n v="1"/>
    <n v="0"/>
    <n v="0"/>
    <x v="1"/>
    <x v="1"/>
    <x v="0"/>
    <s v="NA"/>
  </r>
  <r>
    <n v="42"/>
    <x v="140"/>
    <n v="26.57341667"/>
    <n v="93.144861109999994"/>
    <x v="0"/>
    <x v="66"/>
    <x v="4"/>
    <n v="1"/>
    <n v="0"/>
    <n v="0"/>
    <x v="1"/>
    <x v="0"/>
    <x v="1"/>
    <s v="NA"/>
  </r>
  <r>
    <n v="43"/>
    <x v="140"/>
    <n v="26.574444440000001"/>
    <n v="93.192861109999996"/>
    <x v="0"/>
    <x v="66"/>
    <x v="4"/>
    <n v="1"/>
    <n v="0"/>
    <n v="0"/>
    <x v="1"/>
    <x v="0"/>
    <x v="1"/>
    <s v="NA"/>
  </r>
  <r>
    <n v="43"/>
    <x v="140"/>
    <n v="26.574444440000001"/>
    <n v="93.192861109999996"/>
    <x v="0"/>
    <x v="66"/>
    <x v="4"/>
    <n v="1"/>
    <n v="0"/>
    <n v="0"/>
    <x v="1"/>
    <x v="0"/>
    <x v="1"/>
    <s v="NA"/>
  </r>
  <r>
    <n v="44"/>
    <x v="140"/>
    <n v="26.574027780000002"/>
    <n v="93.146222219999999"/>
    <x v="0"/>
    <x v="69"/>
    <x v="0"/>
    <n v="1"/>
    <n v="0"/>
    <n v="0"/>
    <x v="1"/>
    <x v="0"/>
    <x v="1"/>
    <s v="NA"/>
  </r>
  <r>
    <n v="44"/>
    <x v="140"/>
    <n v="26.574027780000002"/>
    <n v="93.146222219999999"/>
    <x v="0"/>
    <x v="69"/>
    <x v="0"/>
    <n v="1"/>
    <n v="0"/>
    <n v="0"/>
    <x v="1"/>
    <x v="0"/>
    <x v="1"/>
    <s v="NA"/>
  </r>
  <r>
    <n v="44"/>
    <x v="140"/>
    <n v="26.574027780000002"/>
    <n v="93.146222219999999"/>
    <x v="0"/>
    <x v="69"/>
    <x v="0"/>
    <n v="1"/>
    <n v="0"/>
    <n v="0"/>
    <x v="1"/>
    <x v="0"/>
    <x v="1"/>
    <s v="NA"/>
  </r>
  <r>
    <n v="45"/>
    <x v="140"/>
    <n v="26.57716667"/>
    <n v="93.080722219999998"/>
    <x v="0"/>
    <x v="35"/>
    <x v="4"/>
    <n v="1"/>
    <n v="0"/>
    <n v="0"/>
    <x v="1"/>
    <x v="0"/>
    <x v="1"/>
    <s v="NA"/>
  </r>
  <r>
    <n v="46"/>
    <x v="140"/>
    <n v="26.577361109999998"/>
    <n v="93.081027779999999"/>
    <x v="0"/>
    <x v="35"/>
    <x v="4"/>
    <n v="1"/>
    <n v="0"/>
    <n v="0"/>
    <x v="1"/>
    <x v="0"/>
    <x v="1"/>
    <s v="NA"/>
  </r>
  <r>
    <n v="47"/>
    <x v="140"/>
    <n v="26.57731257"/>
    <n v="93.082460549999993"/>
    <x v="0"/>
    <x v="35"/>
    <x v="4"/>
    <n v="1"/>
    <n v="0"/>
    <n v="0"/>
    <x v="1"/>
    <x v="0"/>
    <x v="1"/>
    <s v="NA"/>
  </r>
  <r>
    <n v="48"/>
    <x v="140"/>
    <n v="26.574027780000002"/>
    <n v="93.146222219999999"/>
    <x v="0"/>
    <x v="35"/>
    <x v="4"/>
    <n v="1"/>
    <n v="0"/>
    <n v="0"/>
    <x v="1"/>
    <x v="0"/>
    <x v="1"/>
    <s v="NA"/>
  </r>
  <r>
    <n v="48"/>
    <x v="140"/>
    <n v="26.574027780000002"/>
    <n v="93.146222219999999"/>
    <x v="0"/>
    <x v="35"/>
    <x v="4"/>
    <n v="1"/>
    <n v="0"/>
    <n v="0"/>
    <x v="1"/>
    <x v="0"/>
    <x v="1"/>
    <s v="NA"/>
  </r>
  <r>
    <n v="48"/>
    <x v="140"/>
    <n v="26.574027780000002"/>
    <n v="93.146222219999999"/>
    <x v="0"/>
    <x v="35"/>
    <x v="4"/>
    <n v="1"/>
    <n v="0"/>
    <n v="0"/>
    <x v="1"/>
    <x v="0"/>
    <x v="1"/>
    <s v="NA"/>
  </r>
  <r>
    <n v="48"/>
    <x v="140"/>
    <n v="26.574027780000002"/>
    <n v="93.146222219999999"/>
    <x v="0"/>
    <x v="35"/>
    <x v="4"/>
    <n v="1"/>
    <n v="0"/>
    <n v="0"/>
    <x v="1"/>
    <x v="0"/>
    <x v="1"/>
    <s v="NA"/>
  </r>
  <r>
    <n v="48"/>
    <x v="140"/>
    <n v="26.574027780000002"/>
    <n v="93.146222219999999"/>
    <x v="0"/>
    <x v="35"/>
    <x v="4"/>
    <n v="1"/>
    <n v="0"/>
    <n v="0"/>
    <x v="1"/>
    <x v="0"/>
    <x v="1"/>
    <s v="NA"/>
  </r>
  <r>
    <n v="48"/>
    <x v="140"/>
    <n v="26.574027780000002"/>
    <n v="93.146222219999999"/>
    <x v="0"/>
    <x v="35"/>
    <x v="4"/>
    <n v="1"/>
    <n v="0"/>
    <n v="0"/>
    <x v="1"/>
    <x v="0"/>
    <x v="1"/>
    <s v="NA"/>
  </r>
  <r>
    <n v="48"/>
    <x v="140"/>
    <n v="26.574027780000002"/>
    <n v="93.146222219999999"/>
    <x v="0"/>
    <x v="35"/>
    <x v="4"/>
    <n v="1"/>
    <n v="0"/>
    <n v="0"/>
    <x v="1"/>
    <x v="0"/>
    <x v="1"/>
    <s v="NA"/>
  </r>
  <r>
    <n v="48"/>
    <x v="140"/>
    <n v="26.574027780000002"/>
    <n v="93.146222219999999"/>
    <x v="0"/>
    <x v="35"/>
    <x v="4"/>
    <n v="1"/>
    <n v="0"/>
    <n v="0"/>
    <x v="1"/>
    <x v="0"/>
    <x v="1"/>
    <s v="NA"/>
  </r>
  <r>
    <n v="49"/>
    <x v="141"/>
    <n v="26.574670000000001"/>
    <n v="93.194270000000003"/>
    <x v="0"/>
    <x v="67"/>
    <x v="4"/>
    <n v="1"/>
    <n v="0"/>
    <n v="0"/>
    <x v="1"/>
    <x v="1"/>
    <x v="0"/>
    <s v="NA"/>
  </r>
  <r>
    <n v="49"/>
    <x v="141"/>
    <n v="26.574670000000001"/>
    <n v="93.194270000000003"/>
    <x v="0"/>
    <x v="67"/>
    <x v="4"/>
    <n v="1"/>
    <n v="0"/>
    <n v="0"/>
    <x v="1"/>
    <x v="1"/>
    <x v="0"/>
    <s v="NA"/>
  </r>
  <r>
    <n v="49"/>
    <x v="141"/>
    <n v="26.574670000000001"/>
    <n v="93.194270000000003"/>
    <x v="0"/>
    <x v="67"/>
    <x v="4"/>
    <n v="1"/>
    <n v="0"/>
    <n v="0"/>
    <x v="1"/>
    <x v="1"/>
    <x v="0"/>
    <s v="NA"/>
  </r>
  <r>
    <n v="49"/>
    <x v="141"/>
    <n v="26.574670000000001"/>
    <n v="93.194270000000003"/>
    <x v="0"/>
    <x v="67"/>
    <x v="4"/>
    <n v="1"/>
    <n v="0"/>
    <n v="0"/>
    <x v="1"/>
    <x v="1"/>
    <x v="0"/>
    <s v="NA"/>
  </r>
  <r>
    <n v="50"/>
    <x v="141"/>
    <n v="26.574286669999999"/>
    <n v="93.188846670000004"/>
    <x v="0"/>
    <x v="67"/>
    <x v="4"/>
    <n v="1"/>
    <n v="0"/>
    <n v="0"/>
    <x v="1"/>
    <x v="0"/>
    <x v="1"/>
    <s v="NA"/>
  </r>
  <r>
    <n v="51"/>
    <x v="141"/>
    <n v="26.576370000000001"/>
    <n v="93.154176669999998"/>
    <x v="0"/>
    <x v="67"/>
    <x v="4"/>
    <n v="1"/>
    <n v="0"/>
    <n v="0"/>
    <x v="1"/>
    <x v="1"/>
    <x v="0"/>
    <s v="NA"/>
  </r>
  <r>
    <n v="52"/>
    <x v="141"/>
    <n v="26.573924999999999"/>
    <n v="93.145931669999996"/>
    <x v="0"/>
    <x v="65"/>
    <x v="4"/>
    <n v="1"/>
    <n v="0"/>
    <n v="0"/>
    <x v="1"/>
    <x v="1"/>
    <x v="0"/>
    <s v="NA"/>
  </r>
  <r>
    <n v="52"/>
    <x v="141"/>
    <n v="26.573924999999999"/>
    <n v="93.145931669999996"/>
    <x v="0"/>
    <x v="65"/>
    <x v="4"/>
    <n v="1"/>
    <n v="0"/>
    <n v="0"/>
    <x v="1"/>
    <x v="1"/>
    <x v="0"/>
    <s v="NA"/>
  </r>
  <r>
    <n v="52"/>
    <x v="141"/>
    <n v="26.573924999999999"/>
    <n v="93.145931669999996"/>
    <x v="0"/>
    <x v="65"/>
    <x v="4"/>
    <n v="1"/>
    <n v="0"/>
    <n v="0"/>
    <x v="1"/>
    <x v="1"/>
    <x v="0"/>
    <s v="NA"/>
  </r>
  <r>
    <n v="53"/>
    <x v="142"/>
    <n v="26.574670000000001"/>
    <n v="93.194436670000002"/>
    <x v="0"/>
    <x v="69"/>
    <x v="0"/>
    <n v="1"/>
    <n v="0"/>
    <n v="0"/>
    <x v="1"/>
    <x v="0"/>
    <x v="1"/>
    <s v="NA"/>
  </r>
  <r>
    <n v="54"/>
    <x v="143"/>
    <n v="26.584076670000002"/>
    <n v="93.337398329999999"/>
    <x v="0"/>
    <x v="67"/>
    <x v="4"/>
    <n v="1"/>
    <n v="0"/>
    <n v="0"/>
    <x v="1"/>
    <x v="1"/>
    <x v="0"/>
    <s v="NA"/>
  </r>
  <r>
    <n v="55"/>
    <x v="143"/>
    <n v="26.576361670000001"/>
    <n v="93.153733329999994"/>
    <x v="0"/>
    <x v="71"/>
    <x v="2"/>
    <n v="1"/>
    <n v="0"/>
    <n v="0"/>
    <x v="1"/>
    <x v="0"/>
    <x v="1"/>
    <s v="NA"/>
  </r>
  <r>
    <n v="56"/>
    <x v="144"/>
    <n v="26.584146669999999"/>
    <n v="93.337383329999994"/>
    <x v="0"/>
    <x v="65"/>
    <x v="4"/>
    <n v="1"/>
    <n v="0"/>
    <n v="0"/>
    <x v="1"/>
    <x v="1"/>
    <x v="0"/>
    <s v="NA"/>
  </r>
  <r>
    <n v="57"/>
    <x v="144"/>
    <n v="26.58548833"/>
    <n v="93.322573329999997"/>
    <x v="0"/>
    <x v="65"/>
    <x v="4"/>
    <n v="1"/>
    <n v="0"/>
    <n v="0"/>
    <x v="1"/>
    <x v="1"/>
    <x v="0"/>
    <s v="NA"/>
  </r>
  <r>
    <n v="57"/>
    <x v="144"/>
    <n v="26.58548833"/>
    <n v="93.322573329999997"/>
    <x v="0"/>
    <x v="65"/>
    <x v="4"/>
    <n v="1"/>
    <n v="0"/>
    <n v="0"/>
    <x v="1"/>
    <x v="1"/>
    <x v="0"/>
    <s v="NA"/>
  </r>
  <r>
    <n v="58"/>
    <x v="145"/>
    <n v="26.568000000000001"/>
    <n v="93.125222219999998"/>
    <x v="0"/>
    <x v="67"/>
    <x v="4"/>
    <n v="1"/>
    <n v="0"/>
    <n v="0"/>
    <x v="1"/>
    <x v="0"/>
    <x v="1"/>
    <s v="NA"/>
  </r>
  <r>
    <n v="59"/>
    <x v="145"/>
    <n v="26.574444440000001"/>
    <n v="93.193583329999996"/>
    <x v="0"/>
    <x v="66"/>
    <x v="4"/>
    <n v="1"/>
    <n v="0"/>
    <n v="0"/>
    <x v="1"/>
    <x v="0"/>
    <x v="1"/>
    <s v="NA"/>
  </r>
  <r>
    <n v="59"/>
    <x v="145"/>
    <n v="26.574444440000001"/>
    <n v="93.193583329999996"/>
    <x v="0"/>
    <x v="66"/>
    <x v="4"/>
    <n v="1"/>
    <n v="0"/>
    <n v="0"/>
    <x v="1"/>
    <x v="0"/>
    <x v="1"/>
    <s v="NA"/>
  </r>
  <r>
    <n v="60"/>
    <x v="145"/>
    <n v="26.574444440000001"/>
    <n v="93.193583329999996"/>
    <x v="0"/>
    <x v="69"/>
    <x v="0"/>
    <n v="1"/>
    <n v="0"/>
    <n v="0"/>
    <x v="1"/>
    <x v="0"/>
    <x v="1"/>
    <s v="NA"/>
  </r>
  <r>
    <n v="60"/>
    <x v="145"/>
    <n v="26.574444440000001"/>
    <n v="93.193583329999996"/>
    <x v="0"/>
    <x v="69"/>
    <x v="0"/>
    <n v="1"/>
    <n v="0"/>
    <n v="0"/>
    <x v="1"/>
    <x v="0"/>
    <x v="1"/>
    <s v="NA"/>
  </r>
  <r>
    <n v="60"/>
    <x v="145"/>
    <n v="26.574444440000001"/>
    <n v="93.193583329999996"/>
    <x v="0"/>
    <x v="69"/>
    <x v="0"/>
    <n v="1"/>
    <n v="0"/>
    <n v="0"/>
    <x v="1"/>
    <x v="0"/>
    <x v="1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1"/>
    <x v="145"/>
    <n v="26.568805560000001"/>
    <n v="93.071222219999996"/>
    <x v="0"/>
    <x v="4"/>
    <x v="2"/>
    <n v="1"/>
    <n v="0"/>
    <n v="0"/>
    <x v="1"/>
    <x v="1"/>
    <x v="0"/>
    <s v="NA"/>
  </r>
  <r>
    <n v="62"/>
    <x v="145"/>
    <n v="26.576972219999998"/>
    <n v="93.083722219999999"/>
    <x v="0"/>
    <x v="35"/>
    <x v="4"/>
    <n v="1"/>
    <n v="0"/>
    <n v="0"/>
    <x v="1"/>
    <x v="0"/>
    <x v="1"/>
    <s v="NA"/>
  </r>
  <r>
    <n v="63"/>
    <x v="145"/>
    <n v="26.576944439999998"/>
    <n v="93.083333330000002"/>
    <x v="0"/>
    <x v="35"/>
    <x v="4"/>
    <n v="1"/>
    <n v="0"/>
    <n v="0"/>
    <x v="1"/>
    <x v="0"/>
    <x v="1"/>
    <s v="NA"/>
  </r>
  <r>
    <n v="63"/>
    <x v="145"/>
    <n v="26.576944439999998"/>
    <n v="93.083333330000002"/>
    <x v="0"/>
    <x v="35"/>
    <x v="4"/>
    <n v="1"/>
    <n v="0"/>
    <n v="0"/>
    <x v="1"/>
    <x v="0"/>
    <x v="1"/>
    <s v="NA"/>
  </r>
  <r>
    <n v="63"/>
    <x v="145"/>
    <n v="26.576944439999998"/>
    <n v="93.083333330000002"/>
    <x v="0"/>
    <x v="35"/>
    <x v="4"/>
    <n v="1"/>
    <n v="0"/>
    <n v="0"/>
    <x v="1"/>
    <x v="0"/>
    <x v="1"/>
    <s v="NA"/>
  </r>
  <r>
    <n v="63"/>
    <x v="145"/>
    <n v="26.576944439999998"/>
    <n v="93.083333330000002"/>
    <x v="0"/>
    <x v="35"/>
    <x v="4"/>
    <n v="1"/>
    <n v="0"/>
    <n v="0"/>
    <x v="1"/>
    <x v="0"/>
    <x v="1"/>
    <s v="NA"/>
  </r>
  <r>
    <n v="64"/>
    <x v="145"/>
    <n v="26.577305559999999"/>
    <n v="93.082083330000003"/>
    <x v="0"/>
    <x v="35"/>
    <x v="4"/>
    <n v="1"/>
    <n v="0"/>
    <n v="0"/>
    <x v="1"/>
    <x v="0"/>
    <x v="1"/>
    <s v="NA"/>
  </r>
  <r>
    <n v="65"/>
    <x v="145"/>
    <n v="26.57563889"/>
    <n v="93.151361109999996"/>
    <x v="0"/>
    <x v="35"/>
    <x v="4"/>
    <n v="1"/>
    <n v="0"/>
    <n v="0"/>
    <x v="1"/>
    <x v="0"/>
    <x v="1"/>
    <s v="NA"/>
  </r>
  <r>
    <n v="67"/>
    <x v="146"/>
    <n v="26.577416670000002"/>
    <n v="93.081666670000004"/>
    <x v="0"/>
    <x v="70"/>
    <x v="4"/>
    <n v="1"/>
    <n v="0"/>
    <n v="0"/>
    <x v="1"/>
    <x v="0"/>
    <x v="1"/>
    <s v="NA"/>
  </r>
  <r>
    <n v="68"/>
    <x v="146"/>
    <n v="26.576250000000002"/>
    <n v="93.084638889999994"/>
    <x v="0"/>
    <x v="64"/>
    <x v="2"/>
    <n v="1"/>
    <n v="0"/>
    <n v="0"/>
    <x v="1"/>
    <x v="0"/>
    <x v="1"/>
    <s v="NA"/>
  </r>
  <r>
    <n v="68"/>
    <x v="146"/>
    <n v="26.576250000000002"/>
    <n v="93.084638889999994"/>
    <x v="0"/>
    <x v="64"/>
    <x v="2"/>
    <n v="1"/>
    <n v="0"/>
    <n v="0"/>
    <x v="1"/>
    <x v="0"/>
    <x v="1"/>
    <s v="NA"/>
  </r>
  <r>
    <n v="68"/>
    <x v="146"/>
    <n v="26.576250000000002"/>
    <n v="93.084638889999994"/>
    <x v="0"/>
    <x v="64"/>
    <x v="2"/>
    <n v="1"/>
    <n v="0"/>
    <n v="0"/>
    <x v="1"/>
    <x v="0"/>
    <x v="1"/>
    <s v="NA"/>
  </r>
  <r>
    <n v="68"/>
    <x v="146"/>
    <n v="26.576250000000002"/>
    <n v="93.084638889999994"/>
    <x v="0"/>
    <x v="64"/>
    <x v="2"/>
    <n v="1"/>
    <n v="0"/>
    <n v="0"/>
    <x v="1"/>
    <x v="0"/>
    <x v="1"/>
    <s v="NA"/>
  </r>
  <r>
    <n v="68"/>
    <x v="146"/>
    <n v="26.576250000000002"/>
    <n v="93.084638889999994"/>
    <x v="0"/>
    <x v="64"/>
    <x v="2"/>
    <n v="1"/>
    <n v="0"/>
    <n v="0"/>
    <x v="1"/>
    <x v="0"/>
    <x v="1"/>
    <s v="NA"/>
  </r>
  <r>
    <n v="68"/>
    <x v="146"/>
    <n v="26.576250000000002"/>
    <n v="93.084638889999994"/>
    <x v="0"/>
    <x v="64"/>
    <x v="2"/>
    <n v="1"/>
    <n v="0"/>
    <n v="0"/>
    <x v="1"/>
    <x v="0"/>
    <x v="1"/>
    <s v="NA"/>
  </r>
  <r>
    <n v="68"/>
    <x v="146"/>
    <n v="26.576250000000002"/>
    <n v="93.084638889999994"/>
    <x v="0"/>
    <x v="64"/>
    <x v="2"/>
    <n v="1"/>
    <n v="0"/>
    <n v="0"/>
    <x v="1"/>
    <x v="0"/>
    <x v="1"/>
    <s v="NA"/>
  </r>
  <r>
    <n v="68"/>
    <x v="146"/>
    <n v="26.576250000000002"/>
    <n v="93.084638889999994"/>
    <x v="0"/>
    <x v="64"/>
    <x v="2"/>
    <n v="1"/>
    <n v="0"/>
    <n v="0"/>
    <x v="1"/>
    <x v="0"/>
    <x v="1"/>
    <s v="NA"/>
  </r>
  <r>
    <n v="68"/>
    <x v="146"/>
    <n v="26.576250000000002"/>
    <n v="93.084638889999994"/>
    <x v="0"/>
    <x v="64"/>
    <x v="2"/>
    <n v="1"/>
    <n v="0"/>
    <n v="0"/>
    <x v="1"/>
    <x v="0"/>
    <x v="1"/>
    <s v="NA"/>
  </r>
  <r>
    <n v="69"/>
    <x v="146"/>
    <n v="26.573888889999999"/>
    <n v="93.184277780000002"/>
    <x v="0"/>
    <x v="68"/>
    <x v="4"/>
    <n v="1"/>
    <n v="0"/>
    <n v="0"/>
    <x v="1"/>
    <x v="0"/>
    <x v="1"/>
    <s v="NA"/>
  </r>
  <r>
    <n v="70"/>
    <x v="146"/>
    <n v="26.571611109999999"/>
    <n v="93.141777779999998"/>
    <x v="0"/>
    <x v="66"/>
    <x v="4"/>
    <n v="1"/>
    <n v="0"/>
    <n v="0"/>
    <x v="1"/>
    <x v="0"/>
    <x v="1"/>
    <s v="NA"/>
  </r>
  <r>
    <n v="71"/>
    <x v="146"/>
    <n v="26.57455556"/>
    <n v="93.194166670000001"/>
    <x v="0"/>
    <x v="69"/>
    <x v="0"/>
    <n v="1"/>
    <n v="0"/>
    <n v="0"/>
    <x v="1"/>
    <x v="0"/>
    <x v="1"/>
    <s v="NA"/>
  </r>
  <r>
    <n v="72"/>
    <x v="146"/>
    <n v="26.568805560000001"/>
    <n v="93.133305559999997"/>
    <x v="0"/>
    <x v="35"/>
    <x v="4"/>
    <n v="1"/>
    <n v="0"/>
    <n v="0"/>
    <x v="1"/>
    <x v="0"/>
    <x v="1"/>
    <s v="NA"/>
  </r>
  <r>
    <n v="72"/>
    <x v="146"/>
    <n v="26.568805560000001"/>
    <n v="93.133305559999997"/>
    <x v="0"/>
    <x v="35"/>
    <x v="4"/>
    <n v="1"/>
    <n v="0"/>
    <n v="0"/>
    <x v="1"/>
    <x v="0"/>
    <x v="1"/>
    <s v="NA"/>
  </r>
  <r>
    <n v="72"/>
    <x v="146"/>
    <n v="26.568805560000001"/>
    <n v="93.133305559999997"/>
    <x v="0"/>
    <x v="35"/>
    <x v="4"/>
    <n v="1"/>
    <n v="0"/>
    <n v="0"/>
    <x v="1"/>
    <x v="0"/>
    <x v="1"/>
    <s v="NA"/>
  </r>
  <r>
    <n v="73"/>
    <x v="146"/>
    <n v="26.577027780000002"/>
    <n v="93.083333330000002"/>
    <x v="0"/>
    <x v="35"/>
    <x v="4"/>
    <n v="1"/>
    <n v="0"/>
    <n v="0"/>
    <x v="1"/>
    <x v="0"/>
    <x v="1"/>
    <s v="NA"/>
  </r>
  <r>
    <n v="73"/>
    <x v="146"/>
    <n v="26.577027780000002"/>
    <n v="93.083333330000002"/>
    <x v="0"/>
    <x v="35"/>
    <x v="4"/>
    <n v="1"/>
    <n v="0"/>
    <n v="0"/>
    <x v="1"/>
    <x v="0"/>
    <x v="1"/>
    <s v="NA"/>
  </r>
  <r>
    <n v="73"/>
    <x v="146"/>
    <n v="26.577027780000002"/>
    <n v="93.083333330000002"/>
    <x v="0"/>
    <x v="35"/>
    <x v="4"/>
    <n v="1"/>
    <n v="0"/>
    <n v="0"/>
    <x v="1"/>
    <x v="0"/>
    <x v="1"/>
    <s v="NA"/>
  </r>
  <r>
    <n v="73"/>
    <x v="146"/>
    <n v="26.577027780000002"/>
    <n v="93.083333330000002"/>
    <x v="0"/>
    <x v="35"/>
    <x v="4"/>
    <n v="1"/>
    <n v="0"/>
    <n v="0"/>
    <x v="1"/>
    <x v="0"/>
    <x v="1"/>
    <s v="NA"/>
  </r>
  <r>
    <n v="73"/>
    <x v="146"/>
    <n v="26.577027780000002"/>
    <n v="93.083333330000002"/>
    <x v="0"/>
    <x v="35"/>
    <x v="4"/>
    <n v="1"/>
    <n v="0"/>
    <n v="0"/>
    <x v="1"/>
    <x v="0"/>
    <x v="1"/>
    <s v="NA"/>
  </r>
  <r>
    <n v="73"/>
    <x v="146"/>
    <n v="26.577027780000002"/>
    <n v="93.083333330000002"/>
    <x v="0"/>
    <x v="35"/>
    <x v="4"/>
    <n v="1"/>
    <n v="0"/>
    <n v="0"/>
    <x v="1"/>
    <x v="0"/>
    <x v="1"/>
    <s v="NA"/>
  </r>
  <r>
    <n v="73"/>
    <x v="146"/>
    <n v="26.577027780000002"/>
    <n v="93.083333330000002"/>
    <x v="0"/>
    <x v="35"/>
    <x v="4"/>
    <n v="1"/>
    <n v="0"/>
    <n v="0"/>
    <x v="1"/>
    <x v="0"/>
    <x v="1"/>
    <s v="NA"/>
  </r>
  <r>
    <n v="73"/>
    <x v="146"/>
    <n v="26.577027780000002"/>
    <n v="93.083333330000002"/>
    <x v="0"/>
    <x v="35"/>
    <x v="4"/>
    <n v="1"/>
    <n v="0"/>
    <n v="0"/>
    <x v="1"/>
    <x v="0"/>
    <x v="1"/>
    <s v="NA"/>
  </r>
  <r>
    <n v="74"/>
    <x v="146"/>
    <n v="26.57341667"/>
    <n v="93.076944440000005"/>
    <x v="0"/>
    <x v="35"/>
    <x v="4"/>
    <n v="1"/>
    <n v="0"/>
    <n v="0"/>
    <x v="1"/>
    <x v="0"/>
    <x v="1"/>
    <s v="NA"/>
  </r>
  <r>
    <n v="75"/>
    <x v="146"/>
    <n v="26.574361110000002"/>
    <n v="93.193027779999994"/>
    <x v="0"/>
    <x v="69"/>
    <x v="0"/>
    <n v="1"/>
    <n v="0"/>
    <n v="0"/>
    <x v="1"/>
    <x v="0"/>
    <x v="1"/>
    <s v="NA"/>
  </r>
  <r>
    <n v="75"/>
    <x v="146"/>
    <n v="26.574361110000002"/>
    <n v="93.193027779999994"/>
    <x v="0"/>
    <x v="69"/>
    <x v="0"/>
    <n v="1"/>
    <n v="0"/>
    <n v="0"/>
    <x v="1"/>
    <x v="0"/>
    <x v="1"/>
    <s v="NA"/>
  </r>
  <r>
    <n v="76"/>
    <x v="146"/>
    <n v="26.575805559999999"/>
    <n v="93.151916670000006"/>
    <x v="0"/>
    <x v="35"/>
    <x v="4"/>
    <n v="1"/>
    <n v="0"/>
    <n v="0"/>
    <x v="1"/>
    <x v="0"/>
    <x v="1"/>
    <s v="NA"/>
  </r>
  <r>
    <n v="76"/>
    <x v="146"/>
    <n v="26.575805559999999"/>
    <n v="93.151916670000006"/>
    <x v="0"/>
    <x v="35"/>
    <x v="4"/>
    <n v="1"/>
    <n v="0"/>
    <n v="0"/>
    <x v="1"/>
    <x v="0"/>
    <x v="1"/>
    <s v="NA"/>
  </r>
  <r>
    <n v="76"/>
    <x v="146"/>
    <n v="26.575805559999999"/>
    <n v="93.151916670000006"/>
    <x v="0"/>
    <x v="35"/>
    <x v="4"/>
    <n v="1"/>
    <n v="0"/>
    <n v="0"/>
    <x v="1"/>
    <x v="0"/>
    <x v="1"/>
    <s v="NA"/>
  </r>
  <r>
    <n v="77"/>
    <x v="147"/>
    <n v="26.58539167"/>
    <n v="93.322616670000002"/>
    <x v="0"/>
    <x v="65"/>
    <x v="4"/>
    <n v="1"/>
    <n v="0"/>
    <n v="0"/>
    <x v="1"/>
    <x v="1"/>
    <x v="0"/>
    <s v="NA"/>
  </r>
  <r>
    <n v="78"/>
    <x v="147"/>
    <n v="26.574648329999999"/>
    <n v="93.194294999999997"/>
    <x v="0"/>
    <x v="67"/>
    <x v="4"/>
    <n v="1"/>
    <n v="0"/>
    <n v="0"/>
    <x v="1"/>
    <x v="1"/>
    <x v="0"/>
    <s v="NA"/>
  </r>
  <r>
    <n v="79"/>
    <x v="148"/>
    <n v="26.58541"/>
    <n v="93.322581670000005"/>
    <x v="0"/>
    <x v="65"/>
    <x v="4"/>
    <n v="1"/>
    <n v="0"/>
    <n v="0"/>
    <x v="1"/>
    <x v="1"/>
    <x v="0"/>
    <s v="NA"/>
  </r>
  <r>
    <n v="80"/>
    <x v="149"/>
    <n v="26.575833329999998"/>
    <n v="93.201833329999999"/>
    <x v="0"/>
    <x v="35"/>
    <x v="4"/>
    <n v="1"/>
    <n v="0"/>
    <n v="0"/>
    <x v="1"/>
    <x v="0"/>
    <x v="1"/>
    <s v="NA"/>
  </r>
  <r>
    <n v="81"/>
    <x v="149"/>
    <n v="26.572722219999999"/>
    <n v="93.144055559999998"/>
    <x v="0"/>
    <x v="67"/>
    <x v="4"/>
    <n v="1"/>
    <n v="0"/>
    <n v="0"/>
    <x v="1"/>
    <x v="0"/>
    <x v="1"/>
    <s v="NA"/>
  </r>
  <r>
    <n v="81"/>
    <x v="149"/>
    <n v="26.572722219999999"/>
    <n v="93.144055559999998"/>
    <x v="0"/>
    <x v="67"/>
    <x v="4"/>
    <n v="1"/>
    <n v="0"/>
    <n v="0"/>
    <x v="1"/>
    <x v="0"/>
    <x v="1"/>
    <s v="NA"/>
  </r>
  <r>
    <n v="81"/>
    <x v="149"/>
    <n v="26.572722219999999"/>
    <n v="93.144055559999998"/>
    <x v="0"/>
    <x v="67"/>
    <x v="4"/>
    <n v="1"/>
    <n v="0"/>
    <n v="0"/>
    <x v="1"/>
    <x v="0"/>
    <x v="1"/>
    <s v="NA"/>
  </r>
  <r>
    <n v="81"/>
    <x v="149"/>
    <n v="26.572722219999999"/>
    <n v="93.144055559999998"/>
    <x v="0"/>
    <x v="67"/>
    <x v="4"/>
    <n v="1"/>
    <n v="0"/>
    <n v="0"/>
    <x v="1"/>
    <x v="0"/>
    <x v="1"/>
    <s v="NA"/>
  </r>
  <r>
    <n v="81"/>
    <x v="149"/>
    <n v="26.572722219999999"/>
    <n v="93.144055559999998"/>
    <x v="0"/>
    <x v="67"/>
    <x v="4"/>
    <n v="1"/>
    <n v="0"/>
    <n v="0"/>
    <x v="1"/>
    <x v="0"/>
    <x v="1"/>
    <s v="NA"/>
  </r>
  <r>
    <n v="81"/>
    <x v="149"/>
    <n v="26.572722219999999"/>
    <n v="93.144055559999998"/>
    <x v="0"/>
    <x v="67"/>
    <x v="4"/>
    <n v="1"/>
    <n v="0"/>
    <n v="0"/>
    <x v="1"/>
    <x v="0"/>
    <x v="1"/>
    <s v="NA"/>
  </r>
  <r>
    <n v="81"/>
    <x v="149"/>
    <n v="26.572722219999999"/>
    <n v="93.144055559999998"/>
    <x v="0"/>
    <x v="67"/>
    <x v="4"/>
    <n v="1"/>
    <n v="0"/>
    <n v="0"/>
    <x v="1"/>
    <x v="0"/>
    <x v="1"/>
    <s v="NA"/>
  </r>
  <r>
    <n v="82"/>
    <x v="149"/>
    <n v="26.570222220000002"/>
    <n v="93.118611110000003"/>
    <x v="0"/>
    <x v="66"/>
    <x v="4"/>
    <n v="1"/>
    <n v="0"/>
    <n v="0"/>
    <x v="1"/>
    <x v="0"/>
    <x v="1"/>
    <s v="NA"/>
  </r>
  <r>
    <n v="83"/>
    <x v="149"/>
    <n v="26.571388890000001"/>
    <n v="93.117416669999997"/>
    <x v="0"/>
    <x v="66"/>
    <x v="4"/>
    <n v="1"/>
    <n v="0"/>
    <n v="0"/>
    <x v="1"/>
    <x v="0"/>
    <x v="1"/>
    <s v="NA"/>
  </r>
  <r>
    <n v="84"/>
    <x v="149"/>
    <n v="26.577333329999998"/>
    <n v="93.082722219999994"/>
    <x v="0"/>
    <x v="35"/>
    <x v="4"/>
    <n v="1"/>
    <n v="0"/>
    <n v="0"/>
    <x v="1"/>
    <x v="0"/>
    <x v="1"/>
    <s v="NA"/>
  </r>
  <r>
    <n v="84"/>
    <x v="149"/>
    <n v="26.577333329999998"/>
    <n v="93.082722219999994"/>
    <x v="0"/>
    <x v="35"/>
    <x v="4"/>
    <n v="1"/>
    <n v="0"/>
    <n v="0"/>
    <x v="1"/>
    <x v="0"/>
    <x v="1"/>
    <s v="NA"/>
  </r>
  <r>
    <n v="84"/>
    <x v="149"/>
    <n v="26.577333329999998"/>
    <n v="93.082722219999994"/>
    <x v="0"/>
    <x v="35"/>
    <x v="4"/>
    <n v="1"/>
    <n v="0"/>
    <n v="0"/>
    <x v="1"/>
    <x v="0"/>
    <x v="1"/>
    <s v="NA"/>
  </r>
  <r>
    <n v="84"/>
    <x v="149"/>
    <n v="26.577333329999998"/>
    <n v="93.082722219999994"/>
    <x v="0"/>
    <x v="35"/>
    <x v="4"/>
    <n v="1"/>
    <n v="0"/>
    <n v="0"/>
    <x v="1"/>
    <x v="0"/>
    <x v="1"/>
    <s v="NA"/>
  </r>
  <r>
    <n v="85"/>
    <x v="149"/>
    <n v="26.577333329999998"/>
    <n v="93.081888890000002"/>
    <x v="0"/>
    <x v="66"/>
    <x v="4"/>
    <n v="1"/>
    <n v="0"/>
    <n v="0"/>
    <x v="1"/>
    <x v="0"/>
    <x v="1"/>
    <s v="NA"/>
  </r>
  <r>
    <n v="86"/>
    <x v="149"/>
    <n v="26.573166669999999"/>
    <n v="93.076638889999998"/>
    <x v="0"/>
    <x v="35"/>
    <x v="4"/>
    <n v="1"/>
    <n v="0"/>
    <n v="0"/>
    <x v="1"/>
    <x v="0"/>
    <x v="1"/>
    <s v="NA"/>
  </r>
  <r>
    <n v="86"/>
    <x v="149"/>
    <n v="26.573166669999999"/>
    <n v="93.076638889999998"/>
    <x v="0"/>
    <x v="35"/>
    <x v="4"/>
    <n v="1"/>
    <n v="0"/>
    <n v="0"/>
    <x v="1"/>
    <x v="0"/>
    <x v="1"/>
    <s v="NA"/>
  </r>
  <r>
    <n v="86"/>
    <x v="149"/>
    <n v="26.573166669999999"/>
    <n v="93.076638889999998"/>
    <x v="0"/>
    <x v="35"/>
    <x v="4"/>
    <n v="1"/>
    <n v="0"/>
    <n v="0"/>
    <x v="1"/>
    <x v="0"/>
    <x v="1"/>
    <s v="NA"/>
  </r>
  <r>
    <n v="86"/>
    <x v="149"/>
    <n v="26.573166669999999"/>
    <n v="93.076638889999998"/>
    <x v="0"/>
    <x v="35"/>
    <x v="4"/>
    <n v="1"/>
    <n v="0"/>
    <n v="0"/>
    <x v="1"/>
    <x v="0"/>
    <x v="1"/>
    <s v="NA"/>
  </r>
  <r>
    <n v="87"/>
    <x v="149"/>
    <n v="26.577444440000001"/>
    <n v="93.081555559999998"/>
    <x v="0"/>
    <x v="69"/>
    <x v="0"/>
    <n v="1"/>
    <n v="0"/>
    <n v="0"/>
    <x v="1"/>
    <x v="0"/>
    <x v="1"/>
    <s v="NA"/>
  </r>
  <r>
    <n v="87"/>
    <x v="149"/>
    <n v="26.577444440000001"/>
    <n v="93.081555559999998"/>
    <x v="0"/>
    <x v="69"/>
    <x v="0"/>
    <n v="1"/>
    <n v="0"/>
    <n v="0"/>
    <x v="1"/>
    <x v="0"/>
    <x v="1"/>
    <s v="NA"/>
  </r>
  <r>
    <n v="88"/>
    <x v="150"/>
    <n v="26.567944440000002"/>
    <n v="93.129388890000001"/>
    <x v="0"/>
    <x v="35"/>
    <x v="4"/>
    <n v="1"/>
    <n v="0"/>
    <n v="0"/>
    <x v="1"/>
    <x v="0"/>
    <x v="1"/>
    <s v="NA"/>
  </r>
  <r>
    <n v="89"/>
    <x v="150"/>
    <n v="26.568249999999999"/>
    <n v="93.120999999999995"/>
    <x v="0"/>
    <x v="35"/>
    <x v="4"/>
    <n v="1"/>
    <n v="0"/>
    <n v="0"/>
    <x v="1"/>
    <x v="0"/>
    <x v="1"/>
    <s v="NA"/>
  </r>
  <r>
    <n v="90"/>
    <x v="150"/>
    <n v="26.57080556"/>
    <n v="93.117944440000002"/>
    <x v="0"/>
    <x v="66"/>
    <x v="4"/>
    <n v="1"/>
    <n v="0"/>
    <n v="0"/>
    <x v="1"/>
    <x v="0"/>
    <x v="1"/>
    <s v="NA"/>
  </r>
  <r>
    <n v="90"/>
    <x v="150"/>
    <n v="26.57080556"/>
    <n v="93.117944440000002"/>
    <x v="0"/>
    <x v="66"/>
    <x v="4"/>
    <n v="1"/>
    <n v="0"/>
    <n v="0"/>
    <x v="1"/>
    <x v="0"/>
    <x v="1"/>
    <s v="NA"/>
  </r>
  <r>
    <n v="90"/>
    <x v="150"/>
    <n v="26.57080556"/>
    <n v="93.117944440000002"/>
    <x v="0"/>
    <x v="66"/>
    <x v="4"/>
    <n v="1"/>
    <n v="0"/>
    <n v="0"/>
    <x v="1"/>
    <x v="0"/>
    <x v="1"/>
    <s v="NA"/>
  </r>
  <r>
    <n v="90"/>
    <x v="150"/>
    <n v="26.57080556"/>
    <n v="93.117944440000002"/>
    <x v="0"/>
    <x v="66"/>
    <x v="4"/>
    <n v="1"/>
    <n v="0"/>
    <n v="0"/>
    <x v="1"/>
    <x v="0"/>
    <x v="1"/>
    <s v="NA"/>
  </r>
  <r>
    <n v="91"/>
    <x v="150"/>
    <n v="26.577333329999998"/>
    <n v="93.08247222"/>
    <x v="0"/>
    <x v="70"/>
    <x v="4"/>
    <n v="1"/>
    <n v="0"/>
    <n v="0"/>
    <x v="1"/>
    <x v="0"/>
    <x v="1"/>
    <s v="NA"/>
  </r>
  <r>
    <n v="92"/>
    <x v="150"/>
    <n v="26.573250000000002"/>
    <n v="93.144555560000001"/>
    <x v="0"/>
    <x v="66"/>
    <x v="4"/>
    <n v="1"/>
    <n v="0"/>
    <n v="0"/>
    <x v="1"/>
    <x v="0"/>
    <x v="1"/>
    <s v="NA"/>
  </r>
  <r>
    <n v="93"/>
    <x v="150"/>
    <n v="26.574416670000002"/>
    <n v="93.193027779999994"/>
    <x v="0"/>
    <x v="35"/>
    <x v="4"/>
    <n v="1"/>
    <n v="0"/>
    <n v="0"/>
    <x v="1"/>
    <x v="0"/>
    <x v="1"/>
    <s v="NA"/>
  </r>
  <r>
    <n v="93"/>
    <x v="150"/>
    <n v="26.574416670000002"/>
    <n v="93.193027779999994"/>
    <x v="0"/>
    <x v="35"/>
    <x v="4"/>
    <n v="1"/>
    <n v="0"/>
    <n v="0"/>
    <x v="1"/>
    <x v="0"/>
    <x v="1"/>
    <s v="NA"/>
  </r>
  <r>
    <n v="93"/>
    <x v="150"/>
    <n v="26.574416670000002"/>
    <n v="93.193027779999994"/>
    <x v="0"/>
    <x v="35"/>
    <x v="4"/>
    <n v="1"/>
    <n v="0"/>
    <n v="0"/>
    <x v="1"/>
    <x v="0"/>
    <x v="1"/>
    <s v="NA"/>
  </r>
  <r>
    <n v="94"/>
    <x v="151"/>
    <n v="26.585431669999998"/>
    <n v="93.322558330000007"/>
    <x v="0"/>
    <x v="65"/>
    <x v="4"/>
    <n v="1"/>
    <n v="0"/>
    <n v="0"/>
    <x v="1"/>
    <x v="1"/>
    <x v="0"/>
    <s v="NA"/>
  </r>
  <r>
    <n v="95"/>
    <x v="151"/>
    <n v="26.585396670000002"/>
    <n v="93.321913330000001"/>
    <x v="0"/>
    <x v="65"/>
    <x v="4"/>
    <n v="1"/>
    <n v="0"/>
    <n v="0"/>
    <x v="1"/>
    <x v="1"/>
    <x v="0"/>
    <s v="NA"/>
  </r>
  <r>
    <n v="96"/>
    <x v="152"/>
    <n v="26.585538329999999"/>
    <n v="93.322908330000004"/>
    <x v="0"/>
    <x v="65"/>
    <x v="4"/>
    <n v="1"/>
    <n v="0"/>
    <n v="0"/>
    <x v="1"/>
    <x v="1"/>
    <x v="0"/>
    <s v="NA"/>
  </r>
  <r>
    <n v="96"/>
    <x v="152"/>
    <n v="26.585538329999999"/>
    <n v="93.322908330000004"/>
    <x v="0"/>
    <x v="65"/>
    <x v="4"/>
    <n v="1"/>
    <n v="0"/>
    <n v="0"/>
    <x v="1"/>
    <x v="1"/>
    <x v="0"/>
    <s v="NA"/>
  </r>
  <r>
    <n v="97"/>
    <x v="152"/>
    <n v="26.574388890000002"/>
    <n v="93.192472219999999"/>
    <x v="0"/>
    <x v="65"/>
    <x v="4"/>
    <n v="1"/>
    <n v="0"/>
    <n v="0"/>
    <x v="1"/>
    <x v="0"/>
    <x v="1"/>
    <s v="NA"/>
  </r>
  <r>
    <n v="97"/>
    <x v="152"/>
    <n v="26.574388890000002"/>
    <n v="93.192472219999999"/>
    <x v="0"/>
    <x v="65"/>
    <x v="4"/>
    <n v="1"/>
    <n v="0"/>
    <n v="0"/>
    <x v="1"/>
    <x v="0"/>
    <x v="1"/>
    <s v="NA"/>
  </r>
  <r>
    <n v="98"/>
    <x v="152"/>
    <n v="26.577500000000001"/>
    <n v="93.081416669999996"/>
    <x v="0"/>
    <x v="66"/>
    <x v="4"/>
    <n v="1"/>
    <n v="0"/>
    <n v="0"/>
    <x v="1"/>
    <x v="0"/>
    <x v="1"/>
    <s v="NA"/>
  </r>
  <r>
    <n v="99"/>
    <x v="152"/>
    <n v="26.577500000000001"/>
    <n v="93.081416669999996"/>
    <x v="0"/>
    <x v="64"/>
    <x v="2"/>
    <n v="1"/>
    <n v="0"/>
    <n v="0"/>
    <x v="1"/>
    <x v="0"/>
    <x v="1"/>
    <s v="NA"/>
  </r>
  <r>
    <n v="99"/>
    <x v="152"/>
    <n v="26.577500000000001"/>
    <n v="93.081416669999996"/>
    <x v="0"/>
    <x v="64"/>
    <x v="2"/>
    <n v="1"/>
    <n v="0"/>
    <n v="0"/>
    <x v="1"/>
    <x v="0"/>
    <x v="1"/>
    <s v="NA"/>
  </r>
  <r>
    <n v="99"/>
    <x v="152"/>
    <n v="26.577500000000001"/>
    <n v="93.081416669999996"/>
    <x v="0"/>
    <x v="64"/>
    <x v="2"/>
    <n v="1"/>
    <n v="0"/>
    <n v="0"/>
    <x v="1"/>
    <x v="0"/>
    <x v="1"/>
    <s v="NA"/>
  </r>
  <r>
    <n v="99"/>
    <x v="152"/>
    <n v="26.577500000000001"/>
    <n v="93.081416669999996"/>
    <x v="0"/>
    <x v="64"/>
    <x v="2"/>
    <n v="1"/>
    <n v="0"/>
    <n v="0"/>
    <x v="1"/>
    <x v="0"/>
    <x v="1"/>
    <s v="NA"/>
  </r>
  <r>
    <n v="99"/>
    <x v="152"/>
    <n v="26.577500000000001"/>
    <n v="93.081416669999996"/>
    <x v="0"/>
    <x v="64"/>
    <x v="2"/>
    <n v="1"/>
    <n v="0"/>
    <n v="0"/>
    <x v="1"/>
    <x v="0"/>
    <x v="1"/>
    <s v="NA"/>
  </r>
  <r>
    <n v="99"/>
    <x v="152"/>
    <n v="26.577500000000001"/>
    <n v="93.081416669999996"/>
    <x v="0"/>
    <x v="64"/>
    <x v="2"/>
    <n v="1"/>
    <n v="0"/>
    <n v="0"/>
    <x v="1"/>
    <x v="0"/>
    <x v="1"/>
    <s v="NA"/>
  </r>
  <r>
    <n v="100"/>
    <x v="152"/>
    <n v="26.569111110000001"/>
    <n v="93.134249999999994"/>
    <x v="0"/>
    <x v="69"/>
    <x v="0"/>
    <n v="1"/>
    <n v="0"/>
    <n v="0"/>
    <x v="1"/>
    <x v="0"/>
    <x v="1"/>
    <s v="NA"/>
  </r>
  <r>
    <n v="100"/>
    <x v="152"/>
    <n v="26.569111110000001"/>
    <n v="93.134249999999994"/>
    <x v="0"/>
    <x v="69"/>
    <x v="0"/>
    <n v="1"/>
    <n v="0"/>
    <n v="0"/>
    <x v="1"/>
    <x v="0"/>
    <x v="1"/>
    <s v="NA"/>
  </r>
  <r>
    <n v="101"/>
    <x v="152"/>
    <n v="26.57411111"/>
    <n v="93.146500000000003"/>
    <x v="0"/>
    <x v="66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2"/>
    <x v="152"/>
    <n v="26.574388890000002"/>
    <n v="93.192472219999999"/>
    <x v="0"/>
    <x v="35"/>
    <x v="4"/>
    <n v="1"/>
    <n v="0"/>
    <n v="0"/>
    <x v="1"/>
    <x v="0"/>
    <x v="1"/>
    <s v="NA"/>
  </r>
  <r>
    <n v="103"/>
    <x v="153"/>
    <n v="26.58422333"/>
    <n v="93.337429999999998"/>
    <x v="0"/>
    <x v="66"/>
    <x v="4"/>
    <n v="1"/>
    <n v="0"/>
    <n v="0"/>
    <x v="1"/>
    <x v="1"/>
    <x v="0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4"/>
    <x v="154"/>
    <n v="26.57226056"/>
    <n v="93.11707389"/>
    <x v="0"/>
    <x v="67"/>
    <x v="4"/>
    <n v="1"/>
    <n v="0"/>
    <n v="0"/>
    <x v="1"/>
    <x v="0"/>
    <x v="1"/>
    <s v="NA"/>
  </r>
  <r>
    <n v="105"/>
    <x v="155"/>
    <n v="26.613283330000002"/>
    <n v="93.502399999999994"/>
    <x v="0"/>
    <x v="65"/>
    <x v="4"/>
    <n v="1"/>
    <n v="0"/>
    <n v="0"/>
    <x v="1"/>
    <x v="0"/>
    <x v="1"/>
    <s v="NA"/>
  </r>
  <r>
    <n v="106"/>
    <x v="155"/>
    <n v="26.58416167"/>
    <n v="93.337344999999999"/>
    <x v="0"/>
    <x v="66"/>
    <x v="4"/>
    <n v="1"/>
    <n v="0"/>
    <n v="0"/>
    <x v="1"/>
    <x v="1"/>
    <x v="0"/>
    <s v="NA"/>
  </r>
  <r>
    <n v="107"/>
    <x v="155"/>
    <n v="26.569375000000001"/>
    <n v="93.072378330000006"/>
    <x v="0"/>
    <x v="65"/>
    <x v="4"/>
    <n v="1"/>
    <n v="0"/>
    <n v="0"/>
    <x v="1"/>
    <x v="1"/>
    <x v="0"/>
    <s v="NA"/>
  </r>
  <r>
    <n v="109"/>
    <x v="156"/>
    <n v="26.584119999999999"/>
    <n v="93.337391670000002"/>
    <x v="0"/>
    <x v="65"/>
    <x v="4"/>
    <n v="1"/>
    <n v="0"/>
    <n v="0"/>
    <x v="1"/>
    <x v="1"/>
    <x v="0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0"/>
    <x v="156"/>
    <n v="26.57365167"/>
    <n v="93.179026669999999"/>
    <x v="0"/>
    <x v="64"/>
    <x v="2"/>
    <n v="1"/>
    <n v="0"/>
    <n v="0"/>
    <x v="1"/>
    <x v="0"/>
    <x v="1"/>
    <s v="NA"/>
  </r>
  <r>
    <n v="111"/>
    <x v="157"/>
    <n v="26.574846669999999"/>
    <n v="93.175584999999998"/>
    <x v="0"/>
    <x v="65"/>
    <x v="4"/>
    <n v="1"/>
    <n v="0"/>
    <n v="0"/>
    <x v="1"/>
    <x v="1"/>
    <x v="0"/>
    <s v="NA"/>
  </r>
  <r>
    <n v="112"/>
    <x v="158"/>
    <n v="26.584150000000001"/>
    <n v="93.337423329999993"/>
    <x v="0"/>
    <x v="66"/>
    <x v="4"/>
    <n v="1"/>
    <n v="0"/>
    <n v="0"/>
    <x v="1"/>
    <x v="1"/>
    <x v="0"/>
    <s v="NA"/>
  </r>
  <r>
    <n v="113"/>
    <x v="158"/>
    <n v="26.576111109999999"/>
    <n v="93.168750000000003"/>
    <x v="0"/>
    <x v="65"/>
    <x v="4"/>
    <n v="1"/>
    <n v="0"/>
    <n v="0"/>
    <x v="1"/>
    <x v="1"/>
    <x v="0"/>
    <s v="NA"/>
  </r>
  <r>
    <n v="114"/>
    <x v="158"/>
    <n v="26.574444440000001"/>
    <n v="93.19313889"/>
    <x v="0"/>
    <x v="66"/>
    <x v="4"/>
    <n v="1"/>
    <n v="0"/>
    <n v="0"/>
    <x v="1"/>
    <x v="0"/>
    <x v="1"/>
    <s v="NA"/>
  </r>
  <r>
    <n v="115"/>
    <x v="158"/>
    <n v="26.574416670000002"/>
    <n v="93.193222219999996"/>
    <x v="0"/>
    <x v="35"/>
    <x v="4"/>
    <n v="1"/>
    <n v="0"/>
    <n v="0"/>
    <x v="1"/>
    <x v="0"/>
    <x v="1"/>
    <s v="NA"/>
  </r>
  <r>
    <n v="115"/>
    <x v="158"/>
    <n v="26.574416670000002"/>
    <n v="93.193222219999996"/>
    <x v="0"/>
    <x v="35"/>
    <x v="4"/>
    <n v="1"/>
    <n v="0"/>
    <n v="0"/>
    <x v="1"/>
    <x v="0"/>
    <x v="1"/>
    <s v="NA"/>
  </r>
  <r>
    <n v="115"/>
    <x v="158"/>
    <n v="26.574416670000002"/>
    <n v="93.193222219999996"/>
    <x v="0"/>
    <x v="35"/>
    <x v="4"/>
    <n v="1"/>
    <n v="0"/>
    <n v="0"/>
    <x v="1"/>
    <x v="0"/>
    <x v="1"/>
    <s v="NA"/>
  </r>
  <r>
    <n v="115"/>
    <x v="158"/>
    <n v="26.574416670000002"/>
    <n v="93.193222219999996"/>
    <x v="0"/>
    <x v="35"/>
    <x v="4"/>
    <n v="1"/>
    <n v="0"/>
    <n v="0"/>
    <x v="1"/>
    <x v="0"/>
    <x v="1"/>
    <s v="NA"/>
  </r>
  <r>
    <n v="115"/>
    <x v="158"/>
    <n v="26.574416670000002"/>
    <n v="93.193222219999996"/>
    <x v="0"/>
    <x v="35"/>
    <x v="4"/>
    <n v="1"/>
    <n v="0"/>
    <n v="0"/>
    <x v="1"/>
    <x v="0"/>
    <x v="1"/>
    <s v="NA"/>
  </r>
  <r>
    <n v="115"/>
    <x v="158"/>
    <n v="26.574416670000002"/>
    <n v="93.193222219999996"/>
    <x v="0"/>
    <x v="35"/>
    <x v="4"/>
    <n v="1"/>
    <n v="0"/>
    <n v="0"/>
    <x v="1"/>
    <x v="0"/>
    <x v="1"/>
    <s v="NA"/>
  </r>
  <r>
    <n v="115"/>
    <x v="158"/>
    <n v="26.574416670000002"/>
    <n v="93.193222219999996"/>
    <x v="0"/>
    <x v="35"/>
    <x v="4"/>
    <n v="1"/>
    <n v="0"/>
    <n v="0"/>
    <x v="1"/>
    <x v="0"/>
    <x v="1"/>
    <s v="NA"/>
  </r>
  <r>
    <n v="116"/>
    <x v="158"/>
    <n v="26.577249999999999"/>
    <n v="93.080777780000005"/>
    <x v="0"/>
    <x v="35"/>
    <x v="4"/>
    <n v="1"/>
    <n v="0"/>
    <n v="0"/>
    <x v="1"/>
    <x v="0"/>
    <x v="1"/>
    <s v="NA"/>
  </r>
  <r>
    <n v="116"/>
    <x v="158"/>
    <n v="26.577249999999999"/>
    <n v="93.080777780000005"/>
    <x v="0"/>
    <x v="35"/>
    <x v="4"/>
    <n v="1"/>
    <n v="0"/>
    <n v="0"/>
    <x v="1"/>
    <x v="0"/>
    <x v="1"/>
    <s v="NA"/>
  </r>
  <r>
    <n v="116"/>
    <x v="158"/>
    <n v="26.577249999999999"/>
    <n v="93.080777780000005"/>
    <x v="0"/>
    <x v="35"/>
    <x v="4"/>
    <n v="1"/>
    <n v="0"/>
    <n v="0"/>
    <x v="1"/>
    <x v="0"/>
    <x v="1"/>
    <s v="NA"/>
  </r>
  <r>
    <n v="116"/>
    <x v="158"/>
    <n v="26.577249999999999"/>
    <n v="93.080777780000005"/>
    <x v="0"/>
    <x v="35"/>
    <x v="4"/>
    <n v="1"/>
    <n v="0"/>
    <n v="0"/>
    <x v="1"/>
    <x v="0"/>
    <x v="1"/>
    <s v="NA"/>
  </r>
  <r>
    <n v="116"/>
    <x v="158"/>
    <n v="26.577249999999999"/>
    <n v="93.080777780000005"/>
    <x v="0"/>
    <x v="35"/>
    <x v="4"/>
    <n v="1"/>
    <n v="0"/>
    <n v="0"/>
    <x v="1"/>
    <x v="0"/>
    <x v="1"/>
    <s v="NA"/>
  </r>
  <r>
    <n v="116"/>
    <x v="158"/>
    <n v="26.577249999999999"/>
    <n v="93.080777780000005"/>
    <x v="0"/>
    <x v="35"/>
    <x v="4"/>
    <n v="1"/>
    <n v="0"/>
    <n v="0"/>
    <x v="1"/>
    <x v="0"/>
    <x v="1"/>
    <s v="NA"/>
  </r>
  <r>
    <n v="117"/>
    <x v="158"/>
    <n v="26.574333330000002"/>
    <n v="93.188861110000005"/>
    <x v="0"/>
    <x v="70"/>
    <x v="4"/>
    <n v="1"/>
    <n v="0"/>
    <n v="0"/>
    <x v="1"/>
    <x v="0"/>
    <x v="1"/>
    <s v="NA"/>
  </r>
  <r>
    <n v="117"/>
    <x v="158"/>
    <n v="26.574333330000002"/>
    <n v="93.188861110000005"/>
    <x v="0"/>
    <x v="70"/>
    <x v="4"/>
    <n v="1"/>
    <n v="0"/>
    <n v="0"/>
    <x v="1"/>
    <x v="0"/>
    <x v="1"/>
    <s v="NA"/>
  </r>
  <r>
    <n v="117"/>
    <x v="158"/>
    <n v="26.574333330000002"/>
    <n v="93.188861110000005"/>
    <x v="0"/>
    <x v="70"/>
    <x v="4"/>
    <n v="1"/>
    <n v="0"/>
    <n v="0"/>
    <x v="1"/>
    <x v="0"/>
    <x v="1"/>
    <s v="NA"/>
  </r>
  <r>
    <n v="117"/>
    <x v="158"/>
    <n v="26.574333330000002"/>
    <n v="93.188861110000005"/>
    <x v="0"/>
    <x v="70"/>
    <x v="4"/>
    <n v="1"/>
    <n v="0"/>
    <n v="0"/>
    <x v="1"/>
    <x v="0"/>
    <x v="1"/>
    <s v="NA"/>
  </r>
  <r>
    <n v="117"/>
    <x v="158"/>
    <n v="26.574333330000002"/>
    <n v="93.188861110000005"/>
    <x v="0"/>
    <x v="70"/>
    <x v="4"/>
    <n v="1"/>
    <n v="0"/>
    <n v="0"/>
    <x v="1"/>
    <x v="0"/>
    <x v="1"/>
    <s v="NA"/>
  </r>
  <r>
    <n v="117"/>
    <x v="158"/>
    <n v="26.574333330000002"/>
    <n v="93.188861110000005"/>
    <x v="0"/>
    <x v="70"/>
    <x v="4"/>
    <n v="1"/>
    <n v="0"/>
    <n v="0"/>
    <x v="1"/>
    <x v="0"/>
    <x v="1"/>
    <s v="NA"/>
  </r>
  <r>
    <n v="118"/>
    <x v="158"/>
    <n v="26.57527778"/>
    <n v="93.198611110000002"/>
    <x v="0"/>
    <x v="66"/>
    <x v="4"/>
    <n v="1"/>
    <n v="0"/>
    <n v="0"/>
    <x v="1"/>
    <x v="0"/>
    <x v="1"/>
    <s v="NA"/>
  </r>
  <r>
    <n v="118"/>
    <x v="158"/>
    <n v="26.57527778"/>
    <n v="93.198611110000002"/>
    <x v="0"/>
    <x v="66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19"/>
    <x v="158"/>
    <n v="26.57527778"/>
    <n v="93.198611110000002"/>
    <x v="0"/>
    <x v="67"/>
    <x v="4"/>
    <n v="1"/>
    <n v="0"/>
    <n v="0"/>
    <x v="1"/>
    <x v="0"/>
    <x v="1"/>
    <s v="NA"/>
  </r>
  <r>
    <n v="120"/>
    <x v="158"/>
    <n v="26.574333330000002"/>
    <n v="93.188861110000005"/>
    <x v="0"/>
    <x v="66"/>
    <x v="4"/>
    <n v="1"/>
    <n v="0"/>
    <n v="0"/>
    <x v="1"/>
    <x v="0"/>
    <x v="1"/>
    <s v="NA"/>
  </r>
  <r>
    <n v="121"/>
    <x v="159"/>
    <n v="26.584340000000001"/>
    <n v="93.337424999999996"/>
    <x v="0"/>
    <x v="66"/>
    <x v="4"/>
    <n v="1"/>
    <n v="0"/>
    <n v="0"/>
    <x v="1"/>
    <x v="1"/>
    <x v="0"/>
    <s v="NA"/>
  </r>
  <r>
    <n v="122"/>
    <x v="160"/>
    <n v="26.584160000000001"/>
    <n v="93.337333330000007"/>
    <x v="0"/>
    <x v="66"/>
    <x v="4"/>
    <n v="1"/>
    <n v="0"/>
    <n v="0"/>
    <x v="1"/>
    <x v="1"/>
    <x v="0"/>
    <s v="NA"/>
  </r>
  <r>
    <n v="123"/>
    <x v="161"/>
    <n v="26.572128899999999"/>
    <n v="93.075190379999995"/>
    <x v="0"/>
    <x v="35"/>
    <x v="4"/>
    <n v="1"/>
    <n v="0"/>
    <n v="0"/>
    <x v="1"/>
    <x v="0"/>
    <x v="1"/>
    <s v="NA"/>
  </r>
  <r>
    <n v="123"/>
    <x v="161"/>
    <n v="26.572128899999999"/>
    <n v="93.075190379999995"/>
    <x v="0"/>
    <x v="35"/>
    <x v="4"/>
    <n v="1"/>
    <n v="0"/>
    <n v="0"/>
    <x v="1"/>
    <x v="0"/>
    <x v="1"/>
    <s v="NA"/>
  </r>
  <r>
    <n v="123"/>
    <x v="161"/>
    <n v="26.572128899999999"/>
    <n v="93.075190379999995"/>
    <x v="0"/>
    <x v="35"/>
    <x v="4"/>
    <n v="1"/>
    <n v="0"/>
    <n v="0"/>
    <x v="1"/>
    <x v="0"/>
    <x v="1"/>
    <s v="NA"/>
  </r>
  <r>
    <n v="123"/>
    <x v="161"/>
    <n v="26.572128899999999"/>
    <n v="93.075190379999995"/>
    <x v="0"/>
    <x v="35"/>
    <x v="4"/>
    <n v="1"/>
    <n v="0"/>
    <n v="0"/>
    <x v="1"/>
    <x v="0"/>
    <x v="1"/>
    <s v="NA"/>
  </r>
  <r>
    <n v="123"/>
    <x v="161"/>
    <n v="26.572128899999999"/>
    <n v="93.075190379999995"/>
    <x v="0"/>
    <x v="35"/>
    <x v="4"/>
    <n v="1"/>
    <n v="0"/>
    <n v="0"/>
    <x v="1"/>
    <x v="0"/>
    <x v="1"/>
    <s v="NA"/>
  </r>
  <r>
    <n v="123"/>
    <x v="161"/>
    <n v="26.572128899999999"/>
    <n v="93.075190379999995"/>
    <x v="0"/>
    <x v="35"/>
    <x v="4"/>
    <n v="1"/>
    <n v="0"/>
    <n v="0"/>
    <x v="1"/>
    <x v="0"/>
    <x v="1"/>
    <s v="NA"/>
  </r>
  <r>
    <n v="123"/>
    <x v="161"/>
    <n v="26.572128899999999"/>
    <n v="93.075190379999995"/>
    <x v="0"/>
    <x v="35"/>
    <x v="4"/>
    <n v="1"/>
    <n v="0"/>
    <n v="0"/>
    <x v="1"/>
    <x v="0"/>
    <x v="1"/>
    <s v="NA"/>
  </r>
  <r>
    <n v="123"/>
    <x v="161"/>
    <n v="26.572128899999999"/>
    <n v="93.075190379999995"/>
    <x v="0"/>
    <x v="35"/>
    <x v="4"/>
    <n v="1"/>
    <n v="0"/>
    <n v="0"/>
    <x v="1"/>
    <x v="0"/>
    <x v="1"/>
    <s v="NA"/>
  </r>
  <r>
    <n v="124"/>
    <x v="161"/>
    <n v="26.57380556"/>
    <n v="93.183944440000005"/>
    <x v="0"/>
    <x v="67"/>
    <x v="4"/>
    <n v="1"/>
    <n v="0"/>
    <n v="0"/>
    <x v="1"/>
    <x v="0"/>
    <x v="1"/>
    <s v="NA"/>
  </r>
  <r>
    <n v="125"/>
    <x v="162"/>
    <n v="26.57455556"/>
    <n v="93.194305560000004"/>
    <x v="0"/>
    <x v="35"/>
    <x v="4"/>
    <n v="1"/>
    <n v="0"/>
    <n v="0"/>
    <x v="1"/>
    <x v="0"/>
    <x v="1"/>
    <s v="NA"/>
  </r>
  <r>
    <n v="126"/>
    <x v="162"/>
    <n v="26.572333329999999"/>
    <n v="93.143277780000005"/>
    <x v="0"/>
    <x v="66"/>
    <x v="4"/>
    <n v="1"/>
    <n v="0"/>
    <n v="0"/>
    <x v="1"/>
    <x v="0"/>
    <x v="1"/>
    <s v="NA"/>
  </r>
  <r>
    <n v="127"/>
    <x v="162"/>
    <n v="26.573972220000002"/>
    <n v="93.146027779999997"/>
    <x v="0"/>
    <x v="72"/>
    <x v="4"/>
    <n v="1"/>
    <n v="0"/>
    <n v="0"/>
    <x v="1"/>
    <x v="0"/>
    <x v="1"/>
    <s v="NA"/>
  </r>
  <r>
    <n v="128"/>
    <x v="162"/>
    <n v="26.576277780000002"/>
    <n v="93.155500000000004"/>
    <x v="0"/>
    <x v="68"/>
    <x v="4"/>
    <n v="1"/>
    <n v="0"/>
    <n v="0"/>
    <x v="1"/>
    <x v="0"/>
    <x v="1"/>
    <s v="NA"/>
  </r>
  <r>
    <n v="129"/>
    <x v="6"/>
    <n v="26.58426167"/>
    <n v="93.337416669999996"/>
    <x v="0"/>
    <x v="65"/>
    <x v="4"/>
    <n v="1"/>
    <n v="0"/>
    <n v="0"/>
    <x v="1"/>
    <x v="1"/>
    <x v="0"/>
    <s v="NA"/>
  </r>
  <r>
    <n v="135"/>
    <x v="9"/>
    <n v="26.58544444"/>
    <n v="93.329527780000006"/>
    <x v="0"/>
    <x v="68"/>
    <x v="4"/>
    <n v="1"/>
    <n v="0"/>
    <n v="0"/>
    <x v="1"/>
    <x v="0"/>
    <x v="1"/>
    <s v="Distance from highway was Eight metre."/>
  </r>
  <r>
    <n v="140"/>
    <x v="11"/>
    <n v="26.575083329999998"/>
    <n v="93.15"/>
    <x v="0"/>
    <x v="67"/>
    <x v="4"/>
    <n v="1"/>
    <n v="0"/>
    <n v="0"/>
    <x v="1"/>
    <x v="0"/>
    <x v="1"/>
    <s v="NA"/>
  </r>
  <r>
    <n v="141"/>
    <x v="12"/>
    <n v="26.584313330000001"/>
    <n v="93.33713333"/>
    <x v="0"/>
    <x v="66"/>
    <x v="4"/>
    <n v="1"/>
    <n v="0"/>
    <n v="0"/>
    <x v="1"/>
    <x v="1"/>
    <x v="0"/>
    <s v="NA"/>
  </r>
  <r>
    <n v="144"/>
    <x v="163"/>
    <n v="26.574472220000001"/>
    <n v="93.193444439999993"/>
    <x v="0"/>
    <x v="66"/>
    <x v="4"/>
    <n v="1"/>
    <n v="0"/>
    <n v="0"/>
    <x v="1"/>
    <x v="0"/>
    <x v="1"/>
    <s v="40 metre Distance from Highway- 37_x000d__x000a_"/>
  </r>
  <r>
    <n v="144"/>
    <x v="163"/>
    <n v="26.574472220000001"/>
    <n v="93.193444439999993"/>
    <x v="0"/>
    <x v="66"/>
    <x v="4"/>
    <n v="1"/>
    <n v="0"/>
    <n v="0"/>
    <x v="1"/>
    <x v="0"/>
    <x v="1"/>
    <s v="40 metre Distance from Highway- 37_x000d__x000a_"/>
  </r>
  <r>
    <n v="145"/>
    <x v="163"/>
    <n v="26.574472220000001"/>
    <n v="93.193444439999993"/>
    <x v="0"/>
    <x v="69"/>
    <x v="0"/>
    <n v="1"/>
    <n v="0"/>
    <n v="0"/>
    <x v="1"/>
    <x v="0"/>
    <x v="1"/>
    <s v="60 metre Distance from Highway-37"/>
  </r>
  <r>
    <n v="145"/>
    <x v="163"/>
    <n v="26.574472220000001"/>
    <n v="93.193444439999993"/>
    <x v="0"/>
    <x v="69"/>
    <x v="0"/>
    <n v="1"/>
    <n v="0"/>
    <n v="0"/>
    <x v="1"/>
    <x v="0"/>
    <x v="1"/>
    <s v="60 metre Distance from Highway-37"/>
  </r>
  <r>
    <n v="145"/>
    <x v="163"/>
    <n v="26.574472220000001"/>
    <n v="93.193444439999993"/>
    <x v="0"/>
    <x v="69"/>
    <x v="0"/>
    <n v="1"/>
    <n v="0"/>
    <n v="0"/>
    <x v="1"/>
    <x v="0"/>
    <x v="1"/>
    <s v="60 metre Distance from Highway-37"/>
  </r>
  <r>
    <n v="145"/>
    <x v="163"/>
    <n v="26.574472220000001"/>
    <n v="93.193444439999993"/>
    <x v="0"/>
    <x v="69"/>
    <x v="0"/>
    <n v="1"/>
    <n v="0"/>
    <n v="0"/>
    <x v="1"/>
    <x v="0"/>
    <x v="1"/>
    <s v="60 metre Distance from Highway-37"/>
  </r>
  <r>
    <n v="145"/>
    <x v="163"/>
    <n v="26.574472220000001"/>
    <n v="93.193444439999993"/>
    <x v="0"/>
    <x v="69"/>
    <x v="0"/>
    <n v="1"/>
    <n v="0"/>
    <n v="0"/>
    <x v="1"/>
    <x v="0"/>
    <x v="1"/>
    <s v="60 metre Distance from Highway-37"/>
  </r>
  <r>
    <n v="145"/>
    <x v="163"/>
    <n v="26.574472220000001"/>
    <n v="93.193444439999993"/>
    <x v="0"/>
    <x v="69"/>
    <x v="0"/>
    <n v="1"/>
    <n v="0"/>
    <n v="0"/>
    <x v="1"/>
    <x v="0"/>
    <x v="1"/>
    <s v="60 metre Distance from Highway-37"/>
  </r>
  <r>
    <n v="145"/>
    <x v="163"/>
    <n v="26.574472220000001"/>
    <n v="93.193444439999993"/>
    <x v="0"/>
    <x v="69"/>
    <x v="0"/>
    <n v="1"/>
    <n v="0"/>
    <n v="0"/>
    <x v="1"/>
    <x v="0"/>
    <x v="1"/>
    <s v="60 metre Distance from Highway-37"/>
  </r>
  <r>
    <n v="145"/>
    <x v="163"/>
    <n v="26.574472220000001"/>
    <n v="93.193444439999993"/>
    <x v="0"/>
    <x v="69"/>
    <x v="0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46"/>
    <x v="163"/>
    <n v="26.574472220000001"/>
    <n v="93.193444439999993"/>
    <x v="0"/>
    <x v="35"/>
    <x v="4"/>
    <n v="1"/>
    <n v="0"/>
    <n v="0"/>
    <x v="1"/>
    <x v="0"/>
    <x v="1"/>
    <s v="60 metre distance from Highway-37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3"/>
    <x v="15"/>
    <n v="26.57413889"/>
    <n v="93.188916669999998"/>
    <x v="0"/>
    <x v="65"/>
    <x v="4"/>
    <n v="1"/>
    <n v="0"/>
    <n v="0"/>
    <x v="1"/>
    <x v="0"/>
    <x v="1"/>
    <s v="140 metre distance from Highway"/>
  </r>
  <r>
    <n v="155"/>
    <x v="16"/>
    <n v="26.584201669999999"/>
    <n v="93.337428329999995"/>
    <x v="0"/>
    <x v="65"/>
    <x v="4"/>
    <n v="1"/>
    <n v="0"/>
    <n v="0"/>
    <x v="1"/>
    <x v="1"/>
    <x v="0"/>
    <s v="NA"/>
  </r>
  <r>
    <n v="175"/>
    <x v="22"/>
    <n v="26.574034999999999"/>
    <n v="93.145883330000004"/>
    <x v="0"/>
    <x v="65"/>
    <x v="4"/>
    <n v="1"/>
    <n v="0"/>
    <n v="0"/>
    <x v="1"/>
    <x v="1"/>
    <x v="0"/>
    <s v="NA"/>
  </r>
  <r>
    <n v="176"/>
    <x v="22"/>
    <n v="26.56927778"/>
    <n v="93.135055559999998"/>
    <x v="0"/>
    <x v="35"/>
    <x v="4"/>
    <n v="1"/>
    <n v="0"/>
    <n v="0"/>
    <x v="1"/>
    <x v="0"/>
    <x v="1"/>
    <s v="6 metre from Highway"/>
  </r>
  <r>
    <n v="177"/>
    <x v="23"/>
    <n v="26.574444440000001"/>
    <n v="93.1935"/>
    <x v="0"/>
    <x v="70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8"/>
    <x v="23"/>
    <n v="26.57341667"/>
    <n v="93.076861109999996"/>
    <x v="0"/>
    <x v="35"/>
    <x v="4"/>
    <n v="1"/>
    <n v="0"/>
    <n v="0"/>
    <x v="1"/>
    <x v="0"/>
    <x v="1"/>
    <s v="30 metres from Highway"/>
  </r>
  <r>
    <n v="179"/>
    <x v="23"/>
    <n v="26.574694439999998"/>
    <n v="93.148499999999999"/>
    <x v="0"/>
    <x v="35"/>
    <x v="4"/>
    <n v="1"/>
    <n v="0"/>
    <n v="0"/>
    <x v="1"/>
    <x v="0"/>
    <x v="1"/>
    <s v="25 metres from Highway"/>
  </r>
  <r>
    <n v="179"/>
    <x v="23"/>
    <n v="26.574694439999998"/>
    <n v="93.148499999999999"/>
    <x v="0"/>
    <x v="35"/>
    <x v="4"/>
    <n v="1"/>
    <n v="0"/>
    <n v="0"/>
    <x v="1"/>
    <x v="0"/>
    <x v="1"/>
    <s v="25 metres from Highway"/>
  </r>
  <r>
    <n v="179"/>
    <x v="23"/>
    <n v="26.574694439999998"/>
    <n v="93.148499999999999"/>
    <x v="0"/>
    <x v="35"/>
    <x v="4"/>
    <n v="1"/>
    <n v="0"/>
    <n v="0"/>
    <x v="1"/>
    <x v="0"/>
    <x v="1"/>
    <s v="25 metres from Highway"/>
  </r>
  <r>
    <n v="179"/>
    <x v="23"/>
    <n v="26.574694439999998"/>
    <n v="93.148499999999999"/>
    <x v="0"/>
    <x v="35"/>
    <x v="4"/>
    <n v="1"/>
    <n v="0"/>
    <n v="0"/>
    <x v="1"/>
    <x v="0"/>
    <x v="1"/>
    <s v="25 metres from Highway"/>
  </r>
  <r>
    <n v="179"/>
    <x v="23"/>
    <n v="26.574694439999998"/>
    <n v="93.148499999999999"/>
    <x v="0"/>
    <x v="35"/>
    <x v="4"/>
    <n v="1"/>
    <n v="0"/>
    <n v="0"/>
    <x v="1"/>
    <x v="0"/>
    <x v="1"/>
    <s v="25 metres from Highway"/>
  </r>
  <r>
    <n v="179"/>
    <x v="23"/>
    <n v="26.574694439999998"/>
    <n v="93.148499999999999"/>
    <x v="0"/>
    <x v="35"/>
    <x v="4"/>
    <n v="1"/>
    <n v="0"/>
    <n v="0"/>
    <x v="1"/>
    <x v="0"/>
    <x v="1"/>
    <s v="25 metres from Highway"/>
  </r>
  <r>
    <n v="179"/>
    <x v="23"/>
    <n v="26.574694439999998"/>
    <n v="93.148499999999999"/>
    <x v="0"/>
    <x v="35"/>
    <x v="4"/>
    <n v="1"/>
    <n v="0"/>
    <n v="0"/>
    <x v="1"/>
    <x v="0"/>
    <x v="1"/>
    <s v="25 metres from Highway"/>
  </r>
  <r>
    <n v="181"/>
    <x v="164"/>
    <n v="26.571361110000002"/>
    <n v="93.074305559999999"/>
    <x v="0"/>
    <x v="64"/>
    <x v="2"/>
    <n v="1"/>
    <n v="0"/>
    <n v="0"/>
    <x v="1"/>
    <x v="0"/>
    <x v="1"/>
    <s v="8 metre from Highway"/>
  </r>
  <r>
    <n v="181"/>
    <x v="164"/>
    <n v="26.571361110000002"/>
    <n v="93.074305559999999"/>
    <x v="0"/>
    <x v="64"/>
    <x v="2"/>
    <n v="1"/>
    <n v="0"/>
    <n v="0"/>
    <x v="1"/>
    <x v="0"/>
    <x v="1"/>
    <s v="8 metre from Highway"/>
  </r>
  <r>
    <n v="181"/>
    <x v="164"/>
    <n v="26.571361110000002"/>
    <n v="93.074305559999999"/>
    <x v="0"/>
    <x v="64"/>
    <x v="2"/>
    <n v="1"/>
    <n v="0"/>
    <n v="0"/>
    <x v="1"/>
    <x v="0"/>
    <x v="1"/>
    <s v="8 metre from Highway"/>
  </r>
  <r>
    <n v="181"/>
    <x v="164"/>
    <n v="26.571361110000002"/>
    <n v="93.074305559999999"/>
    <x v="0"/>
    <x v="64"/>
    <x v="2"/>
    <n v="1"/>
    <n v="0"/>
    <n v="0"/>
    <x v="1"/>
    <x v="0"/>
    <x v="1"/>
    <s v="8 metre from Highway"/>
  </r>
  <r>
    <n v="181"/>
    <x v="164"/>
    <n v="26.571361110000002"/>
    <n v="93.074305559999999"/>
    <x v="0"/>
    <x v="64"/>
    <x v="2"/>
    <n v="1"/>
    <n v="0"/>
    <n v="0"/>
    <x v="1"/>
    <x v="0"/>
    <x v="1"/>
    <s v="8 metre from Highway"/>
  </r>
  <r>
    <n v="181"/>
    <x v="164"/>
    <n v="26.571361110000002"/>
    <n v="93.074305559999999"/>
    <x v="0"/>
    <x v="64"/>
    <x v="2"/>
    <n v="1"/>
    <n v="0"/>
    <n v="0"/>
    <x v="1"/>
    <x v="0"/>
    <x v="1"/>
    <s v="8 metre from Highway"/>
  </r>
  <r>
    <n v="182"/>
    <x v="164"/>
    <n v="26.569805559999999"/>
    <n v="93.137416669999993"/>
    <x v="0"/>
    <x v="35"/>
    <x v="4"/>
    <n v="1"/>
    <n v="0"/>
    <n v="0"/>
    <x v="1"/>
    <x v="0"/>
    <x v="1"/>
    <s v="10 metre from Highway"/>
  </r>
  <r>
    <n v="182"/>
    <x v="164"/>
    <n v="26.569805559999999"/>
    <n v="93.137416669999993"/>
    <x v="0"/>
    <x v="35"/>
    <x v="4"/>
    <n v="1"/>
    <n v="0"/>
    <n v="0"/>
    <x v="1"/>
    <x v="0"/>
    <x v="1"/>
    <s v="1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83"/>
    <x v="164"/>
    <n v="26.574249999999999"/>
    <n v="93.188888890000001"/>
    <x v="0"/>
    <x v="70"/>
    <x v="4"/>
    <n v="1"/>
    <n v="0"/>
    <n v="0"/>
    <x v="1"/>
    <x v="0"/>
    <x v="1"/>
    <s v="120 metre from Highway"/>
  </r>
  <r>
    <n v="197"/>
    <x v="28"/>
    <n v="26.574472220000001"/>
    <n v="93.193777780000005"/>
    <x v="0"/>
    <x v="66"/>
    <x v="4"/>
    <n v="1"/>
    <n v="0"/>
    <n v="0"/>
    <x v="1"/>
    <x v="0"/>
    <x v="1"/>
    <s v="15 metre from Highway"/>
  </r>
  <r>
    <n v="198"/>
    <x v="28"/>
    <n v="26.57182083"/>
    <n v="93.142471939999993"/>
    <x v="0"/>
    <x v="35"/>
    <x v="4"/>
    <n v="1"/>
    <n v="0"/>
    <n v="0"/>
    <x v="1"/>
    <x v="0"/>
    <x v="1"/>
    <s v="25 metre from Highway"/>
  </r>
  <r>
    <n v="200"/>
    <x v="29"/>
    <n v="26.590685000000001"/>
    <n v="93.421975000000003"/>
    <x v="0"/>
    <x v="68"/>
    <x v="4"/>
    <n v="1"/>
    <n v="0"/>
    <n v="0"/>
    <x v="1"/>
    <x v="0"/>
    <x v="1"/>
    <s v="5 feet from Highway"/>
  </r>
  <r>
    <n v="218"/>
    <x v="31"/>
    <n v="26.574141390000001"/>
    <n v="93.188492780000004"/>
    <x v="1"/>
    <x v="65"/>
    <x v="4"/>
    <n v="1"/>
    <n v="0"/>
    <n v="0"/>
    <x v="1"/>
    <x v="0"/>
    <x v="1"/>
    <s v="60 metre from Highway"/>
  </r>
  <r>
    <n v="218"/>
    <x v="31"/>
    <n v="26.574141390000001"/>
    <n v="93.188492780000004"/>
    <x v="1"/>
    <x v="65"/>
    <x v="4"/>
    <n v="1"/>
    <n v="0"/>
    <n v="0"/>
    <x v="1"/>
    <x v="0"/>
    <x v="1"/>
    <s v="60 metre from Highway"/>
  </r>
  <r>
    <n v="218"/>
    <x v="31"/>
    <n v="26.574141390000001"/>
    <n v="93.188492780000004"/>
    <x v="1"/>
    <x v="65"/>
    <x v="4"/>
    <n v="1"/>
    <n v="0"/>
    <n v="0"/>
    <x v="1"/>
    <x v="0"/>
    <x v="1"/>
    <s v="60 metre from Highway"/>
  </r>
  <r>
    <n v="219"/>
    <x v="31"/>
    <n v="26.574141390000001"/>
    <n v="93.188492780000004"/>
    <x v="1"/>
    <x v="70"/>
    <x v="4"/>
    <n v="1"/>
    <n v="0"/>
    <n v="0"/>
    <x v="1"/>
    <x v="0"/>
    <x v="1"/>
    <s v="70 metre from Highway"/>
  </r>
  <r>
    <n v="219"/>
    <x v="31"/>
    <n v="26.574141390000001"/>
    <n v="93.188492780000004"/>
    <x v="1"/>
    <x v="70"/>
    <x v="4"/>
    <n v="1"/>
    <n v="0"/>
    <n v="0"/>
    <x v="1"/>
    <x v="0"/>
    <x v="1"/>
    <s v="70 metre from Highway"/>
  </r>
  <r>
    <n v="219"/>
    <x v="31"/>
    <n v="26.574141390000001"/>
    <n v="93.188492780000004"/>
    <x v="1"/>
    <x v="70"/>
    <x v="4"/>
    <n v="1"/>
    <n v="0"/>
    <n v="0"/>
    <x v="1"/>
    <x v="0"/>
    <x v="1"/>
    <s v="70 metre from Highway"/>
  </r>
  <r>
    <n v="219"/>
    <x v="31"/>
    <n v="26.574141390000001"/>
    <n v="93.188492780000004"/>
    <x v="1"/>
    <x v="70"/>
    <x v="4"/>
    <n v="1"/>
    <n v="0"/>
    <n v="0"/>
    <x v="1"/>
    <x v="0"/>
    <x v="1"/>
    <s v="70 metre from Highway"/>
  </r>
  <r>
    <n v="219"/>
    <x v="31"/>
    <n v="26.574141390000001"/>
    <n v="93.188492780000004"/>
    <x v="1"/>
    <x v="70"/>
    <x v="4"/>
    <n v="1"/>
    <n v="0"/>
    <n v="0"/>
    <x v="1"/>
    <x v="0"/>
    <x v="1"/>
    <s v="70 metre from Highway"/>
  </r>
  <r>
    <n v="219"/>
    <x v="31"/>
    <n v="26.574141390000001"/>
    <n v="93.188492780000004"/>
    <x v="1"/>
    <x v="70"/>
    <x v="4"/>
    <n v="1"/>
    <n v="0"/>
    <n v="0"/>
    <x v="1"/>
    <x v="0"/>
    <x v="1"/>
    <s v="70 metre from Highway"/>
  </r>
  <r>
    <n v="220"/>
    <x v="31"/>
    <n v="26.571937500000001"/>
    <n v="93.116607779999995"/>
    <x v="1"/>
    <x v="65"/>
    <x v="4"/>
    <n v="1"/>
    <n v="0"/>
    <n v="0"/>
    <x v="1"/>
    <x v="0"/>
    <x v="1"/>
    <s v="80 metre from Highway"/>
  </r>
  <r>
    <n v="220"/>
    <x v="31"/>
    <n v="26.571937500000001"/>
    <n v="93.116607779999995"/>
    <x v="1"/>
    <x v="65"/>
    <x v="4"/>
    <n v="1"/>
    <n v="0"/>
    <n v="0"/>
    <x v="1"/>
    <x v="0"/>
    <x v="1"/>
    <s v="80 metre from Highway"/>
  </r>
  <r>
    <n v="220"/>
    <x v="31"/>
    <n v="26.571937500000001"/>
    <n v="93.116607779999995"/>
    <x v="1"/>
    <x v="65"/>
    <x v="4"/>
    <n v="1"/>
    <n v="0"/>
    <n v="0"/>
    <x v="1"/>
    <x v="0"/>
    <x v="1"/>
    <s v="80 metre from Highway"/>
  </r>
  <r>
    <n v="220"/>
    <x v="31"/>
    <n v="26.571937500000001"/>
    <n v="93.116607779999995"/>
    <x v="1"/>
    <x v="65"/>
    <x v="4"/>
    <n v="1"/>
    <n v="0"/>
    <n v="0"/>
    <x v="1"/>
    <x v="0"/>
    <x v="1"/>
    <s v="80 metre from Highway"/>
  </r>
  <r>
    <n v="220"/>
    <x v="31"/>
    <n v="26.571937500000001"/>
    <n v="93.116607779999995"/>
    <x v="1"/>
    <x v="65"/>
    <x v="4"/>
    <n v="1"/>
    <n v="0"/>
    <n v="0"/>
    <x v="1"/>
    <x v="0"/>
    <x v="1"/>
    <s v="80 metre from Highway"/>
  </r>
  <r>
    <n v="220"/>
    <x v="31"/>
    <n v="26.571937500000001"/>
    <n v="93.116607779999995"/>
    <x v="1"/>
    <x v="65"/>
    <x v="4"/>
    <n v="1"/>
    <n v="0"/>
    <n v="0"/>
    <x v="1"/>
    <x v="0"/>
    <x v="1"/>
    <s v="80 metre from Highway"/>
  </r>
  <r>
    <n v="220"/>
    <x v="31"/>
    <n v="26.571937500000001"/>
    <n v="93.116607779999995"/>
    <x v="1"/>
    <x v="65"/>
    <x v="4"/>
    <n v="1"/>
    <n v="0"/>
    <n v="0"/>
    <x v="1"/>
    <x v="0"/>
    <x v="1"/>
    <s v="80 metre from Highway"/>
  </r>
  <r>
    <n v="220"/>
    <x v="31"/>
    <n v="26.571937500000001"/>
    <n v="93.116607779999995"/>
    <x v="1"/>
    <x v="65"/>
    <x v="4"/>
    <n v="1"/>
    <n v="0"/>
    <n v="0"/>
    <x v="1"/>
    <x v="0"/>
    <x v="1"/>
    <s v="80 metre from Highway"/>
  </r>
  <r>
    <n v="220"/>
    <x v="31"/>
    <n v="26.571937500000001"/>
    <n v="93.116607779999995"/>
    <x v="1"/>
    <x v="65"/>
    <x v="4"/>
    <n v="1"/>
    <n v="0"/>
    <n v="0"/>
    <x v="1"/>
    <x v="0"/>
    <x v="1"/>
    <s v="80 metre from Highway"/>
  </r>
  <r>
    <n v="220"/>
    <x v="31"/>
    <n v="26.571937500000001"/>
    <n v="93.116607779999995"/>
    <x v="1"/>
    <x v="65"/>
    <x v="4"/>
    <n v="1"/>
    <n v="0"/>
    <n v="0"/>
    <x v="1"/>
    <x v="0"/>
    <x v="1"/>
    <s v="80 metre from Highway"/>
  </r>
  <r>
    <n v="221"/>
    <x v="31"/>
    <n v="26.571937500000001"/>
    <n v="93.116607779999995"/>
    <x v="1"/>
    <x v="72"/>
    <x v="4"/>
    <n v="1"/>
    <n v="0"/>
    <n v="0"/>
    <x v="1"/>
    <x v="0"/>
    <x v="1"/>
    <s v="20 metre from Highway"/>
  </r>
  <r>
    <n v="222"/>
    <x v="31"/>
    <n v="26.568174719999998"/>
    <n v="93.121975559999996"/>
    <x v="1"/>
    <x v="35"/>
    <x v="4"/>
    <n v="1"/>
    <n v="0"/>
    <n v="0"/>
    <x v="1"/>
    <x v="0"/>
    <x v="1"/>
    <s v="40 metre from Highway"/>
  </r>
  <r>
    <n v="222"/>
    <x v="31"/>
    <n v="26.568174719999998"/>
    <n v="93.121975559999996"/>
    <x v="1"/>
    <x v="35"/>
    <x v="4"/>
    <n v="1"/>
    <n v="0"/>
    <n v="0"/>
    <x v="1"/>
    <x v="0"/>
    <x v="1"/>
    <s v="40 metre from Highway"/>
  </r>
  <r>
    <n v="226"/>
    <x v="33"/>
    <n v="26.573916669999999"/>
    <n v="93.184139999999999"/>
    <x v="1"/>
    <x v="67"/>
    <x v="4"/>
    <n v="1"/>
    <n v="0"/>
    <n v="0"/>
    <x v="1"/>
    <x v="0"/>
    <x v="1"/>
    <s v="30 metre from Highway"/>
  </r>
  <r>
    <n v="226"/>
    <x v="33"/>
    <n v="26.573916669999999"/>
    <n v="93.184139999999999"/>
    <x v="1"/>
    <x v="67"/>
    <x v="4"/>
    <n v="1"/>
    <n v="0"/>
    <n v="0"/>
    <x v="1"/>
    <x v="0"/>
    <x v="1"/>
    <s v="30 metre from Highway"/>
  </r>
  <r>
    <n v="226"/>
    <x v="33"/>
    <n v="26.573916669999999"/>
    <n v="93.184139999999999"/>
    <x v="1"/>
    <x v="67"/>
    <x v="4"/>
    <n v="1"/>
    <n v="0"/>
    <n v="0"/>
    <x v="1"/>
    <x v="0"/>
    <x v="1"/>
    <s v="30 metre from Highway"/>
  </r>
  <r>
    <n v="227"/>
    <x v="33"/>
    <n v="26.572472220000002"/>
    <n v="93.143638890000005"/>
    <x v="1"/>
    <x v="35"/>
    <x v="4"/>
    <n v="1"/>
    <n v="0"/>
    <n v="0"/>
    <x v="1"/>
    <x v="0"/>
    <x v="1"/>
    <s v="20 metre from Highway"/>
  </r>
  <r>
    <n v="227"/>
    <x v="33"/>
    <n v="26.572472220000002"/>
    <n v="93.143638890000005"/>
    <x v="1"/>
    <x v="35"/>
    <x v="4"/>
    <n v="1"/>
    <n v="0"/>
    <n v="0"/>
    <x v="1"/>
    <x v="0"/>
    <x v="1"/>
    <s v="20 metre from Highway"/>
  </r>
  <r>
    <n v="227"/>
    <x v="33"/>
    <n v="26.572472220000002"/>
    <n v="93.143638890000005"/>
    <x v="1"/>
    <x v="35"/>
    <x v="4"/>
    <n v="1"/>
    <n v="0"/>
    <n v="0"/>
    <x v="1"/>
    <x v="0"/>
    <x v="1"/>
    <s v="20 metre from Highway"/>
  </r>
  <r>
    <n v="230"/>
    <x v="34"/>
    <n v="26.57425667"/>
    <n v="93.192048330000006"/>
    <x v="1"/>
    <x v="65"/>
    <x v="4"/>
    <n v="1"/>
    <n v="0"/>
    <n v="0"/>
    <x v="1"/>
    <x v="0"/>
    <x v="1"/>
    <s v="25 metre from Highway"/>
  </r>
  <r>
    <n v="231"/>
    <x v="34"/>
    <n v="26.574051669999999"/>
    <n v="93.146131670000003"/>
    <x v="1"/>
    <x v="65"/>
    <x v="4"/>
    <n v="1"/>
    <n v="0"/>
    <n v="0"/>
    <x v="1"/>
    <x v="1"/>
    <x v="0"/>
    <s v="NA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54"/>
    <x v="40"/>
    <n v="26.571221999999999"/>
    <n v="93.141249999999999"/>
    <x v="1"/>
    <x v="65"/>
    <x v="4"/>
    <n v="1"/>
    <n v="0"/>
    <n v="0"/>
    <x v="1"/>
    <x v="0"/>
    <x v="1"/>
    <s v="60 m"/>
  </r>
  <r>
    <n v="263"/>
    <x v="43"/>
    <n v="26.584019999999999"/>
    <n v="93.336399999999998"/>
    <x v="1"/>
    <x v="35"/>
    <x v="4"/>
    <n v="1"/>
    <n v="0"/>
    <n v="0"/>
    <x v="1"/>
    <x v="0"/>
    <x v="1"/>
    <s v="8 M, Haldibari"/>
  </r>
  <r>
    <n v="263"/>
    <x v="43"/>
    <n v="26.584019999999999"/>
    <n v="93.336399999999998"/>
    <x v="1"/>
    <x v="35"/>
    <x v="4"/>
    <n v="1"/>
    <n v="0"/>
    <n v="0"/>
    <x v="1"/>
    <x v="0"/>
    <x v="1"/>
    <s v="8 M, Haldibari"/>
  </r>
  <r>
    <n v="263"/>
    <x v="43"/>
    <n v="26.584019999999999"/>
    <n v="93.336399999999998"/>
    <x v="1"/>
    <x v="35"/>
    <x v="4"/>
    <n v="1"/>
    <n v="0"/>
    <n v="0"/>
    <x v="1"/>
    <x v="0"/>
    <x v="1"/>
    <s v="8 M, Haldibari"/>
  </r>
  <r>
    <n v="263"/>
    <x v="43"/>
    <n v="26.584019999999999"/>
    <n v="93.336399999999998"/>
    <x v="1"/>
    <x v="35"/>
    <x v="4"/>
    <n v="1"/>
    <n v="0"/>
    <n v="0"/>
    <x v="1"/>
    <x v="0"/>
    <x v="1"/>
    <s v="8 M, Haldibari"/>
  </r>
  <r>
    <n v="263"/>
    <x v="43"/>
    <n v="26.584019999999999"/>
    <n v="93.336399999999998"/>
    <x v="1"/>
    <x v="35"/>
    <x v="4"/>
    <n v="1"/>
    <n v="0"/>
    <n v="0"/>
    <x v="1"/>
    <x v="0"/>
    <x v="1"/>
    <s v="8 M, Haldibari"/>
  </r>
  <r>
    <n v="264"/>
    <x v="43"/>
    <n v="26.585294999999999"/>
    <n v="93.316788000000003"/>
    <x v="1"/>
    <x v="66"/>
    <x v="4"/>
    <n v="1"/>
    <n v="0"/>
    <n v="0"/>
    <x v="1"/>
    <x v="0"/>
    <x v="1"/>
    <s v="60 M, Haldibari"/>
  </r>
  <r>
    <n v="265"/>
    <x v="43"/>
    <n v="26.576035999999998"/>
    <n v="93.167985999999999"/>
    <x v="1"/>
    <x v="35"/>
    <x v="4"/>
    <n v="1"/>
    <n v="0"/>
    <n v="0"/>
    <x v="1"/>
    <x v="0"/>
    <x v="1"/>
    <s v="5 M, Kanchanjuri"/>
  </r>
  <r>
    <n v="265"/>
    <x v="43"/>
    <n v="26.576035999999998"/>
    <n v="93.167985999999999"/>
    <x v="1"/>
    <x v="35"/>
    <x v="4"/>
    <n v="1"/>
    <n v="0"/>
    <n v="0"/>
    <x v="1"/>
    <x v="0"/>
    <x v="1"/>
    <s v="5 M, Kanchanjuri"/>
  </r>
  <r>
    <n v="265"/>
    <x v="43"/>
    <n v="26.576035999999998"/>
    <n v="93.167985999999999"/>
    <x v="1"/>
    <x v="35"/>
    <x v="4"/>
    <n v="1"/>
    <n v="0"/>
    <n v="0"/>
    <x v="1"/>
    <x v="0"/>
    <x v="1"/>
    <s v="5 M, Kanchanjuri"/>
  </r>
  <r>
    <n v="265"/>
    <x v="43"/>
    <n v="26.576035999999998"/>
    <n v="93.167985999999999"/>
    <x v="1"/>
    <x v="35"/>
    <x v="4"/>
    <n v="1"/>
    <n v="0"/>
    <n v="0"/>
    <x v="1"/>
    <x v="0"/>
    <x v="1"/>
    <s v="5 M, Kanchanjuri"/>
  </r>
  <r>
    <n v="265"/>
    <x v="43"/>
    <n v="26.576035999999998"/>
    <n v="93.167985999999999"/>
    <x v="1"/>
    <x v="35"/>
    <x v="4"/>
    <n v="1"/>
    <n v="0"/>
    <n v="0"/>
    <x v="1"/>
    <x v="0"/>
    <x v="1"/>
    <s v="5 M, Kanchanjuri"/>
  </r>
  <r>
    <n v="265"/>
    <x v="43"/>
    <n v="26.576035999999998"/>
    <n v="93.167985999999999"/>
    <x v="1"/>
    <x v="35"/>
    <x v="4"/>
    <n v="1"/>
    <n v="0"/>
    <n v="0"/>
    <x v="1"/>
    <x v="0"/>
    <x v="1"/>
    <s v="5 M, Kanchanjuri"/>
  </r>
  <r>
    <n v="266"/>
    <x v="43"/>
    <n v="26.567979000000001"/>
    <n v="93.128446999999994"/>
    <x v="1"/>
    <x v="35"/>
    <x v="4"/>
    <n v="1"/>
    <n v="0"/>
    <n v="0"/>
    <x v="1"/>
    <x v="0"/>
    <x v="1"/>
    <s v="6 M, Deosur"/>
  </r>
  <r>
    <n v="266"/>
    <x v="43"/>
    <n v="26.567979000000001"/>
    <n v="93.128446999999994"/>
    <x v="1"/>
    <x v="35"/>
    <x v="4"/>
    <n v="1"/>
    <n v="0"/>
    <n v="0"/>
    <x v="1"/>
    <x v="0"/>
    <x v="1"/>
    <s v="6 M, Deosu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2"/>
    <x v="45"/>
    <n v="26.615333"/>
    <n v="93.506693999999996"/>
    <x v="1"/>
    <x v="35"/>
    <x v="4"/>
    <n v="1"/>
    <n v="0"/>
    <n v="0"/>
    <x v="1"/>
    <x v="1"/>
    <x v="0"/>
    <s v="Panbari Animal Corridor"/>
  </r>
  <r>
    <n v="273"/>
    <x v="45"/>
    <n v="26.573225000000001"/>
    <n v="93.114964000000001"/>
    <x v="1"/>
    <x v="35"/>
    <x v="4"/>
    <n v="1"/>
    <n v="0"/>
    <n v="0"/>
    <x v="1"/>
    <x v="0"/>
    <x v="1"/>
    <s v="2 M, Deosur"/>
  </r>
  <r>
    <n v="274"/>
    <x v="45"/>
    <n v="26.573225000000001"/>
    <n v="93.114964000000001"/>
    <x v="1"/>
    <x v="73"/>
    <x v="0"/>
    <n v="1"/>
    <n v="0"/>
    <n v="0"/>
    <x v="1"/>
    <x v="0"/>
    <x v="1"/>
    <s v="3 M, Deosur"/>
  </r>
  <r>
    <n v="274"/>
    <x v="45"/>
    <n v="26.573225000000001"/>
    <n v="93.114964000000001"/>
    <x v="1"/>
    <x v="73"/>
    <x v="0"/>
    <n v="1"/>
    <n v="0"/>
    <n v="0"/>
    <x v="1"/>
    <x v="0"/>
    <x v="1"/>
    <s v="3 M, Deosur"/>
  </r>
  <r>
    <n v="274"/>
    <x v="45"/>
    <n v="26.573225000000001"/>
    <n v="93.114964000000001"/>
    <x v="1"/>
    <x v="73"/>
    <x v="0"/>
    <n v="1"/>
    <n v="0"/>
    <n v="0"/>
    <x v="1"/>
    <x v="0"/>
    <x v="1"/>
    <s v="3 M, Deosur"/>
  </r>
  <r>
    <n v="274"/>
    <x v="45"/>
    <n v="26.573225000000001"/>
    <n v="93.114964000000001"/>
    <x v="1"/>
    <x v="73"/>
    <x v="0"/>
    <n v="1"/>
    <n v="0"/>
    <n v="0"/>
    <x v="1"/>
    <x v="0"/>
    <x v="1"/>
    <s v="3 M, Deosur"/>
  </r>
  <r>
    <n v="274"/>
    <x v="45"/>
    <n v="26.573225000000001"/>
    <n v="93.114964000000001"/>
    <x v="1"/>
    <x v="73"/>
    <x v="0"/>
    <n v="1"/>
    <n v="0"/>
    <n v="0"/>
    <x v="1"/>
    <x v="0"/>
    <x v="1"/>
    <s v="3 M, Deosur"/>
  </r>
  <r>
    <n v="274"/>
    <x v="45"/>
    <n v="26.573225000000001"/>
    <n v="93.114964000000001"/>
    <x v="1"/>
    <x v="73"/>
    <x v="0"/>
    <n v="1"/>
    <n v="0"/>
    <n v="0"/>
    <x v="1"/>
    <x v="0"/>
    <x v="1"/>
    <s v="3 M, Deosur"/>
  </r>
  <r>
    <n v="290"/>
    <x v="46"/>
    <n v="26.574389"/>
    <n v="93.192471999999995"/>
    <x v="1"/>
    <x v="35"/>
    <x v="4"/>
    <n v="1"/>
    <n v="0"/>
    <n v="0"/>
    <x v="1"/>
    <x v="0"/>
    <x v="1"/>
    <s v="10 M, Kanchanjuri"/>
  </r>
  <r>
    <n v="304"/>
    <x v="47"/>
    <n v="26.568004999999999"/>
    <n v="93.128540999999998"/>
    <x v="1"/>
    <x v="65"/>
    <x v="4"/>
    <n v="1"/>
    <n v="0"/>
    <n v="0"/>
    <x v="1"/>
    <x v="1"/>
    <x v="0"/>
    <s v="Deosur Animal Corridor"/>
  </r>
  <r>
    <n v="305"/>
    <x v="47"/>
    <n v="26.567"/>
    <n v="93.067138"/>
    <x v="1"/>
    <x v="65"/>
    <x v="4"/>
    <n v="1"/>
    <n v="0"/>
    <n v="0"/>
    <x v="1"/>
    <x v="1"/>
    <x v="0"/>
    <s v="NA"/>
  </r>
  <r>
    <n v="306"/>
    <x v="47"/>
    <n v="26.573822"/>
    <n v="93.183920000000001"/>
    <x v="1"/>
    <x v="35"/>
    <x v="4"/>
    <n v="1"/>
    <n v="0"/>
    <n v="0"/>
    <x v="1"/>
    <x v="0"/>
    <x v="1"/>
    <s v="NA"/>
  </r>
  <r>
    <n v="374"/>
    <x v="56"/>
    <n v="26.573685000000001"/>
    <n v="93.145347000000001"/>
    <x v="1"/>
    <x v="66"/>
    <x v="4"/>
    <n v="1"/>
    <n v="0"/>
    <n v="0"/>
    <x v="1"/>
    <x v="0"/>
    <x v="1"/>
    <s v="25 Metres from Highway"/>
  </r>
  <r>
    <n v="379"/>
    <x v="57"/>
    <n v="26.570527999999999"/>
    <n v="93.118290000000002"/>
    <x v="1"/>
    <x v="65"/>
    <x v="4"/>
    <n v="1"/>
    <n v="0"/>
    <n v="0"/>
    <x v="1"/>
    <x v="0"/>
    <x v="1"/>
    <s v="15 Metres from Highway"/>
  </r>
  <r>
    <n v="379"/>
    <x v="57"/>
    <n v="26.570527999999999"/>
    <n v="93.118290000000002"/>
    <x v="1"/>
    <x v="65"/>
    <x v="4"/>
    <n v="1"/>
    <n v="0"/>
    <n v="0"/>
    <x v="1"/>
    <x v="0"/>
    <x v="1"/>
    <s v="15 Metres from Highway"/>
  </r>
  <r>
    <n v="379"/>
    <x v="57"/>
    <n v="26.570527999999999"/>
    <n v="93.118290000000002"/>
    <x v="1"/>
    <x v="65"/>
    <x v="4"/>
    <n v="1"/>
    <n v="0"/>
    <n v="0"/>
    <x v="1"/>
    <x v="0"/>
    <x v="1"/>
    <s v="15 Metres from Highway"/>
  </r>
  <r>
    <n v="379"/>
    <x v="57"/>
    <n v="26.570527999999999"/>
    <n v="93.118290000000002"/>
    <x v="1"/>
    <x v="65"/>
    <x v="4"/>
    <n v="1"/>
    <n v="0"/>
    <n v="0"/>
    <x v="1"/>
    <x v="0"/>
    <x v="1"/>
    <s v="15 Metres from Highway"/>
  </r>
  <r>
    <n v="379"/>
    <x v="57"/>
    <n v="26.570527999999999"/>
    <n v="93.118290000000002"/>
    <x v="1"/>
    <x v="65"/>
    <x v="4"/>
    <n v="1"/>
    <n v="0"/>
    <n v="0"/>
    <x v="1"/>
    <x v="0"/>
    <x v="1"/>
    <s v="15 Metres from Highway"/>
  </r>
  <r>
    <n v="379"/>
    <x v="57"/>
    <n v="26.570527999999999"/>
    <n v="93.118290000000002"/>
    <x v="1"/>
    <x v="65"/>
    <x v="4"/>
    <n v="1"/>
    <n v="0"/>
    <n v="0"/>
    <x v="1"/>
    <x v="0"/>
    <x v="1"/>
    <s v="15 Metres from Highway"/>
  </r>
  <r>
    <n v="379"/>
    <x v="57"/>
    <n v="26.570527999999999"/>
    <n v="93.118290000000002"/>
    <x v="1"/>
    <x v="65"/>
    <x v="4"/>
    <n v="1"/>
    <n v="0"/>
    <n v="0"/>
    <x v="1"/>
    <x v="0"/>
    <x v="1"/>
    <s v="15 Metres from Highway"/>
  </r>
  <r>
    <n v="379"/>
    <x v="57"/>
    <n v="26.570527999999999"/>
    <n v="93.118290000000002"/>
    <x v="1"/>
    <x v="65"/>
    <x v="4"/>
    <n v="1"/>
    <n v="0"/>
    <n v="0"/>
    <x v="1"/>
    <x v="0"/>
    <x v="1"/>
    <s v="15 Metres from Highway"/>
  </r>
  <r>
    <n v="379"/>
    <x v="57"/>
    <n v="26.570527999999999"/>
    <n v="93.118290000000002"/>
    <x v="1"/>
    <x v="65"/>
    <x v="4"/>
    <n v="1"/>
    <n v="0"/>
    <n v="0"/>
    <x v="1"/>
    <x v="0"/>
    <x v="1"/>
    <s v="15 Metres from Highway"/>
  </r>
  <r>
    <n v="384"/>
    <x v="58"/>
    <n v="26.568691999999999"/>
    <n v="93.132722999999999"/>
    <x v="1"/>
    <x v="65"/>
    <x v="4"/>
    <n v="1"/>
    <n v="0"/>
    <n v="0"/>
    <x v="1"/>
    <x v="0"/>
    <x v="1"/>
    <s v="10 Metres from Highway"/>
  </r>
  <r>
    <n v="384"/>
    <x v="58"/>
    <n v="26.568691999999999"/>
    <n v="93.132722999999999"/>
    <x v="1"/>
    <x v="65"/>
    <x v="4"/>
    <n v="1"/>
    <n v="0"/>
    <n v="0"/>
    <x v="1"/>
    <x v="0"/>
    <x v="1"/>
    <s v="10 Metres from Highway"/>
  </r>
  <r>
    <n v="384"/>
    <x v="58"/>
    <n v="26.568691999999999"/>
    <n v="93.132722999999999"/>
    <x v="1"/>
    <x v="65"/>
    <x v="4"/>
    <n v="1"/>
    <n v="0"/>
    <n v="0"/>
    <x v="1"/>
    <x v="0"/>
    <x v="1"/>
    <s v="10 Metres from Highway"/>
  </r>
  <r>
    <n v="384"/>
    <x v="58"/>
    <n v="26.568691999999999"/>
    <n v="93.132722999999999"/>
    <x v="1"/>
    <x v="65"/>
    <x v="4"/>
    <n v="1"/>
    <n v="0"/>
    <n v="0"/>
    <x v="1"/>
    <x v="0"/>
    <x v="1"/>
    <s v="10 Metres from Highway"/>
  </r>
  <r>
    <n v="384"/>
    <x v="58"/>
    <n v="26.568691999999999"/>
    <n v="93.132722999999999"/>
    <x v="1"/>
    <x v="65"/>
    <x v="4"/>
    <n v="1"/>
    <n v="0"/>
    <n v="0"/>
    <x v="1"/>
    <x v="0"/>
    <x v="1"/>
    <s v="10 Metres from Highway"/>
  </r>
  <r>
    <n v="384"/>
    <x v="58"/>
    <n v="26.568691999999999"/>
    <n v="93.132722999999999"/>
    <x v="1"/>
    <x v="65"/>
    <x v="4"/>
    <n v="1"/>
    <n v="0"/>
    <n v="0"/>
    <x v="1"/>
    <x v="0"/>
    <x v="1"/>
    <s v="10 Metres from Highway"/>
  </r>
  <r>
    <n v="384"/>
    <x v="58"/>
    <n v="26.568691999999999"/>
    <n v="93.132722999999999"/>
    <x v="1"/>
    <x v="65"/>
    <x v="4"/>
    <n v="1"/>
    <n v="0"/>
    <n v="0"/>
    <x v="1"/>
    <x v="0"/>
    <x v="1"/>
    <s v="10 Metres from Highway"/>
  </r>
  <r>
    <n v="390"/>
    <x v="59"/>
    <n v="26.575028"/>
    <n v="93.196194000000006"/>
    <x v="1"/>
    <x v="65"/>
    <x v="4"/>
    <n v="1"/>
    <n v="0"/>
    <n v="0"/>
    <x v="1"/>
    <x v="0"/>
    <x v="1"/>
    <s v="35 Metres from Highway"/>
  </r>
  <r>
    <n v="390"/>
    <x v="59"/>
    <n v="26.575028"/>
    <n v="93.196194000000006"/>
    <x v="1"/>
    <x v="65"/>
    <x v="4"/>
    <n v="1"/>
    <n v="0"/>
    <n v="0"/>
    <x v="1"/>
    <x v="0"/>
    <x v="1"/>
    <s v="35 Metres from Highway"/>
  </r>
  <r>
    <n v="390"/>
    <x v="59"/>
    <n v="26.575028"/>
    <n v="93.196194000000006"/>
    <x v="1"/>
    <x v="65"/>
    <x v="4"/>
    <n v="1"/>
    <n v="0"/>
    <n v="0"/>
    <x v="1"/>
    <x v="0"/>
    <x v="1"/>
    <s v="35 Metres from Highway"/>
  </r>
  <r>
    <n v="390"/>
    <x v="59"/>
    <n v="26.575028"/>
    <n v="93.196194000000006"/>
    <x v="1"/>
    <x v="65"/>
    <x v="4"/>
    <n v="1"/>
    <n v="0"/>
    <n v="0"/>
    <x v="1"/>
    <x v="0"/>
    <x v="1"/>
    <s v="35 Metres from Highway"/>
  </r>
  <r>
    <n v="390"/>
    <x v="59"/>
    <n v="26.575028"/>
    <n v="93.196194000000006"/>
    <x v="1"/>
    <x v="65"/>
    <x v="4"/>
    <n v="1"/>
    <n v="0"/>
    <n v="0"/>
    <x v="1"/>
    <x v="0"/>
    <x v="1"/>
    <s v="35 Metres from Highway"/>
  </r>
  <r>
    <n v="390"/>
    <x v="59"/>
    <n v="26.575028"/>
    <n v="93.196194000000006"/>
    <x v="1"/>
    <x v="65"/>
    <x v="4"/>
    <n v="1"/>
    <n v="0"/>
    <n v="0"/>
    <x v="1"/>
    <x v="0"/>
    <x v="1"/>
    <s v="35 Metres from Highway"/>
  </r>
  <r>
    <n v="390"/>
    <x v="59"/>
    <n v="26.575028"/>
    <n v="93.196194000000006"/>
    <x v="1"/>
    <x v="65"/>
    <x v="4"/>
    <n v="1"/>
    <n v="0"/>
    <n v="0"/>
    <x v="1"/>
    <x v="0"/>
    <x v="1"/>
    <s v="35 Metres from Highway"/>
  </r>
  <r>
    <n v="390"/>
    <x v="59"/>
    <n v="26.575028"/>
    <n v="93.196194000000006"/>
    <x v="1"/>
    <x v="65"/>
    <x v="4"/>
    <n v="1"/>
    <n v="0"/>
    <n v="0"/>
    <x v="1"/>
    <x v="0"/>
    <x v="1"/>
    <s v="35 Metres from Highway"/>
  </r>
  <r>
    <n v="391"/>
    <x v="59"/>
    <n v="26.574389"/>
    <n v="93.193556000000001"/>
    <x v="1"/>
    <x v="70"/>
    <x v="4"/>
    <n v="1"/>
    <n v="0"/>
    <n v="0"/>
    <x v="1"/>
    <x v="0"/>
    <x v="1"/>
    <s v="25 Metres from Highway"/>
  </r>
  <r>
    <n v="392"/>
    <x v="59"/>
    <n v="26.574389"/>
    <n v="93.193556000000001"/>
    <x v="1"/>
    <x v="35"/>
    <x v="4"/>
    <n v="1"/>
    <n v="0"/>
    <n v="0"/>
    <x v="1"/>
    <x v="0"/>
    <x v="1"/>
    <s v="22 Metres from Highway"/>
  </r>
  <r>
    <n v="392"/>
    <x v="59"/>
    <n v="26.574389"/>
    <n v="93.193556000000001"/>
    <x v="1"/>
    <x v="35"/>
    <x v="4"/>
    <n v="1"/>
    <n v="0"/>
    <n v="0"/>
    <x v="1"/>
    <x v="0"/>
    <x v="1"/>
    <s v="22 Metres from Highway"/>
  </r>
  <r>
    <n v="393"/>
    <x v="59"/>
    <n v="26.574389"/>
    <n v="93.193556000000001"/>
    <x v="1"/>
    <x v="67"/>
    <x v="4"/>
    <n v="1"/>
    <n v="0"/>
    <n v="0"/>
    <x v="1"/>
    <x v="0"/>
    <x v="1"/>
    <s v="30 Metres from Highway"/>
  </r>
  <r>
    <n v="393"/>
    <x v="59"/>
    <n v="26.574389"/>
    <n v="93.193556000000001"/>
    <x v="1"/>
    <x v="67"/>
    <x v="4"/>
    <n v="1"/>
    <n v="0"/>
    <n v="0"/>
    <x v="1"/>
    <x v="0"/>
    <x v="1"/>
    <s v="30 Metres from Highway"/>
  </r>
  <r>
    <n v="393"/>
    <x v="59"/>
    <n v="26.574389"/>
    <n v="93.193556000000001"/>
    <x v="1"/>
    <x v="67"/>
    <x v="4"/>
    <n v="1"/>
    <n v="0"/>
    <n v="0"/>
    <x v="1"/>
    <x v="0"/>
    <x v="1"/>
    <s v="30 Metres from Highway"/>
  </r>
  <r>
    <n v="393"/>
    <x v="59"/>
    <n v="26.574389"/>
    <n v="93.193556000000001"/>
    <x v="1"/>
    <x v="67"/>
    <x v="4"/>
    <n v="1"/>
    <n v="0"/>
    <n v="0"/>
    <x v="1"/>
    <x v="0"/>
    <x v="1"/>
    <s v="30 Metres from Highway"/>
  </r>
  <r>
    <n v="394"/>
    <x v="59"/>
    <n v="26.574249999999999"/>
    <n v="93.191721999999999"/>
    <x v="1"/>
    <x v="65"/>
    <x v="4"/>
    <n v="1"/>
    <n v="0"/>
    <n v="0"/>
    <x v="1"/>
    <x v="0"/>
    <x v="1"/>
    <s v="25 Metres from Highway"/>
  </r>
  <r>
    <n v="397"/>
    <x v="60"/>
    <n v="26.567889000000001"/>
    <n v="93.128416999999999"/>
    <x v="1"/>
    <x v="69"/>
    <x v="0"/>
    <n v="1"/>
    <n v="0"/>
    <n v="0"/>
    <x v="1"/>
    <x v="0"/>
    <x v="1"/>
    <s v="10 Metres from Highway"/>
  </r>
  <r>
    <n v="397"/>
    <x v="60"/>
    <n v="26.567889000000001"/>
    <n v="93.128416999999999"/>
    <x v="1"/>
    <x v="69"/>
    <x v="0"/>
    <n v="1"/>
    <n v="0"/>
    <n v="0"/>
    <x v="1"/>
    <x v="0"/>
    <x v="1"/>
    <s v="10 Metres from Highway"/>
  </r>
  <r>
    <n v="398"/>
    <x v="60"/>
    <n v="26.570582999999999"/>
    <n v="93.118194000000003"/>
    <x v="1"/>
    <x v="35"/>
    <x v="4"/>
    <n v="1"/>
    <n v="0"/>
    <n v="0"/>
    <x v="1"/>
    <x v="0"/>
    <x v="1"/>
    <s v="15 Metres from Highway"/>
  </r>
  <r>
    <n v="398"/>
    <x v="60"/>
    <n v="26.570582999999999"/>
    <n v="93.118194000000003"/>
    <x v="1"/>
    <x v="35"/>
    <x v="4"/>
    <n v="1"/>
    <n v="0"/>
    <n v="0"/>
    <x v="1"/>
    <x v="0"/>
    <x v="1"/>
    <s v="15 Metres from Highway"/>
  </r>
  <r>
    <n v="398"/>
    <x v="60"/>
    <n v="26.570582999999999"/>
    <n v="93.118194000000003"/>
    <x v="1"/>
    <x v="35"/>
    <x v="4"/>
    <n v="1"/>
    <n v="0"/>
    <n v="0"/>
    <x v="1"/>
    <x v="0"/>
    <x v="1"/>
    <s v="15 Metres from Highway"/>
  </r>
  <r>
    <n v="399"/>
    <x v="60"/>
    <n v="26.573528"/>
    <n v="93.094110999999998"/>
    <x v="1"/>
    <x v="35"/>
    <x v="4"/>
    <n v="1"/>
    <n v="0"/>
    <n v="0"/>
    <x v="1"/>
    <x v="0"/>
    <x v="1"/>
    <s v="30 Metres from Highway"/>
  </r>
  <r>
    <n v="402"/>
    <x v="61"/>
    <n v="26.574444"/>
    <n v="93.193444"/>
    <x v="1"/>
    <x v="35"/>
    <x v="4"/>
    <n v="1"/>
    <n v="0"/>
    <n v="0"/>
    <x v="1"/>
    <x v="0"/>
    <x v="1"/>
    <s v="20 Metres from Highway"/>
  </r>
  <r>
    <n v="403"/>
    <x v="61"/>
    <n v="26.5685"/>
    <n v="93.132221999999999"/>
    <x v="1"/>
    <x v="35"/>
    <x v="4"/>
    <n v="1"/>
    <n v="0"/>
    <n v="0"/>
    <x v="1"/>
    <x v="0"/>
    <x v="1"/>
    <s v="15 Metres from Highway"/>
  </r>
  <r>
    <n v="404"/>
    <x v="61"/>
    <n v="26.574332999999999"/>
    <n v="93.191666999999995"/>
    <x v="1"/>
    <x v="67"/>
    <x v="4"/>
    <n v="1"/>
    <n v="0"/>
    <n v="0"/>
    <x v="1"/>
    <x v="0"/>
    <x v="1"/>
    <s v="15 Metres from Highway"/>
  </r>
  <r>
    <n v="404"/>
    <x v="61"/>
    <n v="26.574332999999999"/>
    <n v="93.191666999999995"/>
    <x v="1"/>
    <x v="67"/>
    <x v="4"/>
    <n v="1"/>
    <n v="0"/>
    <n v="0"/>
    <x v="1"/>
    <x v="0"/>
    <x v="1"/>
    <s v="15 Metres from Highway"/>
  </r>
  <r>
    <n v="404"/>
    <x v="61"/>
    <n v="26.574332999999999"/>
    <n v="93.191666999999995"/>
    <x v="1"/>
    <x v="67"/>
    <x v="4"/>
    <n v="1"/>
    <n v="0"/>
    <n v="0"/>
    <x v="1"/>
    <x v="0"/>
    <x v="1"/>
    <s v="15 Metres from Highway"/>
  </r>
  <r>
    <n v="404"/>
    <x v="61"/>
    <n v="26.574332999999999"/>
    <n v="93.191666999999995"/>
    <x v="1"/>
    <x v="67"/>
    <x v="4"/>
    <n v="1"/>
    <n v="0"/>
    <n v="0"/>
    <x v="1"/>
    <x v="0"/>
    <x v="1"/>
    <s v="15 Metres from Highway"/>
  </r>
  <r>
    <n v="404"/>
    <x v="61"/>
    <n v="26.574332999999999"/>
    <n v="93.191666999999995"/>
    <x v="1"/>
    <x v="67"/>
    <x v="4"/>
    <n v="1"/>
    <n v="0"/>
    <n v="0"/>
    <x v="1"/>
    <x v="0"/>
    <x v="1"/>
    <s v="15 Metres from Highway"/>
  </r>
  <r>
    <n v="404"/>
    <x v="61"/>
    <n v="26.574332999999999"/>
    <n v="93.191666999999995"/>
    <x v="1"/>
    <x v="67"/>
    <x v="4"/>
    <n v="1"/>
    <n v="0"/>
    <n v="0"/>
    <x v="1"/>
    <x v="0"/>
    <x v="1"/>
    <s v="15 Metres from Highway"/>
  </r>
  <r>
    <n v="404"/>
    <x v="61"/>
    <n v="26.574332999999999"/>
    <n v="93.191666999999995"/>
    <x v="1"/>
    <x v="67"/>
    <x v="4"/>
    <n v="1"/>
    <n v="0"/>
    <n v="0"/>
    <x v="1"/>
    <x v="0"/>
    <x v="1"/>
    <s v="15 Metres from Highway"/>
  </r>
  <r>
    <n v="427"/>
    <x v="63"/>
    <n v="26.568338000000001"/>
    <n v="93.131332"/>
    <x v="1"/>
    <x v="65"/>
    <x v="4"/>
    <n v="1"/>
    <n v="0"/>
    <n v="0"/>
    <x v="1"/>
    <x v="0"/>
    <x v="1"/>
    <s v="10 Metres from Highway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0"/>
    <x v="63"/>
    <n v="26.5685"/>
    <n v="93.132306"/>
    <x v="1"/>
    <x v="65"/>
    <x v="4"/>
    <n v="1"/>
    <n v="0"/>
    <n v="0"/>
    <x v="1"/>
    <x v="1"/>
    <x v="0"/>
    <s v="NA"/>
  </r>
  <r>
    <n v="436"/>
    <x v="64"/>
    <n v="26.574389"/>
    <n v="93.193111000000002"/>
    <x v="1"/>
    <x v="66"/>
    <x v="4"/>
    <n v="1"/>
    <n v="0"/>
    <n v="0"/>
    <x v="1"/>
    <x v="0"/>
    <x v="1"/>
    <s v="40 Metres From Highway"/>
  </r>
  <r>
    <n v="437"/>
    <x v="64"/>
    <n v="26.574332999999999"/>
    <n v="93.191666999999995"/>
    <x v="1"/>
    <x v="67"/>
    <x v="4"/>
    <n v="1"/>
    <n v="0"/>
    <n v="0"/>
    <x v="1"/>
    <x v="0"/>
    <x v="1"/>
    <s v="15 Metres from Highway"/>
  </r>
  <r>
    <n v="438"/>
    <x v="64"/>
    <n v="26.570222000000001"/>
    <n v="93.118499999999997"/>
    <x v="1"/>
    <x v="35"/>
    <x v="4"/>
    <n v="1"/>
    <n v="0"/>
    <n v="0"/>
    <x v="1"/>
    <x v="0"/>
    <x v="1"/>
    <s v="35 Metres from Highway"/>
  </r>
  <r>
    <n v="443"/>
    <x v="65"/>
    <n v="26.568083000000001"/>
    <n v="93.124416999999994"/>
    <x v="1"/>
    <x v="35"/>
    <x v="4"/>
    <n v="1"/>
    <n v="0"/>
    <n v="0"/>
    <x v="1"/>
    <x v="0"/>
    <x v="1"/>
    <s v="5 Metres From Highway"/>
  </r>
  <r>
    <n v="447"/>
    <x v="65"/>
    <n v="26.574528000000001"/>
    <n v="93.090277999999998"/>
    <x v="1"/>
    <x v="65"/>
    <x v="4"/>
    <n v="1"/>
    <n v="0"/>
    <n v="0"/>
    <x v="1"/>
    <x v="0"/>
    <x v="1"/>
    <s v="20 Metres From Highway"/>
  </r>
  <r>
    <n v="455"/>
    <x v="67"/>
    <n v="26.590610999999999"/>
    <n v="93.423333"/>
    <x v="1"/>
    <x v="35"/>
    <x v="4"/>
    <n v="1"/>
    <n v="0"/>
    <n v="0"/>
    <x v="1"/>
    <x v="0"/>
    <x v="1"/>
    <s v="20 Metres from Highway"/>
  </r>
  <r>
    <n v="455"/>
    <x v="67"/>
    <n v="26.590610999999999"/>
    <n v="93.423333"/>
    <x v="1"/>
    <x v="35"/>
    <x v="4"/>
    <n v="1"/>
    <n v="0"/>
    <n v="0"/>
    <x v="1"/>
    <x v="0"/>
    <x v="1"/>
    <s v="20 Metres from Highway"/>
  </r>
  <r>
    <n v="456"/>
    <x v="67"/>
    <n v="26.5685"/>
    <n v="93.132306"/>
    <x v="1"/>
    <x v="65"/>
    <x v="4"/>
    <n v="1"/>
    <n v="0"/>
    <n v="0"/>
    <x v="1"/>
    <x v="0"/>
    <x v="1"/>
    <s v="10 Metres from Highway"/>
  </r>
  <r>
    <n v="456"/>
    <x v="67"/>
    <n v="26.5685"/>
    <n v="93.132306"/>
    <x v="1"/>
    <x v="65"/>
    <x v="4"/>
    <n v="1"/>
    <n v="0"/>
    <n v="0"/>
    <x v="1"/>
    <x v="0"/>
    <x v="1"/>
    <s v="10 Metres from Highway"/>
  </r>
  <r>
    <n v="456"/>
    <x v="67"/>
    <n v="26.5685"/>
    <n v="93.132306"/>
    <x v="1"/>
    <x v="65"/>
    <x v="4"/>
    <n v="1"/>
    <n v="0"/>
    <n v="0"/>
    <x v="1"/>
    <x v="0"/>
    <x v="1"/>
    <s v="10 Metres from Highway"/>
  </r>
  <r>
    <n v="456"/>
    <x v="67"/>
    <n v="26.5685"/>
    <n v="93.132306"/>
    <x v="1"/>
    <x v="65"/>
    <x v="4"/>
    <n v="1"/>
    <n v="0"/>
    <n v="0"/>
    <x v="1"/>
    <x v="0"/>
    <x v="1"/>
    <s v="10 Metres from Highway"/>
  </r>
  <r>
    <n v="456"/>
    <x v="67"/>
    <n v="26.5685"/>
    <n v="93.132306"/>
    <x v="1"/>
    <x v="65"/>
    <x v="4"/>
    <n v="1"/>
    <n v="0"/>
    <n v="0"/>
    <x v="1"/>
    <x v="0"/>
    <x v="1"/>
    <s v="10 Metres from Highway"/>
  </r>
  <r>
    <n v="477"/>
    <x v="71"/>
    <n v="26.624444"/>
    <n v="93.530305999999996"/>
    <x v="1"/>
    <x v="65"/>
    <x v="4"/>
    <n v="1"/>
    <n v="0"/>
    <n v="0"/>
    <x v="1"/>
    <x v="1"/>
    <x v="0"/>
    <n v="5.17"/>
  </r>
  <r>
    <n v="480"/>
    <x v="72"/>
    <n v="26.574128000000002"/>
    <n v="93.188345999999996"/>
    <x v="0"/>
    <x v="70"/>
    <x v="4"/>
    <n v="1"/>
    <n v="0"/>
    <n v="0"/>
    <x v="1"/>
    <x v="0"/>
    <x v="1"/>
    <s v="80 m"/>
  </r>
  <r>
    <n v="480"/>
    <x v="72"/>
    <n v="26.574128000000002"/>
    <n v="93.188345999999996"/>
    <x v="0"/>
    <x v="70"/>
    <x v="4"/>
    <n v="1"/>
    <n v="0"/>
    <n v="0"/>
    <x v="1"/>
    <x v="0"/>
    <x v="1"/>
    <s v="80 m"/>
  </r>
  <r>
    <n v="480"/>
    <x v="72"/>
    <n v="26.574128000000002"/>
    <n v="93.188345999999996"/>
    <x v="0"/>
    <x v="70"/>
    <x v="4"/>
    <n v="1"/>
    <n v="0"/>
    <n v="0"/>
    <x v="1"/>
    <x v="0"/>
    <x v="1"/>
    <s v="80 m"/>
  </r>
  <r>
    <n v="480"/>
    <x v="72"/>
    <n v="26.574128000000002"/>
    <n v="93.188345999999996"/>
    <x v="0"/>
    <x v="70"/>
    <x v="4"/>
    <n v="1"/>
    <n v="0"/>
    <n v="0"/>
    <x v="1"/>
    <x v="0"/>
    <x v="1"/>
    <s v="80 m"/>
  </r>
  <r>
    <n v="480"/>
    <x v="72"/>
    <n v="26.574128000000002"/>
    <n v="93.188345999999996"/>
    <x v="0"/>
    <x v="70"/>
    <x v="4"/>
    <n v="1"/>
    <n v="0"/>
    <n v="0"/>
    <x v="1"/>
    <x v="0"/>
    <x v="1"/>
    <s v="80 m"/>
  </r>
  <r>
    <n v="480"/>
    <x v="72"/>
    <n v="26.574128000000002"/>
    <n v="93.188345999999996"/>
    <x v="0"/>
    <x v="70"/>
    <x v="4"/>
    <n v="1"/>
    <n v="0"/>
    <n v="0"/>
    <x v="1"/>
    <x v="0"/>
    <x v="1"/>
    <s v="80 m"/>
  </r>
  <r>
    <n v="480"/>
    <x v="72"/>
    <n v="26.574128000000002"/>
    <n v="93.188345999999996"/>
    <x v="0"/>
    <x v="70"/>
    <x v="4"/>
    <n v="1"/>
    <n v="0"/>
    <n v="0"/>
    <x v="1"/>
    <x v="0"/>
    <x v="1"/>
    <s v="80 m"/>
  </r>
  <r>
    <n v="480"/>
    <x v="72"/>
    <n v="26.574128000000002"/>
    <n v="93.188345999999996"/>
    <x v="0"/>
    <x v="70"/>
    <x v="4"/>
    <n v="1"/>
    <n v="0"/>
    <n v="0"/>
    <x v="1"/>
    <x v="0"/>
    <x v="1"/>
    <s v="80 m"/>
  </r>
  <r>
    <n v="481"/>
    <x v="72"/>
    <n v="26.574128000000002"/>
    <n v="93.188345999999996"/>
    <x v="0"/>
    <x v="66"/>
    <x v="4"/>
    <n v="1"/>
    <n v="0"/>
    <n v="0"/>
    <x v="1"/>
    <x v="0"/>
    <x v="1"/>
    <s v="95 m"/>
  </r>
  <r>
    <n v="481"/>
    <x v="72"/>
    <n v="26.574128000000002"/>
    <n v="93.188345999999996"/>
    <x v="0"/>
    <x v="66"/>
    <x v="4"/>
    <n v="1"/>
    <n v="0"/>
    <n v="0"/>
    <x v="1"/>
    <x v="0"/>
    <x v="1"/>
    <s v="95 m"/>
  </r>
  <r>
    <n v="501"/>
    <x v="73"/>
    <n v="26.574750000000002"/>
    <n v="93.195138999999998"/>
    <x v="0"/>
    <x v="66"/>
    <x v="4"/>
    <n v="1"/>
    <n v="0"/>
    <n v="0"/>
    <x v="1"/>
    <x v="0"/>
    <x v="1"/>
    <s v="3.16  40 m"/>
  </r>
  <r>
    <n v="502"/>
    <x v="73"/>
    <n v="26.5745"/>
    <n v="93.193332999999996"/>
    <x v="0"/>
    <x v="69"/>
    <x v="0"/>
    <n v="1"/>
    <n v="0"/>
    <n v="0"/>
    <x v="1"/>
    <x v="0"/>
    <x v="1"/>
    <s v="3.19 30 m"/>
  </r>
  <r>
    <n v="503"/>
    <x v="73"/>
    <n v="26.572778"/>
    <n v="93.144082999999995"/>
    <x v="0"/>
    <x v="66"/>
    <x v="4"/>
    <n v="1"/>
    <n v="0"/>
    <n v="0"/>
    <x v="1"/>
    <x v="0"/>
    <x v="1"/>
    <s v="3.3 20 m"/>
  </r>
  <r>
    <n v="504"/>
    <x v="73"/>
    <n v="26.570360999999998"/>
    <n v="93.118360999999993"/>
    <x v="0"/>
    <x v="66"/>
    <x v="4"/>
    <n v="1"/>
    <n v="0"/>
    <n v="0"/>
    <x v="1"/>
    <x v="0"/>
    <x v="1"/>
    <s v="3.38 50 m"/>
  </r>
  <r>
    <n v="505"/>
    <x v="73"/>
    <n v="26.571306"/>
    <n v="93.117389000000003"/>
    <x v="0"/>
    <x v="35"/>
    <x v="4"/>
    <n v="1"/>
    <n v="0"/>
    <n v="0"/>
    <x v="1"/>
    <x v="0"/>
    <x v="1"/>
    <s v="3.43 35 m"/>
  </r>
  <r>
    <n v="522"/>
    <x v="77"/>
    <n v="26.570889000000001"/>
    <n v="93.139944"/>
    <x v="0"/>
    <x v="35"/>
    <x v="4"/>
    <n v="1"/>
    <n v="0"/>
    <n v="0"/>
    <x v="1"/>
    <x v="0"/>
    <x v="1"/>
    <s v="25 M 3.02"/>
  </r>
  <r>
    <n v="522"/>
    <x v="77"/>
    <n v="26.570889000000001"/>
    <n v="93.139944"/>
    <x v="0"/>
    <x v="35"/>
    <x v="4"/>
    <n v="1"/>
    <n v="0"/>
    <n v="0"/>
    <x v="1"/>
    <x v="0"/>
    <x v="1"/>
    <s v="25 M 3.02"/>
  </r>
  <r>
    <n v="523"/>
    <x v="77"/>
    <n v="26.571943999999998"/>
    <n v="93.142527999999999"/>
    <x v="0"/>
    <x v="35"/>
    <x v="4"/>
    <n v="1"/>
    <n v="0"/>
    <n v="0"/>
    <x v="1"/>
    <x v="0"/>
    <x v="1"/>
    <s v="20 M 2.57"/>
  </r>
  <r>
    <n v="523"/>
    <x v="77"/>
    <n v="26.571943999999998"/>
    <n v="93.142527999999999"/>
    <x v="0"/>
    <x v="35"/>
    <x v="4"/>
    <n v="1"/>
    <n v="0"/>
    <n v="0"/>
    <x v="1"/>
    <x v="0"/>
    <x v="1"/>
    <s v="20 M 2.57"/>
  </r>
  <r>
    <n v="523"/>
    <x v="77"/>
    <n v="26.571943999999998"/>
    <n v="93.142527999999999"/>
    <x v="0"/>
    <x v="35"/>
    <x v="4"/>
    <n v="1"/>
    <n v="0"/>
    <n v="0"/>
    <x v="1"/>
    <x v="0"/>
    <x v="1"/>
    <s v="20 M 2.57"/>
  </r>
  <r>
    <n v="523"/>
    <x v="77"/>
    <n v="26.571943999999998"/>
    <n v="93.142527999999999"/>
    <x v="0"/>
    <x v="35"/>
    <x v="4"/>
    <n v="1"/>
    <n v="0"/>
    <n v="0"/>
    <x v="1"/>
    <x v="0"/>
    <x v="1"/>
    <s v="20 M 2.57"/>
  </r>
  <r>
    <n v="523"/>
    <x v="77"/>
    <n v="26.571943999999998"/>
    <n v="93.142527999999999"/>
    <x v="0"/>
    <x v="35"/>
    <x v="4"/>
    <n v="1"/>
    <n v="0"/>
    <n v="0"/>
    <x v="1"/>
    <x v="0"/>
    <x v="1"/>
    <s v="20 M 2.57"/>
  </r>
  <r>
    <n v="523"/>
    <x v="77"/>
    <n v="26.571943999999998"/>
    <n v="93.142527999999999"/>
    <x v="0"/>
    <x v="35"/>
    <x v="4"/>
    <n v="1"/>
    <n v="0"/>
    <n v="0"/>
    <x v="1"/>
    <x v="0"/>
    <x v="1"/>
    <s v="20 M 2.57"/>
  </r>
  <r>
    <n v="523"/>
    <x v="77"/>
    <n v="26.571943999999998"/>
    <n v="93.142527999999999"/>
    <x v="0"/>
    <x v="35"/>
    <x v="4"/>
    <n v="1"/>
    <n v="0"/>
    <n v="0"/>
    <x v="1"/>
    <x v="0"/>
    <x v="1"/>
    <s v="20 M 2.57"/>
  </r>
  <r>
    <n v="534"/>
    <x v="77"/>
    <n v="26.575194"/>
    <n v="93.207055999999994"/>
    <x v="0"/>
    <x v="66"/>
    <x v="4"/>
    <n v="1"/>
    <n v="0"/>
    <n v="0"/>
    <x v="1"/>
    <x v="0"/>
    <x v="1"/>
    <s v="200 M 4.18"/>
  </r>
  <r>
    <n v="544"/>
    <x v="78"/>
    <n v="26.571556000000001"/>
    <n v="93.141555999999994"/>
    <x v="0"/>
    <x v="66"/>
    <x v="4"/>
    <n v="1"/>
    <n v="0"/>
    <n v="0"/>
    <x v="1"/>
    <x v="0"/>
    <x v="1"/>
    <s v="30 M 3.51"/>
  </r>
  <r>
    <n v="545"/>
    <x v="78"/>
    <n v="26.574055999999999"/>
    <n v="93.187332999999995"/>
    <x v="0"/>
    <x v="68"/>
    <x v="4"/>
    <n v="1"/>
    <n v="0"/>
    <n v="0"/>
    <x v="1"/>
    <x v="0"/>
    <x v="1"/>
    <s v="20 M 2.52"/>
  </r>
  <r>
    <n v="546"/>
    <x v="78"/>
    <n v="26.574472"/>
    <n v="93.193250000000006"/>
    <x v="0"/>
    <x v="35"/>
    <x v="4"/>
    <n v="1"/>
    <n v="0"/>
    <n v="0"/>
    <x v="1"/>
    <x v="0"/>
    <x v="1"/>
    <s v="50 M 2.48"/>
  </r>
  <r>
    <n v="546"/>
    <x v="78"/>
    <n v="26.574472"/>
    <n v="93.193250000000006"/>
    <x v="0"/>
    <x v="35"/>
    <x v="4"/>
    <n v="1"/>
    <n v="0"/>
    <n v="0"/>
    <x v="1"/>
    <x v="0"/>
    <x v="1"/>
    <s v="50 M 2.48"/>
  </r>
  <r>
    <n v="546"/>
    <x v="78"/>
    <n v="26.574472"/>
    <n v="93.193250000000006"/>
    <x v="0"/>
    <x v="35"/>
    <x v="4"/>
    <n v="1"/>
    <n v="0"/>
    <n v="0"/>
    <x v="1"/>
    <x v="0"/>
    <x v="1"/>
    <s v="50 M 2.48"/>
  </r>
  <r>
    <n v="547"/>
    <x v="78"/>
    <n v="26.568000000000001"/>
    <n v="93.129806000000002"/>
    <x v="0"/>
    <x v="35"/>
    <x v="4"/>
    <n v="1"/>
    <n v="0"/>
    <n v="0"/>
    <x v="1"/>
    <x v="0"/>
    <x v="1"/>
    <s v="25 M 3.46"/>
  </r>
  <r>
    <n v="547"/>
    <x v="78"/>
    <n v="26.568000000000001"/>
    <n v="93.129806000000002"/>
    <x v="0"/>
    <x v="35"/>
    <x v="4"/>
    <n v="1"/>
    <n v="0"/>
    <n v="0"/>
    <x v="1"/>
    <x v="0"/>
    <x v="1"/>
    <s v="25 M 3.46"/>
  </r>
  <r>
    <n v="547"/>
    <x v="78"/>
    <n v="26.568000000000001"/>
    <n v="93.129806000000002"/>
    <x v="0"/>
    <x v="35"/>
    <x v="4"/>
    <n v="1"/>
    <n v="0"/>
    <n v="0"/>
    <x v="1"/>
    <x v="0"/>
    <x v="1"/>
    <s v="25 M 3.46"/>
  </r>
  <r>
    <n v="547"/>
    <x v="78"/>
    <n v="26.568000000000001"/>
    <n v="93.129806000000002"/>
    <x v="0"/>
    <x v="35"/>
    <x v="4"/>
    <n v="1"/>
    <n v="0"/>
    <n v="0"/>
    <x v="1"/>
    <x v="0"/>
    <x v="1"/>
    <s v="25 M 3.46"/>
  </r>
  <r>
    <n v="552"/>
    <x v="79"/>
    <n v="26.576231"/>
    <n v="93.152831000000006"/>
    <x v="0"/>
    <x v="65"/>
    <x v="4"/>
    <n v="1"/>
    <n v="0"/>
    <n v="0"/>
    <x v="1"/>
    <x v="0"/>
    <x v="1"/>
    <s v="1/2 M 2.58"/>
  </r>
  <r>
    <n v="552"/>
    <x v="79"/>
    <n v="26.576231"/>
    <n v="93.152831000000006"/>
    <x v="0"/>
    <x v="65"/>
    <x v="4"/>
    <n v="1"/>
    <n v="0"/>
    <n v="0"/>
    <x v="1"/>
    <x v="0"/>
    <x v="1"/>
    <s v="1/2 M 2.58"/>
  </r>
  <r>
    <n v="553"/>
    <x v="79"/>
    <n v="26.572965"/>
    <n v="93.144608000000005"/>
    <x v="0"/>
    <x v="66"/>
    <x v="4"/>
    <n v="1"/>
    <n v="0"/>
    <n v="0"/>
    <x v="1"/>
    <x v="0"/>
    <x v="1"/>
    <s v="60 M 3.10"/>
  </r>
  <r>
    <n v="554"/>
    <x v="79"/>
    <n v="26.569527999999998"/>
    <n v="93.135971999999995"/>
    <x v="0"/>
    <x v="35"/>
    <x v="4"/>
    <n v="1"/>
    <n v="0"/>
    <n v="0"/>
    <x v="1"/>
    <x v="0"/>
    <x v="1"/>
    <s v="35 M 3.13"/>
  </r>
  <r>
    <n v="554"/>
    <x v="79"/>
    <n v="26.569527999999998"/>
    <n v="93.135971999999995"/>
    <x v="0"/>
    <x v="35"/>
    <x v="4"/>
    <n v="1"/>
    <n v="0"/>
    <n v="0"/>
    <x v="1"/>
    <x v="0"/>
    <x v="1"/>
    <s v="35 M 3.13"/>
  </r>
  <r>
    <n v="554"/>
    <x v="79"/>
    <n v="26.569527999999998"/>
    <n v="93.135971999999995"/>
    <x v="0"/>
    <x v="35"/>
    <x v="4"/>
    <n v="1"/>
    <n v="0"/>
    <n v="0"/>
    <x v="1"/>
    <x v="0"/>
    <x v="1"/>
    <s v="35 M 3.13"/>
  </r>
  <r>
    <n v="565"/>
    <x v="80"/>
    <n v="26.585166999999998"/>
    <n v="93.319666999999995"/>
    <x v="0"/>
    <x v="66"/>
    <x v="4"/>
    <n v="1"/>
    <n v="0"/>
    <n v="0"/>
    <x v="1"/>
    <x v="0"/>
    <x v="1"/>
    <s v="80 M 3.54"/>
  </r>
  <r>
    <n v="572"/>
    <x v="81"/>
    <n v="26.577556000000001"/>
    <n v="93.082055999999994"/>
    <x v="0"/>
    <x v="69"/>
    <x v="0"/>
    <n v="1"/>
    <n v="0"/>
    <n v="0"/>
    <x v="1"/>
    <x v="0"/>
    <x v="1"/>
    <s v="3.24 25 M"/>
  </r>
  <r>
    <n v="572"/>
    <x v="81"/>
    <n v="26.577556000000001"/>
    <n v="93.082055999999994"/>
    <x v="0"/>
    <x v="69"/>
    <x v="0"/>
    <n v="1"/>
    <n v="0"/>
    <n v="0"/>
    <x v="1"/>
    <x v="0"/>
    <x v="1"/>
    <s v="3.24 25 M"/>
  </r>
  <r>
    <n v="572"/>
    <x v="81"/>
    <n v="26.577556000000001"/>
    <n v="93.082055999999994"/>
    <x v="0"/>
    <x v="69"/>
    <x v="0"/>
    <n v="1"/>
    <n v="0"/>
    <n v="0"/>
    <x v="1"/>
    <x v="0"/>
    <x v="1"/>
    <s v="3.24 25 M"/>
  </r>
  <r>
    <n v="573"/>
    <x v="81"/>
    <n v="26.574444"/>
    <n v="93.193167000000003"/>
    <x v="0"/>
    <x v="35"/>
    <x v="4"/>
    <n v="1"/>
    <n v="0"/>
    <n v="0"/>
    <x v="1"/>
    <x v="0"/>
    <x v="1"/>
    <s v="2.38 50 M"/>
  </r>
  <r>
    <n v="573"/>
    <x v="81"/>
    <n v="26.574444"/>
    <n v="93.193167000000003"/>
    <x v="0"/>
    <x v="35"/>
    <x v="4"/>
    <n v="1"/>
    <n v="0"/>
    <n v="0"/>
    <x v="1"/>
    <x v="0"/>
    <x v="1"/>
    <s v="2.38 50 M"/>
  </r>
  <r>
    <n v="573"/>
    <x v="81"/>
    <n v="26.574444"/>
    <n v="93.193167000000003"/>
    <x v="0"/>
    <x v="35"/>
    <x v="4"/>
    <n v="1"/>
    <n v="0"/>
    <n v="0"/>
    <x v="1"/>
    <x v="0"/>
    <x v="1"/>
    <s v="2.38 50 M"/>
  </r>
  <r>
    <n v="573"/>
    <x v="81"/>
    <n v="26.574444"/>
    <n v="93.193167000000003"/>
    <x v="0"/>
    <x v="35"/>
    <x v="4"/>
    <n v="1"/>
    <n v="0"/>
    <n v="0"/>
    <x v="1"/>
    <x v="0"/>
    <x v="1"/>
    <s v="2.38 50 M"/>
  </r>
  <r>
    <n v="573"/>
    <x v="81"/>
    <n v="26.574444"/>
    <n v="93.193167000000003"/>
    <x v="0"/>
    <x v="35"/>
    <x v="4"/>
    <n v="1"/>
    <n v="0"/>
    <n v="0"/>
    <x v="1"/>
    <x v="0"/>
    <x v="1"/>
    <s v="2.38 50 M"/>
  </r>
  <r>
    <n v="573"/>
    <x v="81"/>
    <n v="26.574444"/>
    <n v="93.193167000000003"/>
    <x v="0"/>
    <x v="35"/>
    <x v="4"/>
    <n v="1"/>
    <n v="0"/>
    <n v="0"/>
    <x v="1"/>
    <x v="0"/>
    <x v="1"/>
    <s v="2.38 50 M"/>
  </r>
  <r>
    <n v="574"/>
    <x v="81"/>
    <n v="26.570277999999998"/>
    <n v="93.118416999999994"/>
    <x v="0"/>
    <x v="35"/>
    <x v="4"/>
    <n v="1"/>
    <n v="0"/>
    <n v="0"/>
    <x v="1"/>
    <x v="0"/>
    <x v="1"/>
    <s v="40 M 3.03"/>
  </r>
  <r>
    <n v="574"/>
    <x v="81"/>
    <n v="26.570277999999998"/>
    <n v="93.118416999999994"/>
    <x v="0"/>
    <x v="35"/>
    <x v="4"/>
    <n v="1"/>
    <n v="0"/>
    <n v="0"/>
    <x v="1"/>
    <x v="0"/>
    <x v="1"/>
    <s v="40 M 3.03"/>
  </r>
  <r>
    <n v="574"/>
    <x v="81"/>
    <n v="26.570277999999998"/>
    <n v="93.118416999999994"/>
    <x v="0"/>
    <x v="35"/>
    <x v="4"/>
    <n v="1"/>
    <n v="0"/>
    <n v="0"/>
    <x v="1"/>
    <x v="0"/>
    <x v="1"/>
    <s v="40 M 3.03"/>
  </r>
  <r>
    <n v="574"/>
    <x v="81"/>
    <n v="26.570277999999998"/>
    <n v="93.118416999999994"/>
    <x v="0"/>
    <x v="35"/>
    <x v="4"/>
    <n v="1"/>
    <n v="0"/>
    <n v="0"/>
    <x v="1"/>
    <x v="0"/>
    <x v="1"/>
    <s v="40 M 3.03"/>
  </r>
  <r>
    <n v="574"/>
    <x v="81"/>
    <n v="26.570277999999998"/>
    <n v="93.118416999999994"/>
    <x v="0"/>
    <x v="35"/>
    <x v="4"/>
    <n v="1"/>
    <n v="0"/>
    <n v="0"/>
    <x v="1"/>
    <x v="0"/>
    <x v="1"/>
    <s v="40 M 3.03"/>
  </r>
  <r>
    <n v="574"/>
    <x v="81"/>
    <n v="26.570277999999998"/>
    <n v="93.118416999999994"/>
    <x v="0"/>
    <x v="35"/>
    <x v="4"/>
    <n v="1"/>
    <n v="0"/>
    <n v="0"/>
    <x v="1"/>
    <x v="0"/>
    <x v="1"/>
    <s v="40 M 3.03"/>
  </r>
  <r>
    <n v="574"/>
    <x v="81"/>
    <n v="26.570277999999998"/>
    <n v="93.118416999999994"/>
    <x v="0"/>
    <x v="35"/>
    <x v="4"/>
    <n v="1"/>
    <n v="0"/>
    <n v="0"/>
    <x v="1"/>
    <x v="0"/>
    <x v="1"/>
    <s v="40 M 3.03"/>
  </r>
  <r>
    <n v="575"/>
    <x v="81"/>
    <n v="26.568639000000001"/>
    <n v="93.132610999999997"/>
    <x v="0"/>
    <x v="65"/>
    <x v="4"/>
    <n v="1"/>
    <n v="0"/>
    <n v="0"/>
    <x v="1"/>
    <x v="1"/>
    <x v="0"/>
    <s v="Deosur Animal Corridor 2.58"/>
  </r>
  <r>
    <n v="575"/>
    <x v="81"/>
    <n v="26.568639000000001"/>
    <n v="93.132610999999997"/>
    <x v="0"/>
    <x v="65"/>
    <x v="4"/>
    <n v="1"/>
    <n v="0"/>
    <n v="0"/>
    <x v="1"/>
    <x v="1"/>
    <x v="0"/>
    <s v="Deosur Animal Corridor 2.5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3"/>
    <x v="83"/>
    <n v="26.576333000000002"/>
    <n v="93.155028000000001"/>
    <x v="0"/>
    <x v="65"/>
    <x v="4"/>
    <n v="1"/>
    <n v="0"/>
    <n v="0"/>
    <x v="1"/>
    <x v="1"/>
    <x v="0"/>
    <n v="3.08"/>
  </r>
  <r>
    <n v="596"/>
    <x v="84"/>
    <n v="26.574332999999999"/>
    <n v="93.193139000000002"/>
    <x v="0"/>
    <x v="66"/>
    <x v="4"/>
    <n v="1"/>
    <n v="0"/>
    <n v="0"/>
    <x v="1"/>
    <x v="0"/>
    <x v="1"/>
    <s v="120 Metres from Highway 2.32"/>
  </r>
  <r>
    <n v="596"/>
    <x v="84"/>
    <n v="26.574332999999999"/>
    <n v="93.193139000000002"/>
    <x v="0"/>
    <x v="66"/>
    <x v="4"/>
    <n v="1"/>
    <n v="0"/>
    <n v="0"/>
    <x v="1"/>
    <x v="0"/>
    <x v="1"/>
    <s v="120 Metres from Highway 2.32"/>
  </r>
  <r>
    <n v="596"/>
    <x v="84"/>
    <n v="26.574332999999999"/>
    <n v="93.193139000000002"/>
    <x v="0"/>
    <x v="66"/>
    <x v="4"/>
    <n v="1"/>
    <n v="0"/>
    <n v="0"/>
    <x v="1"/>
    <x v="0"/>
    <x v="1"/>
    <s v="120 Metres from Highway 2.32"/>
  </r>
  <r>
    <n v="596"/>
    <x v="84"/>
    <n v="26.574332999999999"/>
    <n v="93.193139000000002"/>
    <x v="0"/>
    <x v="66"/>
    <x v="4"/>
    <n v="1"/>
    <n v="0"/>
    <n v="0"/>
    <x v="1"/>
    <x v="0"/>
    <x v="1"/>
    <s v="120 Metres from Highway 2.32"/>
  </r>
  <r>
    <n v="605"/>
    <x v="85"/>
    <n v="26.574417"/>
    <n v="93.193278000000007"/>
    <x v="0"/>
    <x v="35"/>
    <x v="4"/>
    <n v="1"/>
    <n v="0"/>
    <n v="0"/>
    <x v="1"/>
    <x v="0"/>
    <x v="1"/>
    <s v="60 M 2.58"/>
  </r>
  <r>
    <n v="605"/>
    <x v="85"/>
    <n v="26.574417"/>
    <n v="93.193278000000007"/>
    <x v="0"/>
    <x v="35"/>
    <x v="4"/>
    <n v="1"/>
    <n v="0"/>
    <n v="0"/>
    <x v="1"/>
    <x v="0"/>
    <x v="1"/>
    <s v="60 M 2.58"/>
  </r>
  <r>
    <n v="610"/>
    <x v="86"/>
    <n v="26.570556"/>
    <n v="93.139139"/>
    <x v="0"/>
    <x v="66"/>
    <x v="4"/>
    <n v="1"/>
    <n v="0"/>
    <n v="0"/>
    <x v="1"/>
    <x v="0"/>
    <x v="1"/>
    <s v="110 M 2.39"/>
  </r>
  <r>
    <n v="611"/>
    <x v="86"/>
    <n v="26.577361"/>
    <n v="93.082471999999996"/>
    <x v="0"/>
    <x v="35"/>
    <x v="4"/>
    <n v="1"/>
    <n v="0"/>
    <n v="0"/>
    <x v="1"/>
    <x v="0"/>
    <x v="1"/>
    <s v="3.1 20 M"/>
  </r>
  <r>
    <n v="611"/>
    <x v="86"/>
    <n v="26.577361"/>
    <n v="93.082471999999996"/>
    <x v="0"/>
    <x v="35"/>
    <x v="4"/>
    <n v="1"/>
    <n v="0"/>
    <n v="0"/>
    <x v="1"/>
    <x v="0"/>
    <x v="1"/>
    <s v="3.1 20 M"/>
  </r>
  <r>
    <n v="611"/>
    <x v="86"/>
    <n v="26.577361"/>
    <n v="93.082471999999996"/>
    <x v="0"/>
    <x v="35"/>
    <x v="4"/>
    <n v="1"/>
    <n v="0"/>
    <n v="0"/>
    <x v="1"/>
    <x v="0"/>
    <x v="1"/>
    <s v="3.1 20 M"/>
  </r>
  <r>
    <n v="611"/>
    <x v="86"/>
    <n v="26.577361"/>
    <n v="93.082471999999996"/>
    <x v="0"/>
    <x v="35"/>
    <x v="4"/>
    <n v="1"/>
    <n v="0"/>
    <n v="0"/>
    <x v="1"/>
    <x v="0"/>
    <x v="1"/>
    <s v="3.1 20 M"/>
  </r>
  <r>
    <n v="612"/>
    <x v="86"/>
    <n v="26.569527999999998"/>
    <n v="93.136167"/>
    <x v="0"/>
    <x v="35"/>
    <x v="4"/>
    <n v="1"/>
    <n v="0"/>
    <n v="0"/>
    <x v="1"/>
    <x v="0"/>
    <x v="1"/>
    <s v="3.26 30 M"/>
  </r>
  <r>
    <n v="612"/>
    <x v="86"/>
    <n v="26.569527999999998"/>
    <n v="93.136167"/>
    <x v="0"/>
    <x v="35"/>
    <x v="4"/>
    <n v="1"/>
    <n v="0"/>
    <n v="0"/>
    <x v="1"/>
    <x v="0"/>
    <x v="1"/>
    <s v="3.26 30 M"/>
  </r>
  <r>
    <n v="612"/>
    <x v="86"/>
    <n v="26.569527999999998"/>
    <n v="93.136167"/>
    <x v="0"/>
    <x v="35"/>
    <x v="4"/>
    <n v="1"/>
    <n v="0"/>
    <n v="0"/>
    <x v="1"/>
    <x v="0"/>
    <x v="1"/>
    <s v="3.26 30 M"/>
  </r>
  <r>
    <n v="612"/>
    <x v="86"/>
    <n v="26.569527999999998"/>
    <n v="93.136167"/>
    <x v="0"/>
    <x v="35"/>
    <x v="4"/>
    <n v="1"/>
    <n v="0"/>
    <n v="0"/>
    <x v="1"/>
    <x v="0"/>
    <x v="1"/>
    <s v="3.26 30 M"/>
  </r>
  <r>
    <n v="613"/>
    <x v="86"/>
    <n v="26.574971999999999"/>
    <n v="93.149167000000006"/>
    <x v="0"/>
    <x v="35"/>
    <x v="4"/>
    <n v="1"/>
    <n v="0"/>
    <n v="0"/>
    <x v="1"/>
    <x v="0"/>
    <x v="1"/>
    <s v="3.3 25 M"/>
  </r>
  <r>
    <n v="613"/>
    <x v="86"/>
    <n v="26.574971999999999"/>
    <n v="93.149167000000006"/>
    <x v="0"/>
    <x v="35"/>
    <x v="4"/>
    <n v="1"/>
    <n v="0"/>
    <n v="0"/>
    <x v="1"/>
    <x v="0"/>
    <x v="1"/>
    <s v="3.3 25 M"/>
  </r>
  <r>
    <n v="613"/>
    <x v="86"/>
    <n v="26.574971999999999"/>
    <n v="93.149167000000006"/>
    <x v="0"/>
    <x v="35"/>
    <x v="4"/>
    <n v="1"/>
    <n v="0"/>
    <n v="0"/>
    <x v="1"/>
    <x v="0"/>
    <x v="1"/>
    <s v="3.3 25 M"/>
  </r>
  <r>
    <n v="614"/>
    <x v="86"/>
    <n v="26.574444"/>
    <n v="93.193027999999998"/>
    <x v="0"/>
    <x v="35"/>
    <x v="4"/>
    <n v="1"/>
    <n v="0"/>
    <n v="0"/>
    <x v="1"/>
    <x v="0"/>
    <x v="1"/>
    <s v="60 M 3.41"/>
  </r>
  <r>
    <n v="614"/>
    <x v="86"/>
    <n v="26.574444"/>
    <n v="93.193027999999998"/>
    <x v="0"/>
    <x v="35"/>
    <x v="4"/>
    <n v="1"/>
    <n v="0"/>
    <n v="0"/>
    <x v="1"/>
    <x v="0"/>
    <x v="1"/>
    <s v="60 M 3.41"/>
  </r>
  <r>
    <n v="614"/>
    <x v="86"/>
    <n v="26.574444"/>
    <n v="93.193027999999998"/>
    <x v="0"/>
    <x v="35"/>
    <x v="4"/>
    <n v="1"/>
    <n v="0"/>
    <n v="0"/>
    <x v="1"/>
    <x v="0"/>
    <x v="1"/>
    <s v="60 M 3.41"/>
  </r>
  <r>
    <n v="614"/>
    <x v="86"/>
    <n v="26.574444"/>
    <n v="93.193027999999998"/>
    <x v="0"/>
    <x v="35"/>
    <x v="4"/>
    <n v="1"/>
    <n v="0"/>
    <n v="0"/>
    <x v="1"/>
    <x v="0"/>
    <x v="1"/>
    <s v="60 M 3.41"/>
  </r>
  <r>
    <n v="614"/>
    <x v="86"/>
    <n v="26.574444"/>
    <n v="93.193027999999998"/>
    <x v="0"/>
    <x v="35"/>
    <x v="4"/>
    <n v="1"/>
    <n v="0"/>
    <n v="0"/>
    <x v="1"/>
    <x v="0"/>
    <x v="1"/>
    <s v="60 M 3.41"/>
  </r>
  <r>
    <n v="614"/>
    <x v="86"/>
    <n v="26.574444"/>
    <n v="93.193027999999998"/>
    <x v="0"/>
    <x v="35"/>
    <x v="4"/>
    <n v="1"/>
    <n v="0"/>
    <n v="0"/>
    <x v="1"/>
    <x v="0"/>
    <x v="1"/>
    <s v="60 M 3.41"/>
  </r>
  <r>
    <n v="615"/>
    <x v="86"/>
    <n v="26.574444"/>
    <n v="93.193027999999998"/>
    <x v="0"/>
    <x v="70"/>
    <x v="4"/>
    <n v="1"/>
    <n v="0"/>
    <n v="0"/>
    <x v="1"/>
    <x v="0"/>
    <x v="1"/>
    <s v="50 M 3.41"/>
  </r>
  <r>
    <n v="622"/>
    <x v="87"/>
    <n v="26.577472"/>
    <n v="93.081778"/>
    <x v="0"/>
    <x v="70"/>
    <x v="4"/>
    <n v="1"/>
    <n v="0"/>
    <n v="0"/>
    <x v="1"/>
    <x v="0"/>
    <x v="1"/>
    <s v="20 M 3.09"/>
  </r>
  <r>
    <n v="623"/>
    <x v="87"/>
    <n v="26.574639000000001"/>
    <n v="93.148527999999999"/>
    <x v="0"/>
    <x v="66"/>
    <x v="4"/>
    <n v="1"/>
    <n v="0"/>
    <n v="0"/>
    <x v="1"/>
    <x v="0"/>
    <x v="1"/>
    <s v="120 M 3.26"/>
  </r>
  <r>
    <n v="624"/>
    <x v="87"/>
    <n v="26.572778"/>
    <n v="93.144082999999995"/>
    <x v="0"/>
    <x v="35"/>
    <x v="4"/>
    <n v="1"/>
    <n v="0"/>
    <n v="0"/>
    <x v="1"/>
    <x v="0"/>
    <x v="1"/>
    <s v="25 M 3.24"/>
  </r>
  <r>
    <n v="624"/>
    <x v="87"/>
    <n v="26.572778"/>
    <n v="93.144082999999995"/>
    <x v="0"/>
    <x v="35"/>
    <x v="4"/>
    <n v="1"/>
    <n v="0"/>
    <n v="0"/>
    <x v="1"/>
    <x v="0"/>
    <x v="1"/>
    <s v="25 M 3.24"/>
  </r>
  <r>
    <n v="624"/>
    <x v="87"/>
    <n v="26.572778"/>
    <n v="93.144082999999995"/>
    <x v="0"/>
    <x v="35"/>
    <x v="4"/>
    <n v="1"/>
    <n v="0"/>
    <n v="0"/>
    <x v="1"/>
    <x v="0"/>
    <x v="1"/>
    <s v="25 M 3.24"/>
  </r>
  <r>
    <n v="624"/>
    <x v="87"/>
    <n v="26.572778"/>
    <n v="93.144082999999995"/>
    <x v="0"/>
    <x v="35"/>
    <x v="4"/>
    <n v="1"/>
    <n v="0"/>
    <n v="0"/>
    <x v="1"/>
    <x v="0"/>
    <x v="1"/>
    <s v="25 M 3.24"/>
  </r>
  <r>
    <n v="629"/>
    <x v="88"/>
    <n v="26.576250000000002"/>
    <n v="93.154388999999995"/>
    <x v="0"/>
    <x v="67"/>
    <x v="4"/>
    <n v="1"/>
    <n v="0"/>
    <n v="0"/>
    <x v="1"/>
    <x v="1"/>
    <x v="0"/>
    <n v="3.18"/>
  </r>
  <r>
    <n v="630"/>
    <x v="88"/>
    <n v="26.574332999999999"/>
    <n v="93.192943999999997"/>
    <x v="0"/>
    <x v="67"/>
    <x v="4"/>
    <n v="1"/>
    <n v="0"/>
    <n v="0"/>
    <x v="1"/>
    <x v="0"/>
    <x v="1"/>
    <s v="80 M 2.38"/>
  </r>
  <r>
    <n v="630"/>
    <x v="88"/>
    <n v="26.574332999999999"/>
    <n v="93.192943999999997"/>
    <x v="0"/>
    <x v="67"/>
    <x v="4"/>
    <n v="1"/>
    <n v="0"/>
    <n v="0"/>
    <x v="1"/>
    <x v="0"/>
    <x v="1"/>
    <s v="80 M 2.38"/>
  </r>
  <r>
    <n v="630"/>
    <x v="88"/>
    <n v="26.574332999999999"/>
    <n v="93.192943999999997"/>
    <x v="0"/>
    <x v="67"/>
    <x v="4"/>
    <n v="1"/>
    <n v="0"/>
    <n v="0"/>
    <x v="1"/>
    <x v="0"/>
    <x v="1"/>
    <s v="80 M 2.38"/>
  </r>
  <r>
    <n v="630"/>
    <x v="88"/>
    <n v="26.574332999999999"/>
    <n v="93.192943999999997"/>
    <x v="0"/>
    <x v="67"/>
    <x v="4"/>
    <n v="1"/>
    <n v="0"/>
    <n v="0"/>
    <x v="1"/>
    <x v="0"/>
    <x v="1"/>
    <s v="80 M 2.38"/>
  </r>
  <r>
    <n v="631"/>
    <x v="88"/>
    <n v="26.573861000000001"/>
    <n v="93.146083000000004"/>
    <x v="0"/>
    <x v="35"/>
    <x v="4"/>
    <n v="1"/>
    <n v="0"/>
    <n v="0"/>
    <x v="1"/>
    <x v="0"/>
    <x v="1"/>
    <s v="40 M 2.50"/>
  </r>
  <r>
    <n v="631"/>
    <x v="88"/>
    <n v="26.573861000000001"/>
    <n v="93.146083000000004"/>
    <x v="0"/>
    <x v="35"/>
    <x v="4"/>
    <n v="1"/>
    <n v="0"/>
    <n v="0"/>
    <x v="1"/>
    <x v="0"/>
    <x v="1"/>
    <s v="40 M 2.50"/>
  </r>
  <r>
    <n v="631"/>
    <x v="88"/>
    <n v="26.573861000000001"/>
    <n v="93.146083000000004"/>
    <x v="0"/>
    <x v="35"/>
    <x v="4"/>
    <n v="1"/>
    <n v="0"/>
    <n v="0"/>
    <x v="1"/>
    <x v="0"/>
    <x v="1"/>
    <s v="40 M 2.50"/>
  </r>
  <r>
    <n v="631"/>
    <x v="88"/>
    <n v="26.573861000000001"/>
    <n v="93.146083000000004"/>
    <x v="0"/>
    <x v="35"/>
    <x v="4"/>
    <n v="1"/>
    <n v="0"/>
    <n v="0"/>
    <x v="1"/>
    <x v="0"/>
    <x v="1"/>
    <s v="40 M 2.50"/>
  </r>
  <r>
    <n v="631"/>
    <x v="88"/>
    <n v="26.573861000000001"/>
    <n v="93.146083000000004"/>
    <x v="0"/>
    <x v="35"/>
    <x v="4"/>
    <n v="1"/>
    <n v="0"/>
    <n v="0"/>
    <x v="1"/>
    <x v="0"/>
    <x v="1"/>
    <s v="40 M 2.50"/>
  </r>
  <r>
    <n v="632"/>
    <x v="88"/>
    <n v="26.570416999999999"/>
    <n v="93.139055999999997"/>
    <x v="0"/>
    <x v="35"/>
    <x v="4"/>
    <n v="1"/>
    <n v="0"/>
    <n v="0"/>
    <x v="1"/>
    <x v="0"/>
    <x v="1"/>
    <s v="50 M 2.53"/>
  </r>
  <r>
    <n v="632"/>
    <x v="88"/>
    <n v="26.570416999999999"/>
    <n v="93.139055999999997"/>
    <x v="0"/>
    <x v="35"/>
    <x v="4"/>
    <n v="1"/>
    <n v="0"/>
    <n v="0"/>
    <x v="1"/>
    <x v="0"/>
    <x v="1"/>
    <s v="50 M 2.53"/>
  </r>
  <r>
    <n v="632"/>
    <x v="88"/>
    <n v="26.570416999999999"/>
    <n v="93.139055999999997"/>
    <x v="0"/>
    <x v="35"/>
    <x v="4"/>
    <n v="1"/>
    <n v="0"/>
    <n v="0"/>
    <x v="1"/>
    <x v="0"/>
    <x v="1"/>
    <s v="50 M 2.53"/>
  </r>
  <r>
    <n v="632"/>
    <x v="88"/>
    <n v="26.570416999999999"/>
    <n v="93.139055999999997"/>
    <x v="0"/>
    <x v="35"/>
    <x v="4"/>
    <n v="1"/>
    <n v="0"/>
    <n v="0"/>
    <x v="1"/>
    <x v="0"/>
    <x v="1"/>
    <s v="50 M 2.53"/>
  </r>
  <r>
    <n v="640"/>
    <x v="89"/>
    <n v="26.573806000000001"/>
    <n v="93.184027999999998"/>
    <x v="0"/>
    <x v="68"/>
    <x v="4"/>
    <n v="1"/>
    <n v="0"/>
    <n v="0"/>
    <x v="1"/>
    <x v="0"/>
    <x v="1"/>
    <s v="15 M 2.24"/>
  </r>
  <r>
    <n v="641"/>
    <x v="89"/>
    <n v="26.567944000000001"/>
    <n v="93.129527999999993"/>
    <x v="0"/>
    <x v="35"/>
    <x v="4"/>
    <n v="1"/>
    <n v="0"/>
    <n v="0"/>
    <x v="1"/>
    <x v="0"/>
    <x v="1"/>
    <n v="2.37"/>
  </r>
  <r>
    <n v="641"/>
    <x v="89"/>
    <n v="26.567944000000001"/>
    <n v="93.129527999999993"/>
    <x v="0"/>
    <x v="35"/>
    <x v="4"/>
    <n v="1"/>
    <n v="0"/>
    <n v="0"/>
    <x v="1"/>
    <x v="0"/>
    <x v="1"/>
    <n v="2.37"/>
  </r>
  <r>
    <n v="642"/>
    <x v="89"/>
    <n v="26.570639"/>
    <n v="93.117917000000006"/>
    <x v="0"/>
    <x v="35"/>
    <x v="4"/>
    <n v="1"/>
    <n v="0"/>
    <n v="0"/>
    <x v="1"/>
    <x v="0"/>
    <x v="1"/>
    <n v="2.41"/>
  </r>
  <r>
    <n v="642"/>
    <x v="89"/>
    <n v="26.570639"/>
    <n v="93.117917000000006"/>
    <x v="0"/>
    <x v="35"/>
    <x v="4"/>
    <n v="1"/>
    <n v="0"/>
    <n v="0"/>
    <x v="1"/>
    <x v="0"/>
    <x v="1"/>
    <n v="2.41"/>
  </r>
  <r>
    <n v="643"/>
    <x v="89"/>
    <n v="26.577444"/>
    <n v="93.081999999999994"/>
    <x v="0"/>
    <x v="35"/>
    <x v="4"/>
    <n v="1"/>
    <n v="0"/>
    <n v="0"/>
    <x v="1"/>
    <x v="0"/>
    <x v="1"/>
    <n v="3.05"/>
  </r>
  <r>
    <n v="643"/>
    <x v="89"/>
    <n v="26.577444"/>
    <n v="93.081999999999994"/>
    <x v="0"/>
    <x v="35"/>
    <x v="4"/>
    <n v="1"/>
    <n v="0"/>
    <n v="0"/>
    <x v="1"/>
    <x v="0"/>
    <x v="1"/>
    <n v="3.05"/>
  </r>
  <r>
    <n v="643"/>
    <x v="89"/>
    <n v="26.577444"/>
    <n v="93.081999999999994"/>
    <x v="0"/>
    <x v="35"/>
    <x v="4"/>
    <n v="1"/>
    <n v="0"/>
    <n v="0"/>
    <x v="1"/>
    <x v="0"/>
    <x v="1"/>
    <n v="3.05"/>
  </r>
  <r>
    <n v="643"/>
    <x v="89"/>
    <n v="26.577444"/>
    <n v="93.081999999999994"/>
    <x v="0"/>
    <x v="35"/>
    <x v="4"/>
    <n v="1"/>
    <n v="0"/>
    <n v="0"/>
    <x v="1"/>
    <x v="0"/>
    <x v="1"/>
    <n v="3.05"/>
  </r>
  <r>
    <n v="643"/>
    <x v="89"/>
    <n v="26.577444"/>
    <n v="93.081999999999994"/>
    <x v="0"/>
    <x v="35"/>
    <x v="4"/>
    <n v="1"/>
    <n v="0"/>
    <n v="0"/>
    <x v="1"/>
    <x v="0"/>
    <x v="1"/>
    <n v="3.05"/>
  </r>
  <r>
    <n v="643"/>
    <x v="89"/>
    <n v="26.577444"/>
    <n v="93.081999999999994"/>
    <x v="0"/>
    <x v="35"/>
    <x v="4"/>
    <n v="1"/>
    <n v="0"/>
    <n v="0"/>
    <x v="1"/>
    <x v="0"/>
    <x v="1"/>
    <n v="3.05"/>
  </r>
  <r>
    <n v="644"/>
    <x v="89"/>
    <n v="26.574444"/>
    <n v="93.192417000000006"/>
    <x v="0"/>
    <x v="35"/>
    <x v="4"/>
    <n v="1"/>
    <n v="0"/>
    <n v="0"/>
    <x v="1"/>
    <x v="0"/>
    <x v="1"/>
    <n v="3.31"/>
  </r>
  <r>
    <n v="644"/>
    <x v="89"/>
    <n v="26.574444"/>
    <n v="93.192417000000006"/>
    <x v="0"/>
    <x v="35"/>
    <x v="4"/>
    <n v="1"/>
    <n v="0"/>
    <n v="0"/>
    <x v="1"/>
    <x v="0"/>
    <x v="1"/>
    <n v="3.31"/>
  </r>
  <r>
    <n v="644"/>
    <x v="89"/>
    <n v="26.574444"/>
    <n v="93.192417000000006"/>
    <x v="0"/>
    <x v="35"/>
    <x v="4"/>
    <n v="1"/>
    <n v="0"/>
    <n v="0"/>
    <x v="1"/>
    <x v="0"/>
    <x v="1"/>
    <n v="3.31"/>
  </r>
  <r>
    <n v="644"/>
    <x v="89"/>
    <n v="26.574444"/>
    <n v="93.192417000000006"/>
    <x v="0"/>
    <x v="35"/>
    <x v="4"/>
    <n v="1"/>
    <n v="0"/>
    <n v="0"/>
    <x v="1"/>
    <x v="0"/>
    <x v="1"/>
    <n v="3.31"/>
  </r>
  <r>
    <n v="644"/>
    <x v="89"/>
    <n v="26.574444"/>
    <n v="93.192417000000006"/>
    <x v="0"/>
    <x v="35"/>
    <x v="4"/>
    <n v="1"/>
    <n v="0"/>
    <n v="0"/>
    <x v="1"/>
    <x v="0"/>
    <x v="1"/>
    <n v="3.31"/>
  </r>
  <r>
    <n v="644"/>
    <x v="89"/>
    <n v="26.574444"/>
    <n v="93.192417000000006"/>
    <x v="0"/>
    <x v="35"/>
    <x v="4"/>
    <n v="1"/>
    <n v="0"/>
    <n v="0"/>
    <x v="1"/>
    <x v="0"/>
    <x v="1"/>
    <n v="3.31"/>
  </r>
  <r>
    <n v="644"/>
    <x v="89"/>
    <n v="26.574444"/>
    <n v="93.192417000000006"/>
    <x v="0"/>
    <x v="35"/>
    <x v="4"/>
    <n v="1"/>
    <n v="0"/>
    <n v="0"/>
    <x v="1"/>
    <x v="0"/>
    <x v="1"/>
    <n v="3.31"/>
  </r>
  <r>
    <n v="644"/>
    <x v="89"/>
    <n v="26.574444"/>
    <n v="93.192417000000006"/>
    <x v="0"/>
    <x v="35"/>
    <x v="4"/>
    <n v="1"/>
    <n v="0"/>
    <n v="0"/>
    <x v="1"/>
    <x v="0"/>
    <x v="1"/>
    <n v="3.31"/>
  </r>
  <r>
    <n v="644"/>
    <x v="89"/>
    <n v="26.574444"/>
    <n v="93.192417000000006"/>
    <x v="0"/>
    <x v="35"/>
    <x v="4"/>
    <n v="1"/>
    <n v="0"/>
    <n v="0"/>
    <x v="1"/>
    <x v="0"/>
    <x v="1"/>
    <n v="3.31"/>
  </r>
  <r>
    <n v="675"/>
    <x v="94"/>
    <n v="26.573947"/>
    <n v="93.184749999999994"/>
    <x v="0"/>
    <x v="68"/>
    <x v="4"/>
    <n v="1"/>
    <n v="0"/>
    <n v="0"/>
    <x v="1"/>
    <x v="0"/>
    <x v="1"/>
    <s v="8 M"/>
  </r>
  <r>
    <n v="676"/>
    <x v="94"/>
    <n v="26.573861999999998"/>
    <n v="93.183940000000007"/>
    <x v="0"/>
    <x v="67"/>
    <x v="4"/>
    <n v="1"/>
    <n v="0"/>
    <n v="0"/>
    <x v="1"/>
    <x v="0"/>
    <x v="1"/>
    <s v="30 M"/>
  </r>
  <r>
    <n v="696"/>
    <x v="97"/>
    <n v="26.571361"/>
    <n v="93.117249999999999"/>
    <x v="0"/>
    <x v="66"/>
    <x v="4"/>
    <n v="1"/>
    <n v="0"/>
    <n v="0"/>
    <x v="1"/>
    <x v="0"/>
    <x v="1"/>
    <s v="30 M"/>
  </r>
  <r>
    <n v="697"/>
    <x v="97"/>
    <n v="26.574444"/>
    <n v="93.193278000000007"/>
    <x v="0"/>
    <x v="66"/>
    <x v="4"/>
    <n v="1"/>
    <n v="0"/>
    <n v="0"/>
    <x v="1"/>
    <x v="0"/>
    <x v="1"/>
    <s v="10 M"/>
  </r>
  <r>
    <n v="698"/>
    <x v="97"/>
    <n v="26.574444"/>
    <n v="93.193278000000007"/>
    <x v="0"/>
    <x v="69"/>
    <x v="0"/>
    <n v="1"/>
    <n v="0"/>
    <n v="0"/>
    <x v="1"/>
    <x v="0"/>
    <x v="1"/>
    <s v="25 M"/>
  </r>
  <r>
    <n v="698"/>
    <x v="97"/>
    <n v="26.574444"/>
    <n v="93.193278000000007"/>
    <x v="0"/>
    <x v="69"/>
    <x v="0"/>
    <n v="1"/>
    <n v="0"/>
    <n v="0"/>
    <x v="1"/>
    <x v="0"/>
    <x v="1"/>
    <s v="25 M"/>
  </r>
  <r>
    <n v="698"/>
    <x v="97"/>
    <n v="26.574444"/>
    <n v="93.193278000000007"/>
    <x v="0"/>
    <x v="69"/>
    <x v="0"/>
    <n v="1"/>
    <n v="0"/>
    <n v="0"/>
    <x v="1"/>
    <x v="0"/>
    <x v="1"/>
    <s v="25 M"/>
  </r>
  <r>
    <n v="737"/>
    <x v="105"/>
    <n v="26.569749999999999"/>
    <n v="93.119167000000004"/>
    <x v="0"/>
    <x v="66"/>
    <x v="4"/>
    <n v="1"/>
    <n v="0"/>
    <n v="0"/>
    <x v="1"/>
    <x v="0"/>
    <x v="1"/>
    <s v="120 M 2.29"/>
  </r>
  <r>
    <n v="737"/>
    <x v="105"/>
    <n v="26.569749999999999"/>
    <n v="93.119167000000004"/>
    <x v="0"/>
    <x v="66"/>
    <x v="4"/>
    <n v="1"/>
    <n v="0"/>
    <n v="0"/>
    <x v="1"/>
    <x v="0"/>
    <x v="1"/>
    <s v="120 M 2.29"/>
  </r>
  <r>
    <n v="737"/>
    <x v="105"/>
    <n v="26.569749999999999"/>
    <n v="93.119167000000004"/>
    <x v="0"/>
    <x v="66"/>
    <x v="4"/>
    <n v="1"/>
    <n v="0"/>
    <n v="0"/>
    <x v="1"/>
    <x v="0"/>
    <x v="1"/>
    <s v="120 M 2.29"/>
  </r>
  <r>
    <n v="737"/>
    <x v="105"/>
    <n v="26.569749999999999"/>
    <n v="93.119167000000004"/>
    <x v="0"/>
    <x v="66"/>
    <x v="4"/>
    <n v="1"/>
    <n v="0"/>
    <n v="0"/>
    <x v="1"/>
    <x v="0"/>
    <x v="1"/>
    <s v="120 M 2.29"/>
  </r>
  <r>
    <n v="743"/>
    <x v="107"/>
    <n v="26.574369999999998"/>
    <n v="93.192667999999998"/>
    <x v="0"/>
    <x v="9"/>
    <x v="3"/>
    <n v="1"/>
    <n v="0"/>
    <n v="0"/>
    <x v="1"/>
    <x v="1"/>
    <x v="0"/>
    <s v="NA"/>
  </r>
  <r>
    <n v="744"/>
    <x v="107"/>
    <n v="26.574417"/>
    <n v="93.147833000000006"/>
    <x v="0"/>
    <x v="66"/>
    <x v="4"/>
    <n v="1"/>
    <n v="0"/>
    <n v="0"/>
    <x v="1"/>
    <x v="0"/>
    <x v="1"/>
    <s v="2.04 30 M"/>
  </r>
  <r>
    <n v="745"/>
    <x v="107"/>
    <n v="26.571110999999998"/>
    <n v="93.140693999999996"/>
    <x v="0"/>
    <x v="66"/>
    <x v="4"/>
    <n v="1"/>
    <n v="0"/>
    <n v="0"/>
    <x v="1"/>
    <x v="0"/>
    <x v="1"/>
    <s v="2.06 60 M"/>
  </r>
  <r>
    <n v="746"/>
    <x v="107"/>
    <n v="26.577361"/>
    <n v="93.082306000000003"/>
    <x v="0"/>
    <x v="35"/>
    <x v="4"/>
    <n v="1"/>
    <n v="0"/>
    <n v="0"/>
    <x v="1"/>
    <x v="0"/>
    <x v="1"/>
    <s v="2.35 20 M"/>
  </r>
  <r>
    <n v="760"/>
    <x v="112"/>
    <n v="26.576167999999999"/>
    <n v="93.159818999999999"/>
    <x v="0"/>
    <x v="67"/>
    <x v="4"/>
    <n v="1"/>
    <n v="0"/>
    <n v="0"/>
    <x v="1"/>
    <x v="0"/>
    <x v="1"/>
    <s v="4 M 2.19"/>
  </r>
  <r>
    <n v="761"/>
    <x v="112"/>
    <n v="26.568083000000001"/>
    <n v="93.128332999999998"/>
    <x v="0"/>
    <x v="66"/>
    <x v="4"/>
    <n v="1"/>
    <n v="0"/>
    <n v="0"/>
    <x v="1"/>
    <x v="0"/>
    <x v="1"/>
    <s v="30 M 2.26"/>
  </r>
  <r>
    <n v="770"/>
    <x v="115"/>
    <n v="26.568000000000001"/>
    <n v="93.128028"/>
    <x v="0"/>
    <x v="66"/>
    <x v="4"/>
    <n v="1"/>
    <n v="0"/>
    <n v="0"/>
    <x v="1"/>
    <x v="0"/>
    <x v="1"/>
    <s v="30 M 12.48"/>
  </r>
  <r>
    <n v="770"/>
    <x v="115"/>
    <n v="26.568000000000001"/>
    <n v="93.128028"/>
    <x v="0"/>
    <x v="66"/>
    <x v="4"/>
    <n v="1"/>
    <n v="0"/>
    <n v="0"/>
    <x v="1"/>
    <x v="0"/>
    <x v="1"/>
    <s v="30 M 12.48"/>
  </r>
  <r>
    <n v="770"/>
    <x v="115"/>
    <n v="26.568000000000001"/>
    <n v="93.128028"/>
    <x v="0"/>
    <x v="66"/>
    <x v="4"/>
    <n v="1"/>
    <n v="0"/>
    <n v="0"/>
    <x v="1"/>
    <x v="0"/>
    <x v="1"/>
    <s v="30 M 12.48"/>
  </r>
  <r>
    <n v="771"/>
    <x v="165"/>
    <n v="26.574389"/>
    <n v="93.193332999999996"/>
    <x v="0"/>
    <x v="35"/>
    <x v="4"/>
    <n v="1"/>
    <n v="0"/>
    <n v="0"/>
    <x v="1"/>
    <x v="0"/>
    <x v="1"/>
    <s v="40 M 1.52"/>
  </r>
  <r>
    <n v="771"/>
    <x v="165"/>
    <n v="26.574389"/>
    <n v="93.193332999999996"/>
    <x v="0"/>
    <x v="35"/>
    <x v="4"/>
    <n v="1"/>
    <n v="0"/>
    <n v="0"/>
    <x v="1"/>
    <x v="0"/>
    <x v="1"/>
    <s v="40 M 1.52"/>
  </r>
  <r>
    <n v="771"/>
    <x v="165"/>
    <n v="26.574389"/>
    <n v="93.193332999999996"/>
    <x v="0"/>
    <x v="35"/>
    <x v="4"/>
    <n v="1"/>
    <n v="0"/>
    <n v="0"/>
    <x v="1"/>
    <x v="0"/>
    <x v="1"/>
    <s v="40 M 1.52"/>
  </r>
  <r>
    <n v="771"/>
    <x v="165"/>
    <n v="26.574389"/>
    <n v="93.193332999999996"/>
    <x v="0"/>
    <x v="35"/>
    <x v="4"/>
    <n v="1"/>
    <n v="0"/>
    <n v="0"/>
    <x v="1"/>
    <x v="0"/>
    <x v="1"/>
    <s v="40 M 1.52"/>
  </r>
  <r>
    <n v="771"/>
    <x v="165"/>
    <n v="26.574389"/>
    <n v="93.193332999999996"/>
    <x v="0"/>
    <x v="35"/>
    <x v="4"/>
    <n v="1"/>
    <n v="0"/>
    <n v="0"/>
    <x v="1"/>
    <x v="0"/>
    <x v="1"/>
    <s v="40 M 1.52"/>
  </r>
  <r>
    <n v="771"/>
    <x v="165"/>
    <n v="26.574389"/>
    <n v="93.193332999999996"/>
    <x v="0"/>
    <x v="35"/>
    <x v="4"/>
    <n v="1"/>
    <n v="0"/>
    <n v="0"/>
    <x v="1"/>
    <x v="0"/>
    <x v="1"/>
    <s v="40 M 1.52"/>
  </r>
  <r>
    <n v="771"/>
    <x v="165"/>
    <n v="26.574389"/>
    <n v="93.193332999999996"/>
    <x v="0"/>
    <x v="35"/>
    <x v="4"/>
    <n v="1"/>
    <n v="0"/>
    <n v="0"/>
    <x v="1"/>
    <x v="0"/>
    <x v="1"/>
    <s v="40 M 1.52"/>
  </r>
  <r>
    <n v="771"/>
    <x v="165"/>
    <n v="26.574389"/>
    <n v="93.193332999999996"/>
    <x v="0"/>
    <x v="35"/>
    <x v="4"/>
    <n v="1"/>
    <n v="0"/>
    <n v="0"/>
    <x v="1"/>
    <x v="0"/>
    <x v="1"/>
    <s v="40 M 1.52"/>
  </r>
  <r>
    <n v="771"/>
    <x v="165"/>
    <n v="26.574389"/>
    <n v="93.193332999999996"/>
    <x v="0"/>
    <x v="35"/>
    <x v="4"/>
    <n v="1"/>
    <n v="0"/>
    <n v="0"/>
    <x v="1"/>
    <x v="0"/>
    <x v="1"/>
    <s v="40 M 1.52"/>
  </r>
  <r>
    <n v="777"/>
    <x v="117"/>
    <n v="26.567944000000001"/>
    <n v="93.129722000000001"/>
    <x v="0"/>
    <x v="67"/>
    <x v="4"/>
    <n v="1"/>
    <n v="0"/>
    <n v="0"/>
    <x v="1"/>
    <x v="0"/>
    <x v="1"/>
    <s v="1.27 30M"/>
  </r>
  <r>
    <n v="783"/>
    <x v="119"/>
    <n v="26.570457000000001"/>
    <n v="93.118404999999996"/>
    <x v="0"/>
    <x v="66"/>
    <x v="4"/>
    <n v="1"/>
    <n v="0"/>
    <n v="0"/>
    <x v="1"/>
    <x v="0"/>
    <x v="1"/>
    <s v="40 Metres From Highway"/>
  </r>
  <r>
    <n v="804"/>
    <x v="125"/>
    <n v="26.570364000000001"/>
    <n v="93.118431000000001"/>
    <x v="0"/>
    <x v="66"/>
    <x v="4"/>
    <n v="1"/>
    <n v="0"/>
    <n v="0"/>
    <x v="1"/>
    <x v="0"/>
    <x v="1"/>
    <n v="2.4900000000000002"/>
  </r>
  <r>
    <n v="807"/>
    <x v="126"/>
    <n v="26.576785999999998"/>
    <n v="93.083996999999997"/>
    <x v="0"/>
    <x v="67"/>
    <x v="4"/>
    <n v="1"/>
    <n v="0"/>
    <n v="0"/>
    <x v="1"/>
    <x v="0"/>
    <x v="1"/>
    <n v="2.0099999999999998"/>
  </r>
  <r>
    <n v="810"/>
    <x v="127"/>
    <n v="26.577383000000001"/>
    <n v="93.082108000000005"/>
    <x v="0"/>
    <x v="64"/>
    <x v="2"/>
    <n v="1"/>
    <n v="0"/>
    <n v="0"/>
    <x v="1"/>
    <x v="0"/>
    <x v="1"/>
    <n v="3.12"/>
  </r>
  <r>
    <n v="810"/>
    <x v="127"/>
    <n v="26.577383000000001"/>
    <n v="93.082108000000005"/>
    <x v="0"/>
    <x v="64"/>
    <x v="2"/>
    <n v="1"/>
    <n v="0"/>
    <n v="0"/>
    <x v="1"/>
    <x v="0"/>
    <x v="1"/>
    <n v="3.12"/>
  </r>
  <r>
    <n v="810"/>
    <x v="127"/>
    <n v="26.577383000000001"/>
    <n v="93.082108000000005"/>
    <x v="0"/>
    <x v="64"/>
    <x v="2"/>
    <n v="1"/>
    <n v="0"/>
    <n v="0"/>
    <x v="1"/>
    <x v="0"/>
    <x v="1"/>
    <n v="3.12"/>
  </r>
  <r>
    <n v="810"/>
    <x v="127"/>
    <n v="26.577383000000001"/>
    <n v="93.082108000000005"/>
    <x v="0"/>
    <x v="64"/>
    <x v="2"/>
    <n v="1"/>
    <n v="0"/>
    <n v="0"/>
    <x v="1"/>
    <x v="0"/>
    <x v="1"/>
    <n v="3.12"/>
  </r>
  <r>
    <n v="810"/>
    <x v="127"/>
    <n v="26.577383000000001"/>
    <n v="93.082108000000005"/>
    <x v="0"/>
    <x v="64"/>
    <x v="2"/>
    <n v="1"/>
    <n v="0"/>
    <n v="0"/>
    <x v="1"/>
    <x v="0"/>
    <x v="1"/>
    <n v="3.12"/>
  </r>
  <r>
    <n v="810"/>
    <x v="127"/>
    <n v="26.577383000000001"/>
    <n v="93.082108000000005"/>
    <x v="0"/>
    <x v="64"/>
    <x v="2"/>
    <n v="1"/>
    <n v="0"/>
    <n v="0"/>
    <x v="1"/>
    <x v="0"/>
    <x v="1"/>
    <n v="3.12"/>
  </r>
  <r>
    <n v="810"/>
    <x v="127"/>
    <n v="26.577383000000001"/>
    <n v="93.082108000000005"/>
    <x v="0"/>
    <x v="64"/>
    <x v="2"/>
    <n v="1"/>
    <n v="0"/>
    <n v="0"/>
    <x v="1"/>
    <x v="0"/>
    <x v="1"/>
    <n v="3.12"/>
  </r>
  <r>
    <n v="823"/>
    <x v="130"/>
    <n v="26.574489"/>
    <n v="93.193206000000004"/>
    <x v="0"/>
    <x v="66"/>
    <x v="4"/>
    <n v="1"/>
    <n v="0"/>
    <n v="0"/>
    <x v="1"/>
    <x v="0"/>
    <x v="1"/>
    <n v="4.13"/>
  </r>
  <r>
    <n v="823"/>
    <x v="130"/>
    <n v="26.574489"/>
    <n v="93.193206000000004"/>
    <x v="0"/>
    <x v="66"/>
    <x v="4"/>
    <n v="1"/>
    <n v="0"/>
    <n v="0"/>
    <x v="1"/>
    <x v="0"/>
    <x v="1"/>
    <n v="4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8"/>
    <x v="132"/>
    <n v="26.577392"/>
    <n v="93.081785999999994"/>
    <x v="0"/>
    <x v="64"/>
    <x v="2"/>
    <n v="1"/>
    <n v="0"/>
    <n v="0"/>
    <x v="1"/>
    <x v="0"/>
    <x v="1"/>
    <s v="4 Metres From Highway 3.13"/>
  </r>
  <r>
    <n v="829"/>
    <x v="132"/>
    <n v="26.574332999999999"/>
    <n v="93.192943999999997"/>
    <x v="0"/>
    <x v="70"/>
    <x v="4"/>
    <n v="1"/>
    <n v="0"/>
    <n v="0"/>
    <x v="1"/>
    <x v="0"/>
    <x v="1"/>
    <n v="3.35"/>
  </r>
  <r>
    <n v="829"/>
    <x v="132"/>
    <n v="26.574332999999999"/>
    <n v="93.192943999999997"/>
    <x v="0"/>
    <x v="70"/>
    <x v="4"/>
    <n v="1"/>
    <n v="0"/>
    <n v="0"/>
    <x v="1"/>
    <x v="0"/>
    <x v="1"/>
    <n v="3.35"/>
  </r>
  <r>
    <n v="830"/>
    <x v="132"/>
    <n v="26.574221999999999"/>
    <n v="93.188972000000007"/>
    <x v="0"/>
    <x v="65"/>
    <x v="4"/>
    <n v="1"/>
    <n v="0"/>
    <n v="0"/>
    <x v="1"/>
    <x v="0"/>
    <x v="1"/>
    <s v="45 Metres From Highway 3.40"/>
  </r>
  <r>
    <n v="831"/>
    <x v="132"/>
    <n v="26.568888999999999"/>
    <n v="93.134028000000001"/>
    <x v="0"/>
    <x v="66"/>
    <x v="4"/>
    <n v="1"/>
    <n v="0"/>
    <n v="0"/>
    <x v="1"/>
    <x v="0"/>
    <x v="1"/>
    <s v="15M 4.25"/>
  </r>
  <r>
    <n v="831"/>
    <x v="132"/>
    <n v="26.568888999999999"/>
    <n v="93.134028000000001"/>
    <x v="0"/>
    <x v="66"/>
    <x v="4"/>
    <n v="1"/>
    <n v="0"/>
    <n v="0"/>
    <x v="1"/>
    <x v="0"/>
    <x v="1"/>
    <s v="15M 4.25"/>
  </r>
  <r>
    <n v="833"/>
    <x v="133"/>
    <n v="26.571417"/>
    <n v="93.117221999999998"/>
    <x v="0"/>
    <x v="66"/>
    <x v="4"/>
    <n v="1"/>
    <n v="0"/>
    <n v="0"/>
    <x v="1"/>
    <x v="0"/>
    <x v="1"/>
    <n v="3.5"/>
  </r>
  <r>
    <n v="834"/>
    <x v="133"/>
    <n v="26.574221999999999"/>
    <n v="93.188972000000007"/>
    <x v="0"/>
    <x v="66"/>
    <x v="4"/>
    <n v="1"/>
    <n v="0"/>
    <n v="0"/>
    <x v="1"/>
    <x v="0"/>
    <x v="1"/>
    <s v="35M 4.01"/>
  </r>
  <r>
    <n v="834"/>
    <x v="133"/>
    <n v="26.574221999999999"/>
    <n v="93.188972000000007"/>
    <x v="0"/>
    <x v="66"/>
    <x v="4"/>
    <n v="1"/>
    <n v="0"/>
    <n v="0"/>
    <x v="1"/>
    <x v="0"/>
    <x v="1"/>
    <s v="35M 4.01"/>
  </r>
  <r>
    <n v="834"/>
    <x v="133"/>
    <n v="26.574221999999999"/>
    <n v="93.188972000000007"/>
    <x v="0"/>
    <x v="66"/>
    <x v="4"/>
    <n v="1"/>
    <n v="0"/>
    <n v="0"/>
    <x v="1"/>
    <x v="0"/>
    <x v="1"/>
    <s v="35M 4.01"/>
  </r>
  <r>
    <n v="834"/>
    <x v="133"/>
    <n v="26.574221999999999"/>
    <n v="93.188972000000007"/>
    <x v="0"/>
    <x v="66"/>
    <x v="4"/>
    <n v="1"/>
    <n v="0"/>
    <n v="0"/>
    <x v="1"/>
    <x v="0"/>
    <x v="1"/>
    <s v="35M 4.01"/>
  </r>
  <r>
    <n v="835"/>
    <x v="133"/>
    <n v="26.574528000000001"/>
    <n v="93.193388999999996"/>
    <x v="0"/>
    <x v="66"/>
    <x v="4"/>
    <n v="1"/>
    <n v="0"/>
    <n v="0"/>
    <x v="1"/>
    <x v="0"/>
    <x v="1"/>
    <s v="15 Metres from Highway 4.06"/>
  </r>
  <r>
    <n v="835"/>
    <x v="133"/>
    <n v="26.574528000000001"/>
    <n v="93.193388999999996"/>
    <x v="0"/>
    <x v="66"/>
    <x v="4"/>
    <n v="1"/>
    <n v="0"/>
    <n v="0"/>
    <x v="1"/>
    <x v="0"/>
    <x v="1"/>
    <s v="15 Metres from Highway 4.06"/>
  </r>
  <r>
    <n v="836"/>
    <x v="133"/>
    <n v="26.574528000000001"/>
    <n v="93.193388999999996"/>
    <x v="0"/>
    <x v="70"/>
    <x v="4"/>
    <n v="1"/>
    <n v="0"/>
    <n v="0"/>
    <x v="1"/>
    <x v="0"/>
    <x v="1"/>
    <n v="4.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n v="8"/>
    <d v="2018-11-27T00:00:00"/>
    <n v="26.584277780000001"/>
    <n v="93.337361110000003"/>
    <s v="Non-monsoon"/>
    <x v="0"/>
    <s v="Ungulate"/>
    <n v="0"/>
    <n v="1"/>
    <n v="0"/>
    <s v="NA"/>
  </r>
  <r>
    <n v="9"/>
    <d v="2018-11-27T00:00:00"/>
    <n v="26.57488889"/>
    <n v="93.175444440000007"/>
    <s v="Non-monsoon"/>
    <x v="0"/>
    <s v="Ungulate"/>
    <n v="0"/>
    <n v="0"/>
    <n v="1"/>
    <s v="NA"/>
  </r>
  <r>
    <n v="18"/>
    <d v="2018-11-27T00:00:00"/>
    <n v="26.617972219999999"/>
    <n v="93.514638890000001"/>
    <s v="Non-monsoon"/>
    <x v="0"/>
    <s v="Ungulate"/>
    <n v="0"/>
    <n v="1"/>
    <n v="0"/>
    <s v="NA"/>
  </r>
  <r>
    <n v="18"/>
    <d v="2018-11-27T00:00:00"/>
    <n v="26.617972219999999"/>
    <n v="93.514638890000001"/>
    <s v="Non-monsoon"/>
    <x v="0"/>
    <s v="Ungulate"/>
    <n v="0"/>
    <n v="1"/>
    <n v="0"/>
    <s v="NA"/>
  </r>
  <r>
    <n v="18"/>
    <d v="2018-11-27T00:00:00"/>
    <n v="26.617972219999999"/>
    <n v="93.514638890000001"/>
    <s v="Non-monsoon"/>
    <x v="0"/>
    <s v="Ungulate"/>
    <n v="0"/>
    <n v="1"/>
    <n v="0"/>
    <s v="NA"/>
  </r>
  <r>
    <n v="18"/>
    <d v="2018-11-27T00:00:00"/>
    <n v="26.617972219999999"/>
    <n v="93.514638890000001"/>
    <s v="Non-monsoon"/>
    <x v="0"/>
    <s v="Ungulate"/>
    <n v="0"/>
    <n v="1"/>
    <n v="0"/>
    <s v="NA"/>
  </r>
  <r>
    <n v="18"/>
    <d v="2018-11-27T00:00:00"/>
    <n v="26.617972219999999"/>
    <n v="93.514638890000001"/>
    <s v="Non-monsoon"/>
    <x v="0"/>
    <s v="Ungulate"/>
    <n v="0"/>
    <n v="1"/>
    <n v="0"/>
    <s v="NA"/>
  </r>
  <r>
    <n v="18"/>
    <d v="2018-11-27T00:00:00"/>
    <n v="26.617972219999999"/>
    <n v="93.514638890000001"/>
    <s v="Non-monsoon"/>
    <x v="0"/>
    <s v="Ungulate"/>
    <n v="0"/>
    <n v="1"/>
    <n v="0"/>
    <s v="NA"/>
  </r>
  <r>
    <n v="18"/>
    <d v="2018-11-27T00:00:00"/>
    <n v="26.617972219999999"/>
    <n v="93.514638890000001"/>
    <s v="Non-monsoon"/>
    <x v="0"/>
    <s v="Ungulate"/>
    <n v="0"/>
    <n v="1"/>
    <n v="0"/>
    <s v="NA"/>
  </r>
  <r>
    <n v="18"/>
    <d v="2018-11-27T00:00:00"/>
    <n v="26.617972219999999"/>
    <n v="93.514638890000001"/>
    <s v="Non-monsoon"/>
    <x v="0"/>
    <s v="Ungulate"/>
    <n v="0"/>
    <n v="1"/>
    <n v="0"/>
    <s v="NA"/>
  </r>
  <r>
    <n v="18"/>
    <d v="2018-11-27T00:00:00"/>
    <n v="26.617972219999999"/>
    <n v="93.514638890000001"/>
    <s v="Non-monsoon"/>
    <x v="0"/>
    <s v="Ungulate"/>
    <n v="0"/>
    <n v="1"/>
    <n v="0"/>
    <s v="NA"/>
  </r>
  <r>
    <n v="18"/>
    <d v="2018-11-27T00:00:00"/>
    <n v="26.617972219999999"/>
    <n v="93.514638890000001"/>
    <s v="Non-monsoon"/>
    <x v="0"/>
    <s v="Ungulate"/>
    <n v="0"/>
    <n v="1"/>
    <n v="0"/>
    <s v="NA"/>
  </r>
  <r>
    <n v="17"/>
    <d v="2018-12-01T00:00:00"/>
    <n v="26.62277778"/>
    <n v="93.524694440000005"/>
    <s v="Non-monsoon"/>
    <x v="0"/>
    <s v="Ungulate"/>
    <n v="0"/>
    <n v="1"/>
    <n v="0"/>
    <s v="NA"/>
  </r>
  <r>
    <n v="17"/>
    <d v="2018-12-01T00:00:00"/>
    <n v="26.62277778"/>
    <n v="93.524694440000005"/>
    <s v="Non-monsoon"/>
    <x v="0"/>
    <s v="Ungulate"/>
    <n v="0"/>
    <n v="1"/>
    <n v="0"/>
    <s v="NA"/>
  </r>
  <r>
    <n v="17"/>
    <d v="2018-12-01T00:00:00"/>
    <n v="26.62277778"/>
    <n v="93.524694440000005"/>
    <s v="Non-monsoon"/>
    <x v="0"/>
    <s v="Ungulate"/>
    <n v="0"/>
    <n v="1"/>
    <n v="0"/>
    <s v="NA"/>
  </r>
  <r>
    <n v="6"/>
    <d v="2018-12-20T00:00:00"/>
    <n v="26.57427333"/>
    <n v="93.188923329999994"/>
    <s v="Non-monsoon"/>
    <x v="0"/>
    <s v="Ungulate"/>
    <n v="0"/>
    <n v="0"/>
    <n v="1"/>
    <s v="NA"/>
  </r>
  <r>
    <n v="25"/>
    <d v="2019-01-05T00:00:00"/>
    <n v="26.576065"/>
    <n v="93.154236670000003"/>
    <s v="Non-monsoon"/>
    <x v="0"/>
    <s v="Ungulate"/>
    <n v="0"/>
    <n v="1"/>
    <n v="0"/>
    <s v="NA"/>
  </r>
  <r>
    <n v="25"/>
    <d v="2019-01-05T00:00:00"/>
    <n v="26.576065"/>
    <n v="93.154236670000003"/>
    <s v="Non-monsoon"/>
    <x v="0"/>
    <s v="Ungulate"/>
    <n v="0"/>
    <n v="1"/>
    <n v="0"/>
    <s v="NA"/>
  </r>
  <r>
    <n v="28"/>
    <d v="2019-01-07T00:00:00"/>
    <n v="26.58420667"/>
    <n v="93.337450000000004"/>
    <s v="Non-monsoon"/>
    <x v="0"/>
    <s v="Ungulate"/>
    <n v="0"/>
    <n v="1"/>
    <n v="0"/>
    <s v="NA"/>
  </r>
  <r>
    <n v="40"/>
    <d v="2019-01-12T00:00:00"/>
    <n v="26.585584999999998"/>
    <n v="93.327385000000007"/>
    <s v="Non-monsoon"/>
    <x v="0"/>
    <s v="Ungulate"/>
    <n v="0"/>
    <n v="0"/>
    <n v="1"/>
    <s v="NA"/>
  </r>
  <r>
    <n v="41"/>
    <d v="2019-01-12T00:00:00"/>
    <n v="26.573916669999999"/>
    <n v="93.145944439999994"/>
    <s v="Non-monsoon"/>
    <x v="0"/>
    <s v="Ungulate"/>
    <n v="0"/>
    <n v="1"/>
    <n v="0"/>
    <s v="NA"/>
  </r>
  <r>
    <n v="41"/>
    <d v="2019-01-12T00:00:00"/>
    <n v="26.573916669999999"/>
    <n v="93.145944439999994"/>
    <s v="Non-monsoon"/>
    <x v="0"/>
    <s v="Ungulate"/>
    <n v="0"/>
    <n v="1"/>
    <n v="0"/>
    <s v="NA"/>
  </r>
  <r>
    <n v="41"/>
    <d v="2019-01-12T00:00:00"/>
    <n v="26.573916669999999"/>
    <n v="93.145944439999994"/>
    <s v="Non-monsoon"/>
    <x v="0"/>
    <s v="Ungulate"/>
    <n v="0"/>
    <n v="1"/>
    <n v="0"/>
    <s v="NA"/>
  </r>
  <r>
    <n v="52"/>
    <d v="2019-01-19T00:00:00"/>
    <n v="26.573924999999999"/>
    <n v="93.145931669999996"/>
    <s v="Non-monsoon"/>
    <x v="0"/>
    <s v="Ungulate"/>
    <n v="0"/>
    <n v="1"/>
    <n v="0"/>
    <s v="NA"/>
  </r>
  <r>
    <n v="52"/>
    <d v="2019-01-19T00:00:00"/>
    <n v="26.573924999999999"/>
    <n v="93.145931669999996"/>
    <s v="Non-monsoon"/>
    <x v="0"/>
    <s v="Ungulate"/>
    <n v="0"/>
    <n v="1"/>
    <n v="0"/>
    <s v="NA"/>
  </r>
  <r>
    <n v="52"/>
    <d v="2019-01-19T00:00:00"/>
    <n v="26.573924999999999"/>
    <n v="93.145931669999996"/>
    <s v="Non-monsoon"/>
    <x v="0"/>
    <s v="Ungulate"/>
    <n v="0"/>
    <n v="1"/>
    <n v="0"/>
    <s v="NA"/>
  </r>
  <r>
    <n v="56"/>
    <d v="2019-01-23T00:00:00"/>
    <n v="26.584146669999999"/>
    <n v="93.337383329999994"/>
    <s v="Non-monsoon"/>
    <x v="0"/>
    <s v="Ungulate"/>
    <n v="0"/>
    <n v="1"/>
    <n v="0"/>
    <s v="NA"/>
  </r>
  <r>
    <n v="57"/>
    <d v="2019-01-23T00:00:00"/>
    <n v="26.58548833"/>
    <n v="93.322573329999997"/>
    <s v="Non-monsoon"/>
    <x v="0"/>
    <s v="Ungulate"/>
    <n v="0"/>
    <n v="1"/>
    <n v="0"/>
    <s v="NA"/>
  </r>
  <r>
    <n v="57"/>
    <d v="2019-01-23T00:00:00"/>
    <n v="26.58548833"/>
    <n v="93.322573329999997"/>
    <s v="Non-monsoon"/>
    <x v="0"/>
    <s v="Ungulate"/>
    <n v="0"/>
    <n v="1"/>
    <n v="0"/>
    <s v="NA"/>
  </r>
  <r>
    <n v="77"/>
    <d v="2019-01-28T00:00:00"/>
    <n v="26.58539167"/>
    <n v="93.322616670000002"/>
    <s v="Non-monsoon"/>
    <x v="0"/>
    <s v="Ungulate"/>
    <n v="0"/>
    <n v="1"/>
    <n v="0"/>
    <s v="NA"/>
  </r>
  <r>
    <n v="79"/>
    <d v="2019-01-29T00:00:00"/>
    <n v="26.58541"/>
    <n v="93.322581670000005"/>
    <s v="Non-monsoon"/>
    <x v="0"/>
    <s v="Ungulate"/>
    <n v="0"/>
    <n v="1"/>
    <n v="0"/>
    <s v="NA"/>
  </r>
  <r>
    <n v="94"/>
    <d v="2019-02-06T00:00:00"/>
    <n v="26.585431669999998"/>
    <n v="93.322558330000007"/>
    <s v="Non-monsoon"/>
    <x v="0"/>
    <s v="Ungulate"/>
    <n v="0"/>
    <n v="1"/>
    <n v="0"/>
    <s v="NA"/>
  </r>
  <r>
    <n v="95"/>
    <d v="2019-02-06T00:00:00"/>
    <n v="26.585396670000002"/>
    <n v="93.321913330000001"/>
    <s v="Non-monsoon"/>
    <x v="0"/>
    <s v="Ungulate"/>
    <n v="0"/>
    <n v="1"/>
    <n v="0"/>
    <s v="NA"/>
  </r>
  <r>
    <n v="96"/>
    <d v="2019-02-08T00:00:00"/>
    <n v="26.585538329999999"/>
    <n v="93.322908330000004"/>
    <s v="Non-monsoon"/>
    <x v="0"/>
    <s v="Ungulate"/>
    <n v="0"/>
    <n v="1"/>
    <n v="0"/>
    <s v="NA"/>
  </r>
  <r>
    <n v="96"/>
    <d v="2019-02-08T00:00:00"/>
    <n v="26.585538329999999"/>
    <n v="93.322908330000004"/>
    <s v="Non-monsoon"/>
    <x v="0"/>
    <s v="Ungulate"/>
    <n v="0"/>
    <n v="1"/>
    <n v="0"/>
    <s v="NA"/>
  </r>
  <r>
    <n v="97"/>
    <d v="2019-02-08T00:00:00"/>
    <n v="26.574388890000002"/>
    <n v="93.192472219999999"/>
    <s v="Non-monsoon"/>
    <x v="0"/>
    <s v="Ungulate"/>
    <n v="0"/>
    <n v="0"/>
    <n v="1"/>
    <s v="NA"/>
  </r>
  <r>
    <n v="97"/>
    <d v="2019-02-08T00:00:00"/>
    <n v="26.574388890000002"/>
    <n v="93.192472219999999"/>
    <s v="Non-monsoon"/>
    <x v="0"/>
    <s v="Ungulate"/>
    <n v="0"/>
    <n v="0"/>
    <n v="1"/>
    <s v="NA"/>
  </r>
  <r>
    <n v="105"/>
    <d v="2019-02-14T00:00:00"/>
    <n v="26.613283330000002"/>
    <n v="93.502399999999994"/>
    <s v="Non-monsoon"/>
    <x v="0"/>
    <s v="Ungulate"/>
    <n v="0"/>
    <n v="0"/>
    <n v="1"/>
    <s v="NA"/>
  </r>
  <r>
    <n v="107"/>
    <d v="2019-02-14T00:00:00"/>
    <n v="26.569375000000001"/>
    <n v="93.072378330000006"/>
    <s v="Non-monsoon"/>
    <x v="0"/>
    <s v="Ungulate"/>
    <n v="0"/>
    <n v="1"/>
    <n v="0"/>
    <s v="NA"/>
  </r>
  <r>
    <n v="109"/>
    <d v="2019-02-20T00:00:00"/>
    <n v="26.584119999999999"/>
    <n v="93.337391670000002"/>
    <s v="Non-monsoon"/>
    <x v="0"/>
    <s v="Ungulate"/>
    <n v="0"/>
    <n v="1"/>
    <n v="0"/>
    <s v="NA"/>
  </r>
  <r>
    <n v="111"/>
    <d v="2019-02-22T00:00:00"/>
    <n v="26.574846669999999"/>
    <n v="93.175584999999998"/>
    <s v="Non-monsoon"/>
    <x v="0"/>
    <s v="Ungulate"/>
    <n v="0"/>
    <n v="1"/>
    <n v="0"/>
    <s v="NA"/>
  </r>
  <r>
    <n v="113"/>
    <d v="2019-02-25T00:00:00"/>
    <n v="26.576111109999999"/>
    <n v="93.168750000000003"/>
    <s v="Non-monsoon"/>
    <x v="0"/>
    <s v="Ungulate"/>
    <n v="0"/>
    <n v="1"/>
    <n v="0"/>
    <s v="NA"/>
  </r>
  <r>
    <n v="129"/>
    <d v="2019-03-08T00:00:00"/>
    <n v="26.58426167"/>
    <n v="93.337416669999996"/>
    <s v="Non-monsoon"/>
    <x v="0"/>
    <s v="Ungulate"/>
    <n v="0"/>
    <n v="1"/>
    <n v="0"/>
    <s v="NA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3"/>
    <d v="2019-04-19T00:00:00"/>
    <n v="26.57413889"/>
    <n v="93.188916669999998"/>
    <s v="Non-monsoon"/>
    <x v="0"/>
    <s v="Ungulate"/>
    <n v="0"/>
    <n v="0"/>
    <n v="1"/>
    <s v="140 metre distance from Highway"/>
  </r>
  <r>
    <n v="155"/>
    <d v="2019-04-21T00:00:00"/>
    <n v="26.584201669999999"/>
    <n v="93.337428329999995"/>
    <s v="Non-monsoon"/>
    <x v="0"/>
    <s v="Ungulate"/>
    <n v="0"/>
    <n v="1"/>
    <n v="0"/>
    <s v="NA"/>
  </r>
  <r>
    <n v="175"/>
    <d v="2019-05-07T00:00:00"/>
    <n v="26.574034999999999"/>
    <n v="93.145883330000004"/>
    <s v="Non-monsoon"/>
    <x v="0"/>
    <s v="Ungulate"/>
    <n v="0"/>
    <n v="1"/>
    <n v="0"/>
    <s v="NA"/>
  </r>
  <r>
    <n v="218"/>
    <d v="2019-06-02T00:00:00"/>
    <n v="26.574141390000001"/>
    <n v="93.188492780000004"/>
    <s v="Monsoon"/>
    <x v="0"/>
    <s v="Ungulate"/>
    <n v="0"/>
    <n v="0"/>
    <n v="1"/>
    <s v="60 metre from Highway"/>
  </r>
  <r>
    <n v="218"/>
    <d v="2019-06-02T00:00:00"/>
    <n v="26.574141390000001"/>
    <n v="93.188492780000004"/>
    <s v="Monsoon"/>
    <x v="0"/>
    <s v="Ungulate"/>
    <n v="0"/>
    <n v="0"/>
    <n v="1"/>
    <s v="60 metre from Highway"/>
  </r>
  <r>
    <n v="218"/>
    <d v="2019-06-02T00:00:00"/>
    <n v="26.574141390000001"/>
    <n v="93.188492780000004"/>
    <s v="Monsoon"/>
    <x v="0"/>
    <s v="Ungulate"/>
    <n v="0"/>
    <n v="0"/>
    <n v="1"/>
    <s v="60 metre from Highway"/>
  </r>
  <r>
    <n v="220"/>
    <d v="2019-06-02T00:00:00"/>
    <n v="26.571937500000001"/>
    <n v="93.116607779999995"/>
    <s v="Monsoon"/>
    <x v="0"/>
    <s v="Ungulate"/>
    <n v="0"/>
    <n v="0"/>
    <n v="1"/>
    <s v="80 metre from Highway"/>
  </r>
  <r>
    <n v="220"/>
    <d v="2019-06-02T00:00:00"/>
    <n v="26.571937500000001"/>
    <n v="93.116607779999995"/>
    <s v="Monsoon"/>
    <x v="0"/>
    <s v="Ungulate"/>
    <n v="0"/>
    <n v="0"/>
    <n v="1"/>
    <s v="80 metre from Highway"/>
  </r>
  <r>
    <n v="220"/>
    <d v="2019-06-02T00:00:00"/>
    <n v="26.571937500000001"/>
    <n v="93.116607779999995"/>
    <s v="Monsoon"/>
    <x v="0"/>
    <s v="Ungulate"/>
    <n v="0"/>
    <n v="0"/>
    <n v="1"/>
    <s v="80 metre from Highway"/>
  </r>
  <r>
    <n v="220"/>
    <d v="2019-06-02T00:00:00"/>
    <n v="26.571937500000001"/>
    <n v="93.116607779999995"/>
    <s v="Monsoon"/>
    <x v="0"/>
    <s v="Ungulate"/>
    <n v="0"/>
    <n v="0"/>
    <n v="1"/>
    <s v="80 metre from Highway"/>
  </r>
  <r>
    <n v="220"/>
    <d v="2019-06-02T00:00:00"/>
    <n v="26.571937500000001"/>
    <n v="93.116607779999995"/>
    <s v="Monsoon"/>
    <x v="0"/>
    <s v="Ungulate"/>
    <n v="0"/>
    <n v="0"/>
    <n v="1"/>
    <s v="80 metre from Highway"/>
  </r>
  <r>
    <n v="220"/>
    <d v="2019-06-02T00:00:00"/>
    <n v="26.571937500000001"/>
    <n v="93.116607779999995"/>
    <s v="Monsoon"/>
    <x v="0"/>
    <s v="Ungulate"/>
    <n v="0"/>
    <n v="0"/>
    <n v="1"/>
    <s v="80 metre from Highway"/>
  </r>
  <r>
    <n v="220"/>
    <d v="2019-06-02T00:00:00"/>
    <n v="26.571937500000001"/>
    <n v="93.116607779999995"/>
    <s v="Monsoon"/>
    <x v="0"/>
    <s v="Ungulate"/>
    <n v="0"/>
    <n v="0"/>
    <n v="1"/>
    <s v="80 metre from Highway"/>
  </r>
  <r>
    <n v="220"/>
    <d v="2019-06-02T00:00:00"/>
    <n v="26.571937500000001"/>
    <n v="93.116607779999995"/>
    <s v="Monsoon"/>
    <x v="0"/>
    <s v="Ungulate"/>
    <n v="0"/>
    <n v="0"/>
    <n v="1"/>
    <s v="80 metre from Highway"/>
  </r>
  <r>
    <n v="220"/>
    <d v="2019-06-02T00:00:00"/>
    <n v="26.571937500000001"/>
    <n v="93.116607779999995"/>
    <s v="Monsoon"/>
    <x v="0"/>
    <s v="Ungulate"/>
    <n v="0"/>
    <n v="0"/>
    <n v="1"/>
    <s v="80 metre from Highway"/>
  </r>
  <r>
    <n v="220"/>
    <d v="2019-06-02T00:00:00"/>
    <n v="26.571937500000001"/>
    <n v="93.116607779999995"/>
    <s v="Monsoon"/>
    <x v="0"/>
    <s v="Ungulate"/>
    <n v="0"/>
    <n v="0"/>
    <n v="1"/>
    <s v="80 metre from Highway"/>
  </r>
  <r>
    <n v="230"/>
    <d v="2019-06-08T00:00:00"/>
    <n v="26.57425667"/>
    <n v="93.192048330000006"/>
    <s v="Monsoon"/>
    <x v="0"/>
    <s v="Ungulate"/>
    <n v="0"/>
    <n v="0"/>
    <n v="1"/>
    <s v="25 metre from Highway"/>
  </r>
  <r>
    <n v="231"/>
    <d v="2019-06-08T00:00:00"/>
    <n v="26.574051669999999"/>
    <n v="93.146131670000003"/>
    <s v="Monsoon"/>
    <x v="0"/>
    <s v="Ungulate"/>
    <n v="0"/>
    <n v="1"/>
    <n v="0"/>
    <s v="NA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254"/>
    <d v="2019-07-02T00:00:00"/>
    <n v="26.571221999999999"/>
    <n v="93.141249999999999"/>
    <s v="Monsoon"/>
    <x v="0"/>
    <s v="Ungulate"/>
    <n v="0"/>
    <n v="0"/>
    <n v="1"/>
    <s v="60 m"/>
  </r>
  <r>
    <n v="304"/>
    <d v="2019-07-23T00:00:00"/>
    <n v="26.568004999999999"/>
    <n v="93.128540999999998"/>
    <s v="Monsoon"/>
    <x v="0"/>
    <s v="Ungulate"/>
    <n v="0"/>
    <n v="1"/>
    <n v="0"/>
    <s v="Deosur Animal Corridor"/>
  </r>
  <r>
    <n v="305"/>
    <d v="2019-07-23T00:00:00"/>
    <n v="26.567"/>
    <n v="93.067138"/>
    <s v="Monsoon"/>
    <x v="0"/>
    <s v="Ungulate"/>
    <n v="0"/>
    <n v="1"/>
    <n v="0"/>
    <s v="NA"/>
  </r>
  <r>
    <n v="379"/>
    <d v="2019-08-22T00:00:00"/>
    <n v="26.570527999999999"/>
    <n v="93.118290000000002"/>
    <s v="Monsoon"/>
    <x v="0"/>
    <s v="Ungulate"/>
    <n v="0"/>
    <n v="0"/>
    <n v="1"/>
    <s v="15 Metres from Highway"/>
  </r>
  <r>
    <n v="379"/>
    <d v="2019-08-22T00:00:00"/>
    <n v="26.570527999999999"/>
    <n v="93.118290000000002"/>
    <s v="Monsoon"/>
    <x v="0"/>
    <s v="Ungulate"/>
    <n v="0"/>
    <n v="0"/>
    <n v="1"/>
    <s v="15 Metres from Highway"/>
  </r>
  <r>
    <n v="379"/>
    <d v="2019-08-22T00:00:00"/>
    <n v="26.570527999999999"/>
    <n v="93.118290000000002"/>
    <s v="Monsoon"/>
    <x v="0"/>
    <s v="Ungulate"/>
    <n v="0"/>
    <n v="0"/>
    <n v="1"/>
    <s v="15 Metres from Highway"/>
  </r>
  <r>
    <n v="379"/>
    <d v="2019-08-22T00:00:00"/>
    <n v="26.570527999999999"/>
    <n v="93.118290000000002"/>
    <s v="Monsoon"/>
    <x v="0"/>
    <s v="Ungulate"/>
    <n v="0"/>
    <n v="0"/>
    <n v="1"/>
    <s v="15 Metres from Highway"/>
  </r>
  <r>
    <n v="379"/>
    <d v="2019-08-22T00:00:00"/>
    <n v="26.570527999999999"/>
    <n v="93.118290000000002"/>
    <s v="Monsoon"/>
    <x v="0"/>
    <s v="Ungulate"/>
    <n v="0"/>
    <n v="0"/>
    <n v="1"/>
    <s v="15 Metres from Highway"/>
  </r>
  <r>
    <n v="379"/>
    <d v="2019-08-22T00:00:00"/>
    <n v="26.570527999999999"/>
    <n v="93.118290000000002"/>
    <s v="Monsoon"/>
    <x v="0"/>
    <s v="Ungulate"/>
    <n v="0"/>
    <n v="0"/>
    <n v="1"/>
    <s v="15 Metres from Highway"/>
  </r>
  <r>
    <n v="379"/>
    <d v="2019-08-22T00:00:00"/>
    <n v="26.570527999999999"/>
    <n v="93.118290000000002"/>
    <s v="Monsoon"/>
    <x v="0"/>
    <s v="Ungulate"/>
    <n v="0"/>
    <n v="0"/>
    <n v="1"/>
    <s v="15 Metres from Highway"/>
  </r>
  <r>
    <n v="379"/>
    <d v="2019-08-22T00:00:00"/>
    <n v="26.570527999999999"/>
    <n v="93.118290000000002"/>
    <s v="Monsoon"/>
    <x v="0"/>
    <s v="Ungulate"/>
    <n v="0"/>
    <n v="0"/>
    <n v="1"/>
    <s v="15 Metres from Highway"/>
  </r>
  <r>
    <n v="379"/>
    <d v="2019-08-22T00:00:00"/>
    <n v="26.570527999999999"/>
    <n v="93.118290000000002"/>
    <s v="Monsoon"/>
    <x v="0"/>
    <s v="Ungulate"/>
    <n v="0"/>
    <n v="0"/>
    <n v="1"/>
    <s v="15 Metres from Highway"/>
  </r>
  <r>
    <n v="384"/>
    <d v="2019-08-24T00:00:00"/>
    <n v="26.568691999999999"/>
    <n v="93.132722999999999"/>
    <s v="Monsoon"/>
    <x v="0"/>
    <s v="Ungulate"/>
    <n v="0"/>
    <n v="0"/>
    <n v="1"/>
    <s v="10 Metres from Highway"/>
  </r>
  <r>
    <n v="384"/>
    <d v="2019-08-24T00:00:00"/>
    <n v="26.568691999999999"/>
    <n v="93.132722999999999"/>
    <s v="Monsoon"/>
    <x v="0"/>
    <s v="Ungulate"/>
    <n v="0"/>
    <n v="0"/>
    <n v="1"/>
    <s v="10 Metres from Highway"/>
  </r>
  <r>
    <n v="384"/>
    <d v="2019-08-24T00:00:00"/>
    <n v="26.568691999999999"/>
    <n v="93.132722999999999"/>
    <s v="Monsoon"/>
    <x v="0"/>
    <s v="Ungulate"/>
    <n v="0"/>
    <n v="0"/>
    <n v="1"/>
    <s v="10 Metres from Highway"/>
  </r>
  <r>
    <n v="384"/>
    <d v="2019-08-24T00:00:00"/>
    <n v="26.568691999999999"/>
    <n v="93.132722999999999"/>
    <s v="Monsoon"/>
    <x v="0"/>
    <s v="Ungulate"/>
    <n v="0"/>
    <n v="0"/>
    <n v="1"/>
    <s v="10 Metres from Highway"/>
  </r>
  <r>
    <n v="384"/>
    <d v="2019-08-24T00:00:00"/>
    <n v="26.568691999999999"/>
    <n v="93.132722999999999"/>
    <s v="Monsoon"/>
    <x v="0"/>
    <s v="Ungulate"/>
    <n v="0"/>
    <n v="0"/>
    <n v="1"/>
    <s v="10 Metres from Highway"/>
  </r>
  <r>
    <n v="384"/>
    <d v="2019-08-24T00:00:00"/>
    <n v="26.568691999999999"/>
    <n v="93.132722999999999"/>
    <s v="Monsoon"/>
    <x v="0"/>
    <s v="Ungulate"/>
    <n v="0"/>
    <n v="0"/>
    <n v="1"/>
    <s v="10 Metres from Highway"/>
  </r>
  <r>
    <n v="384"/>
    <d v="2019-08-24T00:00:00"/>
    <n v="26.568691999999999"/>
    <n v="93.132722999999999"/>
    <s v="Monsoon"/>
    <x v="0"/>
    <s v="Ungulate"/>
    <n v="0"/>
    <n v="0"/>
    <n v="1"/>
    <s v="10 Metres from Highway"/>
  </r>
  <r>
    <n v="390"/>
    <d v="2019-08-26T00:00:00"/>
    <n v="26.575028"/>
    <n v="93.196194000000006"/>
    <s v="Monsoon"/>
    <x v="0"/>
    <s v="Ungulate"/>
    <n v="0"/>
    <n v="0"/>
    <n v="1"/>
    <s v="35 Metres from Highway"/>
  </r>
  <r>
    <n v="390"/>
    <d v="2019-08-26T00:00:00"/>
    <n v="26.575028"/>
    <n v="93.196194000000006"/>
    <s v="Monsoon"/>
    <x v="0"/>
    <s v="Ungulate"/>
    <n v="0"/>
    <n v="0"/>
    <n v="1"/>
    <s v="35 Metres from Highway"/>
  </r>
  <r>
    <n v="390"/>
    <d v="2019-08-26T00:00:00"/>
    <n v="26.575028"/>
    <n v="93.196194000000006"/>
    <s v="Monsoon"/>
    <x v="0"/>
    <s v="Ungulate"/>
    <n v="0"/>
    <n v="0"/>
    <n v="1"/>
    <s v="35 Metres from Highway"/>
  </r>
  <r>
    <n v="390"/>
    <d v="2019-08-26T00:00:00"/>
    <n v="26.575028"/>
    <n v="93.196194000000006"/>
    <s v="Monsoon"/>
    <x v="0"/>
    <s v="Ungulate"/>
    <n v="0"/>
    <n v="0"/>
    <n v="1"/>
    <s v="35 Metres from Highway"/>
  </r>
  <r>
    <n v="390"/>
    <d v="2019-08-26T00:00:00"/>
    <n v="26.575028"/>
    <n v="93.196194000000006"/>
    <s v="Monsoon"/>
    <x v="0"/>
    <s v="Ungulate"/>
    <n v="0"/>
    <n v="0"/>
    <n v="1"/>
    <s v="35 Metres from Highway"/>
  </r>
  <r>
    <n v="390"/>
    <d v="2019-08-26T00:00:00"/>
    <n v="26.575028"/>
    <n v="93.196194000000006"/>
    <s v="Monsoon"/>
    <x v="0"/>
    <s v="Ungulate"/>
    <n v="0"/>
    <n v="0"/>
    <n v="1"/>
    <s v="35 Metres from Highway"/>
  </r>
  <r>
    <n v="390"/>
    <d v="2019-08-26T00:00:00"/>
    <n v="26.575028"/>
    <n v="93.196194000000006"/>
    <s v="Monsoon"/>
    <x v="0"/>
    <s v="Ungulate"/>
    <n v="0"/>
    <n v="0"/>
    <n v="1"/>
    <s v="35 Metres from Highway"/>
  </r>
  <r>
    <n v="390"/>
    <d v="2019-08-26T00:00:00"/>
    <n v="26.575028"/>
    <n v="93.196194000000006"/>
    <s v="Monsoon"/>
    <x v="0"/>
    <s v="Ungulate"/>
    <n v="0"/>
    <n v="0"/>
    <n v="1"/>
    <s v="35 Metres from Highway"/>
  </r>
  <r>
    <n v="394"/>
    <d v="2019-08-26T00:00:00"/>
    <n v="26.574249999999999"/>
    <n v="93.191721999999999"/>
    <s v="Monsoon"/>
    <x v="0"/>
    <s v="Ungulate"/>
    <n v="0"/>
    <n v="0"/>
    <n v="1"/>
    <s v="25 Metres from Highway"/>
  </r>
  <r>
    <n v="427"/>
    <d v="2019-09-03T00:00:00"/>
    <n v="26.568338000000001"/>
    <n v="93.131332"/>
    <s v="Monsoon"/>
    <x v="0"/>
    <s v="Ungulate"/>
    <n v="0"/>
    <n v="0"/>
    <n v="1"/>
    <s v="10 Metres from Highway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30"/>
    <d v="2019-09-03T00:00:00"/>
    <n v="26.5685"/>
    <n v="93.132306"/>
    <s v="Monsoon"/>
    <x v="0"/>
    <s v="Ungulate"/>
    <n v="0"/>
    <n v="1"/>
    <n v="0"/>
    <s v="NA"/>
  </r>
  <r>
    <n v="447"/>
    <d v="2019-09-13T00:00:00"/>
    <n v="26.574528000000001"/>
    <n v="93.090277999999998"/>
    <s v="Monsoon"/>
    <x v="0"/>
    <s v="Ungulate"/>
    <n v="0"/>
    <n v="0"/>
    <n v="1"/>
    <s v="20 Metres From Highway"/>
  </r>
  <r>
    <n v="456"/>
    <d v="2019-09-18T00:00:00"/>
    <n v="26.5685"/>
    <n v="93.132306"/>
    <s v="Monsoon"/>
    <x v="0"/>
    <s v="Ungulate"/>
    <n v="0"/>
    <n v="0"/>
    <n v="1"/>
    <s v="10 Metres from Highway"/>
  </r>
  <r>
    <n v="456"/>
    <d v="2019-09-18T00:00:00"/>
    <n v="26.5685"/>
    <n v="93.132306"/>
    <s v="Monsoon"/>
    <x v="0"/>
    <s v="Ungulate"/>
    <n v="0"/>
    <n v="0"/>
    <n v="1"/>
    <s v="10 Metres from Highway"/>
  </r>
  <r>
    <n v="456"/>
    <d v="2019-09-18T00:00:00"/>
    <n v="26.5685"/>
    <n v="93.132306"/>
    <s v="Monsoon"/>
    <x v="0"/>
    <s v="Ungulate"/>
    <n v="0"/>
    <n v="0"/>
    <n v="1"/>
    <s v="10 Metres from Highway"/>
  </r>
  <r>
    <n v="456"/>
    <d v="2019-09-18T00:00:00"/>
    <n v="26.5685"/>
    <n v="93.132306"/>
    <s v="Monsoon"/>
    <x v="0"/>
    <s v="Ungulate"/>
    <n v="0"/>
    <n v="0"/>
    <n v="1"/>
    <s v="10 Metres from Highway"/>
  </r>
  <r>
    <n v="456"/>
    <d v="2019-09-18T00:00:00"/>
    <n v="26.5685"/>
    <n v="93.132306"/>
    <s v="Monsoon"/>
    <x v="0"/>
    <s v="Ungulate"/>
    <n v="0"/>
    <n v="0"/>
    <n v="1"/>
    <s v="10 Metres from Highway"/>
  </r>
  <r>
    <n v="477"/>
    <d v="2019-09-29T00:00:00"/>
    <n v="26.624444"/>
    <n v="93.530305999999996"/>
    <s v="Monsoon"/>
    <x v="0"/>
    <s v="Ungulate"/>
    <n v="0"/>
    <n v="1"/>
    <n v="0"/>
    <n v="5.17"/>
  </r>
  <r>
    <n v="552"/>
    <d v="2019-10-18T00:00:00"/>
    <n v="26.576231"/>
    <n v="93.152831000000006"/>
    <s v="Non-monsoon"/>
    <x v="0"/>
    <s v="Ungulate"/>
    <n v="0"/>
    <n v="0"/>
    <n v="1"/>
    <s v="1/2 M 2.58"/>
  </r>
  <r>
    <n v="552"/>
    <d v="2019-10-18T00:00:00"/>
    <n v="26.576231"/>
    <n v="93.152831000000006"/>
    <s v="Non-monsoon"/>
    <x v="0"/>
    <s v="Ungulate"/>
    <n v="0"/>
    <n v="0"/>
    <n v="1"/>
    <s v="1/2 M 2.58"/>
  </r>
  <r>
    <n v="575"/>
    <d v="2019-10-22T00:00:00"/>
    <n v="26.568639000000001"/>
    <n v="93.132610999999997"/>
    <s v="Non-monsoon"/>
    <x v="0"/>
    <s v="Ungulate"/>
    <n v="0"/>
    <n v="1"/>
    <n v="0"/>
    <s v="Deosur Animal Corridor 2.58"/>
  </r>
  <r>
    <n v="575"/>
    <d v="2019-10-22T00:00:00"/>
    <n v="26.568639000000001"/>
    <n v="93.132610999999997"/>
    <s v="Non-monsoon"/>
    <x v="0"/>
    <s v="Ungulate"/>
    <n v="0"/>
    <n v="1"/>
    <n v="0"/>
    <s v="Deosur Animal Corridor 2.5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593"/>
    <d v="2019-10-29T00:00:00"/>
    <n v="26.576333000000002"/>
    <n v="93.155028000000001"/>
    <s v="Non-monsoon"/>
    <x v="0"/>
    <s v="Ungulate"/>
    <n v="0"/>
    <n v="1"/>
    <n v="0"/>
    <n v="3.08"/>
  </r>
  <r>
    <n v="830"/>
    <d v="2020-03-18T00:00:00"/>
    <n v="26.574221999999999"/>
    <n v="93.188972000000007"/>
    <s v="Non-monsoon"/>
    <x v="0"/>
    <s v="Ungulate"/>
    <n v="0"/>
    <n v="0"/>
    <n v="1"/>
    <s v="45 Metres From Highway 3.40"/>
  </r>
  <r>
    <n v="7"/>
    <d v="2018-12-20T00:00:00"/>
    <n v="26.584277780000001"/>
    <n v="93.337361110000003"/>
    <s v="Non-monsoon"/>
    <x v="1"/>
    <s v="Ungulate"/>
    <n v="0"/>
    <n v="1"/>
    <n v="0"/>
    <s v="Foot mark of Rhinoceros unicornis was observed."/>
  </r>
  <r>
    <n v="14"/>
    <d v="2018-12-29T00:00:00"/>
    <n v="26.584277780000001"/>
    <n v="93.337361110000003"/>
    <s v="Non-monsoon"/>
    <x v="1"/>
    <s v="Ungulate"/>
    <n v="0"/>
    <n v="1"/>
    <n v="0"/>
    <s v="NA"/>
  </r>
  <r>
    <n v="16"/>
    <d v="2018-12-29T00:00:00"/>
    <n v="26.574249999999999"/>
    <n v="93.188916669999998"/>
    <s v="Non-monsoon"/>
    <x v="1"/>
    <s v="Ungulate"/>
    <n v="0"/>
    <n v="0"/>
    <n v="1"/>
    <s v="NA"/>
  </r>
  <r>
    <n v="34"/>
    <d v="2019-01-10T00:00:00"/>
    <n v="26.585583329999999"/>
    <n v="93.319611109999997"/>
    <s v="Non-monsoon"/>
    <x v="1"/>
    <s v="Ungulate"/>
    <n v="0"/>
    <n v="0"/>
    <n v="1"/>
    <s v="NA"/>
  </r>
  <r>
    <n v="35"/>
    <d v="2019-01-10T00:00:00"/>
    <n v="26.574305559999999"/>
    <n v="93.188833329999994"/>
    <s v="Non-monsoon"/>
    <x v="1"/>
    <s v="Ungulate"/>
    <n v="0"/>
    <n v="0"/>
    <n v="1"/>
    <s v="NA"/>
  </r>
  <r>
    <n v="35"/>
    <d v="2019-01-10T00:00:00"/>
    <n v="26.574305559999999"/>
    <n v="93.188833329999994"/>
    <s v="Non-monsoon"/>
    <x v="1"/>
    <s v="Ungulate"/>
    <n v="0"/>
    <n v="0"/>
    <n v="1"/>
    <s v="NA"/>
  </r>
  <r>
    <n v="42"/>
    <d v="2019-01-12T00:00:00"/>
    <n v="26.57341667"/>
    <n v="93.144861109999994"/>
    <s v="Non-monsoon"/>
    <x v="1"/>
    <s v="Ungulate"/>
    <n v="0"/>
    <n v="0"/>
    <n v="1"/>
    <s v="NA"/>
  </r>
  <r>
    <n v="43"/>
    <d v="2019-01-12T00:00:00"/>
    <n v="26.574444440000001"/>
    <n v="93.192861109999996"/>
    <s v="Non-monsoon"/>
    <x v="1"/>
    <s v="Ungulate"/>
    <n v="0"/>
    <n v="0"/>
    <n v="1"/>
    <s v="NA"/>
  </r>
  <r>
    <n v="43"/>
    <d v="2019-01-12T00:00:00"/>
    <n v="26.574444440000001"/>
    <n v="93.192861109999996"/>
    <s v="Non-monsoon"/>
    <x v="1"/>
    <s v="Ungulate"/>
    <n v="0"/>
    <n v="0"/>
    <n v="1"/>
    <s v="NA"/>
  </r>
  <r>
    <n v="59"/>
    <d v="2019-01-24T00:00:00"/>
    <n v="26.574444440000001"/>
    <n v="93.193583329999996"/>
    <s v="Non-monsoon"/>
    <x v="1"/>
    <s v="Ungulate"/>
    <n v="0"/>
    <n v="0"/>
    <n v="1"/>
    <s v="NA"/>
  </r>
  <r>
    <n v="59"/>
    <d v="2019-01-24T00:00:00"/>
    <n v="26.574444440000001"/>
    <n v="93.193583329999996"/>
    <s v="Non-monsoon"/>
    <x v="1"/>
    <s v="Ungulate"/>
    <n v="0"/>
    <n v="0"/>
    <n v="1"/>
    <s v="NA"/>
  </r>
  <r>
    <n v="70"/>
    <d v="2019-01-26T00:00:00"/>
    <n v="26.571611109999999"/>
    <n v="93.141777779999998"/>
    <s v="Non-monsoon"/>
    <x v="1"/>
    <s v="Ungulate"/>
    <n v="0"/>
    <n v="0"/>
    <n v="1"/>
    <s v="NA"/>
  </r>
  <r>
    <n v="82"/>
    <d v="2019-02-01T00:00:00"/>
    <n v="26.570222220000002"/>
    <n v="93.118611110000003"/>
    <s v="Non-monsoon"/>
    <x v="1"/>
    <s v="Ungulate"/>
    <n v="0"/>
    <n v="0"/>
    <n v="1"/>
    <s v="NA"/>
  </r>
  <r>
    <n v="83"/>
    <d v="2019-02-01T00:00:00"/>
    <n v="26.571388890000001"/>
    <n v="93.117416669999997"/>
    <s v="Non-monsoon"/>
    <x v="1"/>
    <s v="Ungulate"/>
    <n v="0"/>
    <n v="0"/>
    <n v="1"/>
    <s v="NA"/>
  </r>
  <r>
    <n v="85"/>
    <d v="2019-02-01T00:00:00"/>
    <n v="26.577333329999998"/>
    <n v="93.081888890000002"/>
    <s v="Non-monsoon"/>
    <x v="1"/>
    <s v="Ungulate"/>
    <n v="0"/>
    <n v="0"/>
    <n v="1"/>
    <s v="NA"/>
  </r>
  <r>
    <n v="90"/>
    <d v="2019-02-04T00:00:00"/>
    <n v="26.57080556"/>
    <n v="93.117944440000002"/>
    <s v="Non-monsoon"/>
    <x v="1"/>
    <s v="Ungulate"/>
    <n v="0"/>
    <n v="0"/>
    <n v="1"/>
    <s v="NA"/>
  </r>
  <r>
    <n v="90"/>
    <d v="2019-02-04T00:00:00"/>
    <n v="26.57080556"/>
    <n v="93.117944440000002"/>
    <s v="Non-monsoon"/>
    <x v="1"/>
    <s v="Ungulate"/>
    <n v="0"/>
    <n v="0"/>
    <n v="1"/>
    <s v="NA"/>
  </r>
  <r>
    <n v="90"/>
    <d v="2019-02-04T00:00:00"/>
    <n v="26.57080556"/>
    <n v="93.117944440000002"/>
    <s v="Non-monsoon"/>
    <x v="1"/>
    <s v="Ungulate"/>
    <n v="0"/>
    <n v="0"/>
    <n v="1"/>
    <s v="NA"/>
  </r>
  <r>
    <n v="90"/>
    <d v="2019-02-04T00:00:00"/>
    <n v="26.57080556"/>
    <n v="93.117944440000002"/>
    <s v="Non-monsoon"/>
    <x v="1"/>
    <s v="Ungulate"/>
    <n v="0"/>
    <n v="0"/>
    <n v="1"/>
    <s v="NA"/>
  </r>
  <r>
    <n v="92"/>
    <d v="2019-02-04T00:00:00"/>
    <n v="26.573250000000002"/>
    <n v="93.144555560000001"/>
    <s v="Non-monsoon"/>
    <x v="1"/>
    <s v="Ungulate"/>
    <n v="0"/>
    <n v="0"/>
    <n v="1"/>
    <s v="NA"/>
  </r>
  <r>
    <n v="98"/>
    <d v="2019-02-08T00:00:00"/>
    <n v="26.577500000000001"/>
    <n v="93.081416669999996"/>
    <s v="Non-monsoon"/>
    <x v="1"/>
    <s v="Ungulate"/>
    <n v="0"/>
    <n v="0"/>
    <n v="1"/>
    <s v="NA"/>
  </r>
  <r>
    <n v="101"/>
    <d v="2019-02-08T00:00:00"/>
    <n v="26.57411111"/>
    <n v="93.146500000000003"/>
    <s v="Non-monsoon"/>
    <x v="1"/>
    <s v="Ungulate"/>
    <n v="0"/>
    <n v="0"/>
    <n v="1"/>
    <s v="NA"/>
  </r>
  <r>
    <n v="103"/>
    <d v="2019-02-10T00:00:00"/>
    <n v="26.58422333"/>
    <n v="93.337429999999998"/>
    <s v="Non-monsoon"/>
    <x v="1"/>
    <s v="Ungulate"/>
    <n v="0"/>
    <n v="1"/>
    <n v="0"/>
    <s v="NA"/>
  </r>
  <r>
    <n v="106"/>
    <d v="2019-02-14T00:00:00"/>
    <n v="26.58416167"/>
    <n v="93.337344999999999"/>
    <s v="Non-monsoon"/>
    <x v="1"/>
    <s v="Ungulate"/>
    <n v="0"/>
    <n v="1"/>
    <n v="0"/>
    <s v="NA"/>
  </r>
  <r>
    <n v="112"/>
    <d v="2019-02-25T00:00:00"/>
    <n v="26.584150000000001"/>
    <n v="93.337423329999993"/>
    <s v="Non-monsoon"/>
    <x v="1"/>
    <s v="Ungulate"/>
    <n v="0"/>
    <n v="1"/>
    <n v="0"/>
    <s v="NA"/>
  </r>
  <r>
    <n v="114"/>
    <d v="2019-02-25T00:00:00"/>
    <n v="26.574444440000001"/>
    <n v="93.19313889"/>
    <s v="Non-monsoon"/>
    <x v="1"/>
    <s v="Ungulate"/>
    <n v="0"/>
    <n v="0"/>
    <n v="1"/>
    <s v="NA"/>
  </r>
  <r>
    <n v="118"/>
    <d v="2019-02-25T00:00:00"/>
    <n v="26.57527778"/>
    <n v="93.198611110000002"/>
    <s v="Non-monsoon"/>
    <x v="1"/>
    <s v="Ungulate"/>
    <n v="0"/>
    <n v="0"/>
    <n v="1"/>
    <s v="NA"/>
  </r>
  <r>
    <n v="118"/>
    <d v="2019-02-25T00:00:00"/>
    <n v="26.57527778"/>
    <n v="93.198611110000002"/>
    <s v="Non-monsoon"/>
    <x v="1"/>
    <s v="Ungulate"/>
    <n v="0"/>
    <n v="0"/>
    <n v="1"/>
    <s v="NA"/>
  </r>
  <r>
    <n v="120"/>
    <d v="2019-02-25T00:00:00"/>
    <n v="26.574333330000002"/>
    <n v="93.188861110000005"/>
    <s v="Non-monsoon"/>
    <x v="1"/>
    <s v="Ungulate"/>
    <n v="0"/>
    <n v="0"/>
    <n v="1"/>
    <s v="NA"/>
  </r>
  <r>
    <n v="121"/>
    <d v="2019-02-28T00:00:00"/>
    <n v="26.584340000000001"/>
    <n v="93.337424999999996"/>
    <s v="Non-monsoon"/>
    <x v="1"/>
    <s v="Ungulate"/>
    <n v="0"/>
    <n v="1"/>
    <n v="0"/>
    <s v="NA"/>
  </r>
  <r>
    <n v="122"/>
    <d v="2019-03-02T00:00:00"/>
    <n v="26.584160000000001"/>
    <n v="93.337333330000007"/>
    <s v="Non-monsoon"/>
    <x v="1"/>
    <s v="Ungulate"/>
    <n v="0"/>
    <n v="1"/>
    <n v="0"/>
    <s v="NA"/>
  </r>
  <r>
    <n v="126"/>
    <d v="2019-03-06T00:00:00"/>
    <n v="26.572333329999999"/>
    <n v="93.143277780000005"/>
    <s v="Non-monsoon"/>
    <x v="1"/>
    <s v="Ungulate"/>
    <n v="0"/>
    <n v="0"/>
    <n v="1"/>
    <s v="NA"/>
  </r>
  <r>
    <n v="141"/>
    <d v="2019-03-27T00:00:00"/>
    <n v="26.584313330000001"/>
    <n v="93.33713333"/>
    <s v="Non-monsoon"/>
    <x v="1"/>
    <s v="Ungulate"/>
    <n v="0"/>
    <n v="1"/>
    <n v="0"/>
    <s v="NA"/>
  </r>
  <r>
    <n v="144"/>
    <d v="2019-04-01T00:00:00"/>
    <n v="26.574472220000001"/>
    <n v="93.193444439999993"/>
    <s v="Non-monsoon"/>
    <x v="1"/>
    <s v="Ungulate"/>
    <n v="0"/>
    <n v="0"/>
    <n v="1"/>
    <s v="40 metre Distance from Highway- 37_x000d__x000a_"/>
  </r>
  <r>
    <n v="144"/>
    <d v="2019-04-01T00:00:00"/>
    <n v="26.574472220000001"/>
    <n v="93.193444439999993"/>
    <s v="Non-monsoon"/>
    <x v="1"/>
    <s v="Ungulate"/>
    <n v="0"/>
    <n v="0"/>
    <n v="1"/>
    <s v="40 metre Distance from Highway- 37_x000d__x000a_"/>
  </r>
  <r>
    <n v="197"/>
    <d v="2019-05-27T00:00:00"/>
    <n v="26.574472220000001"/>
    <n v="93.193777780000005"/>
    <s v="Non-monsoon"/>
    <x v="1"/>
    <s v="Ungulate"/>
    <n v="0"/>
    <n v="0"/>
    <n v="1"/>
    <s v="15 metre from Highway"/>
  </r>
  <r>
    <n v="264"/>
    <d v="2019-07-12T00:00:00"/>
    <n v="26.585294999999999"/>
    <n v="93.316788000000003"/>
    <s v="Monsoon"/>
    <x v="1"/>
    <s v="Ungulate"/>
    <n v="0"/>
    <n v="0"/>
    <n v="1"/>
    <s v="60 M, Haldibari"/>
  </r>
  <r>
    <n v="374"/>
    <d v="2019-08-20T00:00:00"/>
    <n v="26.573685000000001"/>
    <n v="93.145347000000001"/>
    <s v="Monsoon"/>
    <x v="1"/>
    <s v="Ungulate"/>
    <n v="0"/>
    <n v="0"/>
    <n v="1"/>
    <s v="25 Metres from Highway"/>
  </r>
  <r>
    <n v="436"/>
    <d v="2019-09-05T00:00:00"/>
    <n v="26.574389"/>
    <n v="93.193111000000002"/>
    <s v="Monsoon"/>
    <x v="1"/>
    <s v="Ungulate"/>
    <n v="0"/>
    <n v="0"/>
    <n v="1"/>
    <s v="40 Metres From Highway"/>
  </r>
  <r>
    <n v="481"/>
    <d v="2019-10-01T00:00:00"/>
    <n v="26.574128000000002"/>
    <n v="93.188345999999996"/>
    <s v="Non-monsoon"/>
    <x v="1"/>
    <s v="Ungulate"/>
    <n v="0"/>
    <n v="0"/>
    <n v="1"/>
    <s v="95 m"/>
  </r>
  <r>
    <n v="481"/>
    <d v="2019-10-01T00:00:00"/>
    <n v="26.574128000000002"/>
    <n v="93.188345999999996"/>
    <s v="Non-monsoon"/>
    <x v="1"/>
    <s v="Ungulate"/>
    <n v="0"/>
    <n v="0"/>
    <n v="1"/>
    <s v="95 m"/>
  </r>
  <r>
    <n v="501"/>
    <d v="2019-10-03T00:00:00"/>
    <n v="26.574750000000002"/>
    <n v="93.195138999999998"/>
    <s v="Non-monsoon"/>
    <x v="1"/>
    <s v="Ungulate"/>
    <n v="0"/>
    <n v="0"/>
    <n v="1"/>
    <s v="3.16  40 m"/>
  </r>
  <r>
    <n v="503"/>
    <d v="2019-10-03T00:00:00"/>
    <n v="26.572778"/>
    <n v="93.144082999999995"/>
    <s v="Non-monsoon"/>
    <x v="1"/>
    <s v="Ungulate"/>
    <n v="0"/>
    <n v="0"/>
    <n v="1"/>
    <s v="3.3 20 m"/>
  </r>
  <r>
    <n v="504"/>
    <d v="2019-10-03T00:00:00"/>
    <n v="26.570360999999998"/>
    <n v="93.118360999999993"/>
    <s v="Non-monsoon"/>
    <x v="1"/>
    <s v="Ungulate"/>
    <n v="0"/>
    <n v="0"/>
    <n v="1"/>
    <s v="3.38 50 m"/>
  </r>
  <r>
    <n v="534"/>
    <d v="2019-10-13T00:00:00"/>
    <n v="26.575194"/>
    <n v="93.207055999999994"/>
    <s v="Non-monsoon"/>
    <x v="1"/>
    <s v="Ungulate"/>
    <n v="0"/>
    <n v="0"/>
    <n v="1"/>
    <s v="200 M 4.18"/>
  </r>
  <r>
    <n v="544"/>
    <d v="2019-10-16T00:00:00"/>
    <n v="26.571556000000001"/>
    <n v="93.141555999999994"/>
    <s v="Non-monsoon"/>
    <x v="1"/>
    <s v="Ungulate"/>
    <n v="0"/>
    <n v="0"/>
    <n v="1"/>
    <s v="30 M 3.51"/>
  </r>
  <r>
    <n v="553"/>
    <d v="2019-10-18T00:00:00"/>
    <n v="26.572965"/>
    <n v="93.144608000000005"/>
    <s v="Non-monsoon"/>
    <x v="1"/>
    <s v="Ungulate"/>
    <n v="0"/>
    <n v="0"/>
    <n v="1"/>
    <s v="60 M 3.10"/>
  </r>
  <r>
    <n v="565"/>
    <d v="2019-10-20T00:00:00"/>
    <n v="26.585166999999998"/>
    <n v="93.319666999999995"/>
    <s v="Non-monsoon"/>
    <x v="1"/>
    <s v="Ungulate"/>
    <n v="0"/>
    <n v="0"/>
    <n v="1"/>
    <s v="80 M 3.54"/>
  </r>
  <r>
    <n v="596"/>
    <d v="2019-10-31T00:00:00"/>
    <n v="26.574332999999999"/>
    <n v="93.193139000000002"/>
    <s v="Non-monsoon"/>
    <x v="1"/>
    <s v="Ungulate"/>
    <n v="0"/>
    <n v="0"/>
    <n v="1"/>
    <s v="120 Metres from Highway 2.32"/>
  </r>
  <r>
    <n v="596"/>
    <d v="2019-10-31T00:00:00"/>
    <n v="26.574332999999999"/>
    <n v="93.193139000000002"/>
    <s v="Non-monsoon"/>
    <x v="1"/>
    <s v="Ungulate"/>
    <n v="0"/>
    <n v="0"/>
    <n v="1"/>
    <s v="120 Metres from Highway 2.32"/>
  </r>
  <r>
    <n v="596"/>
    <d v="2019-10-31T00:00:00"/>
    <n v="26.574332999999999"/>
    <n v="93.193139000000002"/>
    <s v="Non-monsoon"/>
    <x v="1"/>
    <s v="Ungulate"/>
    <n v="0"/>
    <n v="0"/>
    <n v="1"/>
    <s v="120 Metres from Highway 2.32"/>
  </r>
  <r>
    <n v="596"/>
    <d v="2019-10-31T00:00:00"/>
    <n v="26.574332999999999"/>
    <n v="93.193139000000002"/>
    <s v="Non-monsoon"/>
    <x v="1"/>
    <s v="Ungulate"/>
    <n v="0"/>
    <n v="0"/>
    <n v="1"/>
    <s v="120 Metres from Highway 2.32"/>
  </r>
  <r>
    <n v="610"/>
    <d v="2019-11-05T00:00:00"/>
    <n v="26.570556"/>
    <n v="93.139139"/>
    <s v="Non-monsoon"/>
    <x v="1"/>
    <s v="Ungulate"/>
    <n v="0"/>
    <n v="0"/>
    <n v="1"/>
    <s v="110 M 2.39"/>
  </r>
  <r>
    <n v="623"/>
    <d v="2019-11-07T00:00:00"/>
    <n v="26.574639000000001"/>
    <n v="93.148527999999999"/>
    <s v="Non-monsoon"/>
    <x v="1"/>
    <s v="Ungulate"/>
    <n v="0"/>
    <n v="0"/>
    <n v="1"/>
    <s v="120 M 3.26"/>
  </r>
  <r>
    <n v="696"/>
    <d v="2019-12-01T00:00:00"/>
    <n v="26.571361"/>
    <n v="93.117249999999999"/>
    <s v="Non-monsoon"/>
    <x v="1"/>
    <s v="Ungulate"/>
    <n v="0"/>
    <n v="0"/>
    <n v="1"/>
    <s v="30 M"/>
  </r>
  <r>
    <n v="697"/>
    <d v="2019-12-01T00:00:00"/>
    <n v="26.574444"/>
    <n v="93.193278000000007"/>
    <s v="Non-monsoon"/>
    <x v="1"/>
    <s v="Ungulate"/>
    <n v="0"/>
    <n v="0"/>
    <n v="1"/>
    <s v="10 M"/>
  </r>
  <r>
    <n v="737"/>
    <d v="2019-12-28T00:00:00"/>
    <n v="26.569749999999999"/>
    <n v="93.119167000000004"/>
    <s v="Non-monsoon"/>
    <x v="1"/>
    <s v="Ungulate"/>
    <n v="0"/>
    <n v="0"/>
    <n v="1"/>
    <s v="120 M 2.29"/>
  </r>
  <r>
    <n v="737"/>
    <d v="2019-12-28T00:00:00"/>
    <n v="26.569749999999999"/>
    <n v="93.119167000000004"/>
    <s v="Non-monsoon"/>
    <x v="1"/>
    <s v="Ungulate"/>
    <n v="0"/>
    <n v="0"/>
    <n v="1"/>
    <s v="120 M 2.29"/>
  </r>
  <r>
    <n v="737"/>
    <d v="2019-12-28T00:00:00"/>
    <n v="26.569749999999999"/>
    <n v="93.119167000000004"/>
    <s v="Non-monsoon"/>
    <x v="1"/>
    <s v="Ungulate"/>
    <n v="0"/>
    <n v="0"/>
    <n v="1"/>
    <s v="120 M 2.29"/>
  </r>
  <r>
    <n v="737"/>
    <d v="2019-12-28T00:00:00"/>
    <n v="26.569749999999999"/>
    <n v="93.119167000000004"/>
    <s v="Non-monsoon"/>
    <x v="1"/>
    <s v="Ungulate"/>
    <n v="0"/>
    <n v="0"/>
    <n v="1"/>
    <s v="120 M 2.29"/>
  </r>
  <r>
    <n v="744"/>
    <d v="2020-01-02T00:00:00"/>
    <n v="26.574417"/>
    <n v="93.147833000000006"/>
    <s v="Non-monsoon"/>
    <x v="1"/>
    <s v="Ungulate"/>
    <n v="0"/>
    <n v="0"/>
    <n v="1"/>
    <s v="2.04 30 M"/>
  </r>
  <r>
    <n v="745"/>
    <d v="2020-01-02T00:00:00"/>
    <n v="26.571110999999998"/>
    <n v="93.140693999999996"/>
    <s v="Non-monsoon"/>
    <x v="1"/>
    <s v="Ungulate"/>
    <n v="0"/>
    <n v="0"/>
    <n v="1"/>
    <s v="2.06 60 M"/>
  </r>
  <r>
    <n v="761"/>
    <d v="2020-01-12T00:00:00"/>
    <n v="26.568083000000001"/>
    <n v="93.128332999999998"/>
    <s v="Non-monsoon"/>
    <x v="1"/>
    <s v="Ungulate"/>
    <n v="0"/>
    <n v="0"/>
    <n v="1"/>
    <s v="30 M 2.26"/>
  </r>
  <r>
    <n v="770"/>
    <d v="2020-01-22T00:00:00"/>
    <n v="26.568000000000001"/>
    <n v="93.128028"/>
    <s v="Non-monsoon"/>
    <x v="1"/>
    <s v="Ungulate"/>
    <n v="0"/>
    <n v="0"/>
    <n v="1"/>
    <s v="30 M 12.48"/>
  </r>
  <r>
    <n v="770"/>
    <d v="2020-01-22T00:00:00"/>
    <n v="26.568000000000001"/>
    <n v="93.128028"/>
    <s v="Non-monsoon"/>
    <x v="1"/>
    <s v="Ungulate"/>
    <n v="0"/>
    <n v="0"/>
    <n v="1"/>
    <s v="30 M 12.48"/>
  </r>
  <r>
    <n v="770"/>
    <d v="2020-01-22T00:00:00"/>
    <n v="26.568000000000001"/>
    <n v="93.128028"/>
    <s v="Non-monsoon"/>
    <x v="1"/>
    <s v="Ungulate"/>
    <n v="0"/>
    <n v="0"/>
    <n v="1"/>
    <s v="30 M 12.48"/>
  </r>
  <r>
    <n v="783"/>
    <d v="2020-02-10T00:00:00"/>
    <n v="26.570457000000001"/>
    <n v="93.118404999999996"/>
    <s v="Non-monsoon"/>
    <x v="1"/>
    <s v="Ungulate"/>
    <n v="0"/>
    <n v="0"/>
    <n v="1"/>
    <s v="40 Metres From Highway"/>
  </r>
  <r>
    <n v="804"/>
    <d v="2020-03-02T00:00:00"/>
    <n v="26.570364000000001"/>
    <n v="93.118431000000001"/>
    <s v="Non-monsoon"/>
    <x v="1"/>
    <s v="Ungulate"/>
    <n v="0"/>
    <n v="0"/>
    <n v="1"/>
    <n v="2.4900000000000002"/>
  </r>
  <r>
    <n v="823"/>
    <d v="2020-03-13T00:00:00"/>
    <n v="26.574489"/>
    <n v="93.193206000000004"/>
    <s v="Non-monsoon"/>
    <x v="1"/>
    <s v="Ungulate"/>
    <n v="0"/>
    <n v="0"/>
    <n v="1"/>
    <n v="4.13"/>
  </r>
  <r>
    <n v="823"/>
    <d v="2020-03-13T00:00:00"/>
    <n v="26.574489"/>
    <n v="93.193206000000004"/>
    <s v="Non-monsoon"/>
    <x v="1"/>
    <s v="Ungulate"/>
    <n v="0"/>
    <n v="0"/>
    <n v="1"/>
    <n v="4.13"/>
  </r>
  <r>
    <n v="831"/>
    <d v="2020-03-18T00:00:00"/>
    <n v="26.568888999999999"/>
    <n v="93.134028000000001"/>
    <s v="Non-monsoon"/>
    <x v="1"/>
    <s v="Ungulate"/>
    <n v="0"/>
    <n v="0"/>
    <n v="1"/>
    <s v="15M 4.25"/>
  </r>
  <r>
    <n v="831"/>
    <d v="2020-03-18T00:00:00"/>
    <n v="26.568888999999999"/>
    <n v="93.134028000000001"/>
    <s v="Non-monsoon"/>
    <x v="1"/>
    <s v="Ungulate"/>
    <n v="0"/>
    <n v="0"/>
    <n v="1"/>
    <s v="15M 4.25"/>
  </r>
  <r>
    <n v="833"/>
    <d v="2020-03-20T00:00:00"/>
    <n v="26.571417"/>
    <n v="93.117221999999998"/>
    <s v="Non-monsoon"/>
    <x v="1"/>
    <s v="Ungulate"/>
    <n v="0"/>
    <n v="0"/>
    <n v="1"/>
    <n v="3.5"/>
  </r>
  <r>
    <n v="834"/>
    <d v="2020-03-20T00:00:00"/>
    <n v="26.574221999999999"/>
    <n v="93.188972000000007"/>
    <s v="Non-monsoon"/>
    <x v="1"/>
    <s v="Ungulate"/>
    <n v="0"/>
    <n v="0"/>
    <n v="1"/>
    <s v="35M 4.01"/>
  </r>
  <r>
    <n v="834"/>
    <d v="2020-03-20T00:00:00"/>
    <n v="26.574221999999999"/>
    <n v="93.188972000000007"/>
    <s v="Non-monsoon"/>
    <x v="1"/>
    <s v="Ungulate"/>
    <n v="0"/>
    <n v="0"/>
    <n v="1"/>
    <s v="35M 4.01"/>
  </r>
  <r>
    <n v="834"/>
    <d v="2020-03-20T00:00:00"/>
    <n v="26.574221999999999"/>
    <n v="93.188972000000007"/>
    <s v="Non-monsoon"/>
    <x v="1"/>
    <s v="Ungulate"/>
    <n v="0"/>
    <n v="0"/>
    <n v="1"/>
    <s v="35M 4.01"/>
  </r>
  <r>
    <n v="834"/>
    <d v="2020-03-20T00:00:00"/>
    <n v="26.574221999999999"/>
    <n v="93.188972000000007"/>
    <s v="Non-monsoon"/>
    <x v="1"/>
    <s v="Ungulate"/>
    <n v="0"/>
    <n v="0"/>
    <n v="1"/>
    <s v="35M 4.01"/>
  </r>
  <r>
    <n v="835"/>
    <d v="2020-03-20T00:00:00"/>
    <n v="26.574528000000001"/>
    <n v="93.193388999999996"/>
    <s v="Non-monsoon"/>
    <x v="1"/>
    <s v="Ungulate"/>
    <n v="0"/>
    <n v="0"/>
    <n v="1"/>
    <s v="15 Metres from Highway 4.06"/>
  </r>
  <r>
    <n v="835"/>
    <d v="2020-03-20T00:00:00"/>
    <n v="26.574528000000001"/>
    <n v="93.193388999999996"/>
    <s v="Non-monsoon"/>
    <x v="1"/>
    <s v="Ungulate"/>
    <n v="0"/>
    <n v="0"/>
    <n v="1"/>
    <s v="15 Metres from Highway 4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F9E88-A46A-477B-997A-7B7A294033E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D11" firstHeaderRow="1" firstDataRow="2" firstDataCol="1"/>
  <pivotFields count="1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>
      <items count="75">
        <item x="62"/>
        <item x="65"/>
        <item x="66"/>
        <item x="67"/>
        <item x="7"/>
        <item x="68"/>
        <item x="60"/>
        <item x="44"/>
        <item x="63"/>
        <item x="50"/>
        <item x="16"/>
        <item x="10"/>
        <item x="36"/>
        <item x="64"/>
        <item x="14"/>
        <item x="32"/>
        <item x="55"/>
        <item x="12"/>
        <item x="39"/>
        <item x="2"/>
        <item x="43"/>
        <item x="8"/>
        <item x="61"/>
        <item x="42"/>
        <item x="24"/>
        <item x="29"/>
        <item x="33"/>
        <item x="1"/>
        <item x="13"/>
        <item x="25"/>
        <item x="49"/>
        <item x="46"/>
        <item x="5"/>
        <item x="35"/>
        <item x="71"/>
        <item x="47"/>
        <item x="57"/>
        <item x="52"/>
        <item x="56"/>
        <item x="38"/>
        <item x="19"/>
        <item x="11"/>
        <item x="41"/>
        <item x="30"/>
        <item x="18"/>
        <item x="6"/>
        <item x="27"/>
        <item x="0"/>
        <item x="59"/>
        <item x="58"/>
        <item x="40"/>
        <item x="21"/>
        <item x="45"/>
        <item x="28"/>
        <item x="31"/>
        <item x="73"/>
        <item x="22"/>
        <item x="17"/>
        <item x="26"/>
        <item x="20"/>
        <item x="4"/>
        <item x="70"/>
        <item x="3"/>
        <item x="23"/>
        <item x="9"/>
        <item x="48"/>
        <item x="34"/>
        <item x="72"/>
        <item x="37"/>
        <item x="15"/>
        <item x="53"/>
        <item x="51"/>
        <item x="69"/>
        <item x="54"/>
        <item t="default"/>
      </items>
    </pivotField>
    <pivotField axis="axisRow" showAll="0">
      <items count="7">
        <item x="3"/>
        <item x="1"/>
        <item x="0"/>
        <item x="5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x="2"/>
        <item x="3"/>
        <item sd="0"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peci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11EEF-2055-47E9-BCF2-4BE2F2C707C7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>
  <location ref="A1:D22" firstHeaderRow="0" firstDataRow="1" firstDataCol="1"/>
  <pivotFields count="16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15"/>
    <field x="1"/>
  </rowFields>
  <rowItems count="21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atus_Dead" fld="10" baseField="0" baseItem="0"/>
    <dataField name="Sum of Status_AliveCrossing" fld="11" baseField="0" baseItem="0"/>
    <dataField name="Sum of Status_AliveNearRoad" fld="12" baseField="0" baseItem="0"/>
  </dataFields>
  <chartFormats count="6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34147-64AD-41F5-B1B1-74889D8A67A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6" firstHeaderRow="0" firstDataRow="1" firstDataCol="1"/>
  <pivotFields count="1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75">
        <item x="62"/>
        <item x="65"/>
        <item x="66"/>
        <item x="67"/>
        <item x="7"/>
        <item x="68"/>
        <item x="60"/>
        <item x="44"/>
        <item x="63"/>
        <item x="50"/>
        <item x="16"/>
        <item x="10"/>
        <item x="36"/>
        <item x="64"/>
        <item x="14"/>
        <item x="32"/>
        <item x="55"/>
        <item x="12"/>
        <item x="39"/>
        <item x="2"/>
        <item x="43"/>
        <item x="8"/>
        <item x="61"/>
        <item x="42"/>
        <item x="24"/>
        <item x="29"/>
        <item x="33"/>
        <item x="1"/>
        <item x="13"/>
        <item x="25"/>
        <item x="49"/>
        <item x="46"/>
        <item x="5"/>
        <item x="35"/>
        <item x="71"/>
        <item x="47"/>
        <item x="57"/>
        <item x="52"/>
        <item x="56"/>
        <item x="38"/>
        <item x="19"/>
        <item x="11"/>
        <item x="41"/>
        <item x="30"/>
        <item x="18"/>
        <item x="6"/>
        <item x="27"/>
        <item x="0"/>
        <item x="59"/>
        <item x="58"/>
        <item x="40"/>
        <item x="21"/>
        <item x="45"/>
        <item x="28"/>
        <item x="31"/>
        <item x="73"/>
        <item x="22"/>
        <item x="17"/>
        <item x="26"/>
        <item x="20"/>
        <item x="4"/>
        <item x="70"/>
        <item x="3"/>
        <item x="23"/>
        <item x="9"/>
        <item x="48"/>
        <item x="34"/>
        <item x="72"/>
        <item x="37"/>
        <item x="15"/>
        <item x="53"/>
        <item x="51"/>
        <item x="69"/>
        <item x="54"/>
        <item t="default"/>
      </items>
    </pivotField>
    <pivotField showAll="0">
      <items count="7">
        <item x="3"/>
        <item x="1"/>
        <item x="0"/>
        <item x="5"/>
        <item x="2"/>
        <item x="4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x="1"/>
        <item x="2"/>
        <item x="3"/>
        <item sd="0" x="4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atus_Dead" fld="10" baseField="0" baseItem="0"/>
    <dataField name="Sum of Status_AliveCrossing" fld="11" baseField="0" baseItem="0"/>
    <dataField name="Sum of Status_AliveNearRoad" fld="12" baseField="0" baseItem="0"/>
  </dataFields>
  <chartFormats count="3">
    <chartFormat chart="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4F66B-470F-4879-A417-BF9D2D92DFF0}" name="PivotTable5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5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Specie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0" firstDataRow="1" firstDataCol="1"/>
  <pivotFields count="13">
    <pivotField showAll="0"/>
    <pivotField numFmtId="14" showAll="0"/>
    <pivotField showAll="0"/>
    <pivotField showAll="0"/>
    <pivotField axis="axisRow" dataField="1" showAll="0">
      <items count="75">
        <item x="72"/>
        <item x="5"/>
        <item x="6"/>
        <item x="7"/>
        <item x="17"/>
        <item x="8"/>
        <item x="70"/>
        <item x="54"/>
        <item x="73"/>
        <item x="60"/>
        <item x="26"/>
        <item x="20"/>
        <item x="46"/>
        <item x="3"/>
        <item x="24"/>
        <item x="42"/>
        <item x="65"/>
        <item x="22"/>
        <item x="49"/>
        <item x="4"/>
        <item x="53"/>
        <item x="18"/>
        <item x="71"/>
        <item x="52"/>
        <item x="34"/>
        <item x="39"/>
        <item x="43"/>
        <item x="2"/>
        <item x="23"/>
        <item x="35"/>
        <item x="59"/>
        <item x="56"/>
        <item x="11"/>
        <item x="9"/>
        <item x="14"/>
        <item x="57"/>
        <item x="67"/>
        <item x="62"/>
        <item x="66"/>
        <item x="48"/>
        <item x="29"/>
        <item x="21"/>
        <item x="51"/>
        <item x="40"/>
        <item x="28"/>
        <item x="16"/>
        <item x="37"/>
        <item x="1"/>
        <item x="69"/>
        <item x="68"/>
        <item x="50"/>
        <item x="31"/>
        <item x="55"/>
        <item x="38"/>
        <item x="41"/>
        <item x="45"/>
        <item x="32"/>
        <item x="27"/>
        <item x="36"/>
        <item x="30"/>
        <item x="0"/>
        <item x="13"/>
        <item x="10"/>
        <item x="33"/>
        <item x="19"/>
        <item x="58"/>
        <item x="44"/>
        <item x="15"/>
        <item x="47"/>
        <item x="25"/>
        <item x="63"/>
        <item x="61"/>
        <item x="12"/>
        <item x="64"/>
        <item t="default"/>
      </items>
    </pivotField>
    <pivotField axis="axisRow" showAll="0">
      <items count="7">
        <item sd="0" x="4"/>
        <item sd="0" x="2"/>
        <item sd="0" x="1"/>
        <item sd="0" x="5"/>
        <item sd="0" x="0"/>
        <item sd="0"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2">
    <field x="5"/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tatus_Dead" fld="9" baseField="0" baseItem="0"/>
    <dataField name="Sum of Status_AliveCrossing" fld="10" baseField="0" baseItem="0"/>
    <dataField name="Sum of Status_AliveNearRoad" fld="11" baseField="0" baseItem="0"/>
    <dataField name="Count of 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727D-2EE6-4F64-93CF-A84B9D16A463}">
  <dimension ref="A3:I23"/>
  <sheetViews>
    <sheetView workbookViewId="0">
      <selection activeCell="E11" sqref="E11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3" width="13.33203125" bestFit="1" customWidth="1"/>
    <col min="4" max="4" width="10.77734375" bestFit="1" customWidth="1"/>
    <col min="5" max="5" width="26.5546875" bestFit="1" customWidth="1"/>
    <col min="6" max="7" width="11.44140625" customWidth="1"/>
    <col min="8" max="8" width="16.6640625" customWidth="1"/>
    <col min="9" max="9" width="18.77734375" customWidth="1"/>
    <col min="10" max="10" width="15.88671875" customWidth="1"/>
  </cols>
  <sheetData>
    <row r="3" spans="1:9" x14ac:dyDescent="0.3">
      <c r="A3" s="4" t="s">
        <v>201</v>
      </c>
      <c r="B3" s="4" t="s">
        <v>234</v>
      </c>
      <c r="F3" s="3"/>
      <c r="G3" s="3"/>
      <c r="H3" s="3"/>
      <c r="I3" s="3"/>
    </row>
    <row r="4" spans="1:9" x14ac:dyDescent="0.3">
      <c r="A4" s="4" t="s">
        <v>199</v>
      </c>
      <c r="B4" t="s">
        <v>208</v>
      </c>
      <c r="C4" t="s">
        <v>210</v>
      </c>
      <c r="D4" t="s">
        <v>200</v>
      </c>
    </row>
    <row r="5" spans="1:9" x14ac:dyDescent="0.3">
      <c r="A5" s="5" t="s">
        <v>187</v>
      </c>
      <c r="B5" s="6">
        <v>70</v>
      </c>
      <c r="C5" s="6">
        <v>126</v>
      </c>
      <c r="D5" s="6">
        <v>196</v>
      </c>
      <c r="E5">
        <f>GETPIVOTDATA("Species",$A$3,"Season","Monsoon","Species Category","Bird")/41</f>
        <v>1.7073170731707317</v>
      </c>
      <c r="F5" s="6">
        <f>GETPIVOTDATA("Species",$A$3,"Season","Non-monsoon","Species Category","Bird")/121</f>
        <v>1.0413223140495869</v>
      </c>
      <c r="G5" s="6"/>
      <c r="H5" s="6"/>
    </row>
    <row r="6" spans="1:9" x14ac:dyDescent="0.3">
      <c r="A6" s="5" t="s">
        <v>191</v>
      </c>
      <c r="B6" s="6">
        <v>144</v>
      </c>
      <c r="C6" s="6">
        <v>186</v>
      </c>
      <c r="D6" s="6">
        <v>330</v>
      </c>
      <c r="E6">
        <f>GETPIVOTDATA("Species",$A$3,"Season","Monsoon","Species Category","Herptile")/41</f>
        <v>3.5121951219512195</v>
      </c>
      <c r="F6" s="6">
        <f>GETPIVOTDATA("Species",$A$3,"Season","Non-monsoon","Species Category","Herptile")/121</f>
        <v>1.5371900826446281</v>
      </c>
      <c r="G6" s="6"/>
      <c r="H6" s="6"/>
    </row>
    <row r="7" spans="1:9" x14ac:dyDescent="0.3">
      <c r="A7" s="5" t="s">
        <v>189</v>
      </c>
      <c r="B7" s="6">
        <v>10</v>
      </c>
      <c r="C7" s="6">
        <v>54</v>
      </c>
      <c r="D7" s="6">
        <v>64</v>
      </c>
      <c r="E7">
        <f>GETPIVOTDATA("Species",$A$3,"Season","Monsoon","Species Category","Mesocarnivore")/41</f>
        <v>0.24390243902439024</v>
      </c>
      <c r="F7">
        <f>GETPIVOTDATA("Species",$A$3,"Species Category","Mesocarnivore")/121</f>
        <v>0.52892561983471076</v>
      </c>
      <c r="H7" s="6"/>
    </row>
    <row r="8" spans="1:9" x14ac:dyDescent="0.3">
      <c r="A8" s="5" t="s">
        <v>193</v>
      </c>
      <c r="B8" s="6">
        <v>2</v>
      </c>
      <c r="C8" s="6">
        <v>23</v>
      </c>
      <c r="D8" s="6">
        <v>25</v>
      </c>
      <c r="E8">
        <f>GETPIVOTDATA("Species",$A$3,"Season","Monsoon","Species Category","Other Mammal")/41</f>
        <v>4.878048780487805E-2</v>
      </c>
      <c r="F8" s="6">
        <f>GETPIVOTDATA("Species",$A$3,"Species Category","Other Mammal")/121</f>
        <v>0.20661157024793389</v>
      </c>
      <c r="G8" s="6"/>
      <c r="H8" s="6"/>
    </row>
    <row r="9" spans="1:9" x14ac:dyDescent="0.3">
      <c r="A9" s="5" t="s">
        <v>186</v>
      </c>
      <c r="B9" s="6"/>
      <c r="C9" s="6">
        <v>100</v>
      </c>
      <c r="D9" s="6">
        <v>100</v>
      </c>
      <c r="F9" s="6">
        <f>GETPIVOTDATA("Species",$A$3,"Season","Non-monsoon","Species Category","Primate")/121</f>
        <v>0.82644628099173556</v>
      </c>
      <c r="G9" s="6"/>
      <c r="H9" s="6"/>
    </row>
    <row r="10" spans="1:9" x14ac:dyDescent="0.3">
      <c r="A10" s="5" t="s">
        <v>190</v>
      </c>
      <c r="B10" s="6">
        <v>151</v>
      </c>
      <c r="C10" s="6">
        <v>557</v>
      </c>
      <c r="D10" s="6">
        <v>708</v>
      </c>
      <c r="E10">
        <f>GETPIVOTDATA("Species",$A$3,"Season","Monsoon","Species Category","Ungulate")/41</f>
        <v>3.6829268292682928</v>
      </c>
      <c r="F10" s="6">
        <f>GETPIVOTDATA("Species",$A$3,"Species Category","Ungulate")/121</f>
        <v>5.8512396694214877</v>
      </c>
      <c r="G10" s="6"/>
      <c r="H10" s="6"/>
    </row>
    <row r="11" spans="1:9" x14ac:dyDescent="0.3">
      <c r="A11" s="5" t="s">
        <v>200</v>
      </c>
      <c r="B11" s="6">
        <v>377</v>
      </c>
      <c r="C11" s="6">
        <v>1046</v>
      </c>
      <c r="D11" s="6">
        <v>1423</v>
      </c>
      <c r="F11" s="6"/>
      <c r="G11" s="6"/>
      <c r="H11" s="6"/>
    </row>
    <row r="12" spans="1:9" x14ac:dyDescent="0.3">
      <c r="F12" s="6"/>
      <c r="G12" s="6"/>
      <c r="H12" s="6"/>
    </row>
    <row r="13" spans="1:9" x14ac:dyDescent="0.3">
      <c r="F13" s="6"/>
      <c r="G13" s="6"/>
      <c r="H13" s="6"/>
    </row>
    <row r="14" spans="1:9" x14ac:dyDescent="0.3">
      <c r="F14" s="6"/>
      <c r="G14" s="6"/>
      <c r="H14" s="6"/>
    </row>
    <row r="15" spans="1:9" x14ac:dyDescent="0.3">
      <c r="F15" s="6"/>
      <c r="G15" s="6"/>
      <c r="H15" s="6"/>
    </row>
    <row r="16" spans="1:9" x14ac:dyDescent="0.3">
      <c r="F16" s="6"/>
      <c r="G16" s="6"/>
      <c r="H16" s="6"/>
    </row>
    <row r="17" spans="6:8" x14ac:dyDescent="0.3">
      <c r="F17" s="6"/>
      <c r="G17" s="6"/>
      <c r="H17" s="6"/>
    </row>
    <row r="18" spans="6:8" x14ac:dyDescent="0.3">
      <c r="F18" s="6"/>
      <c r="G18" s="6"/>
      <c r="H18" s="6"/>
    </row>
    <row r="19" spans="6:8" x14ac:dyDescent="0.3">
      <c r="F19" s="6"/>
      <c r="G19" s="6"/>
      <c r="H19" s="6"/>
    </row>
    <row r="20" spans="6:8" x14ac:dyDescent="0.3">
      <c r="H20" s="6"/>
    </row>
    <row r="21" spans="6:8" x14ac:dyDescent="0.3">
      <c r="F21" s="6"/>
      <c r="G21" s="6"/>
      <c r="H21" s="6"/>
    </row>
    <row r="22" spans="6:8" x14ac:dyDescent="0.3">
      <c r="F22" s="6"/>
      <c r="G22" s="6"/>
      <c r="H22" s="6"/>
    </row>
    <row r="23" spans="6:8" x14ac:dyDescent="0.3">
      <c r="F23" s="6"/>
      <c r="G23" s="6"/>
      <c r="H23" s="6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1D1F-57EB-4312-B994-EC99BBB2C5F8}">
  <dimension ref="A1:R22"/>
  <sheetViews>
    <sheetView workbookViewId="0">
      <selection activeCell="E15" sqref="E15"/>
    </sheetView>
  </sheetViews>
  <sheetFormatPr defaultRowHeight="14.4" x14ac:dyDescent="0.3"/>
  <cols>
    <col min="1" max="1" width="12.5546875" bestFit="1" customWidth="1"/>
    <col min="2" max="2" width="18.21875" bestFit="1" customWidth="1"/>
    <col min="3" max="3" width="25.109375" bestFit="1" customWidth="1"/>
    <col min="4" max="4" width="26.5546875" bestFit="1" customWidth="1"/>
    <col min="5" max="5" width="23.88671875" customWidth="1"/>
  </cols>
  <sheetData>
    <row r="1" spans="1:18" x14ac:dyDescent="0.3">
      <c r="A1" s="4" t="s">
        <v>199</v>
      </c>
      <c r="B1" t="s">
        <v>205</v>
      </c>
      <c r="C1" t="s">
        <v>206</v>
      </c>
      <c r="D1" t="s">
        <v>207</v>
      </c>
      <c r="F1" s="3" t="s">
        <v>226</v>
      </c>
      <c r="G1" s="3" t="s">
        <v>230</v>
      </c>
      <c r="H1" s="3"/>
      <c r="I1" s="3"/>
      <c r="J1" s="3" t="s">
        <v>227</v>
      </c>
      <c r="K1" t="s">
        <v>228</v>
      </c>
      <c r="L1" t="s">
        <v>229</v>
      </c>
    </row>
    <row r="2" spans="1:18" x14ac:dyDescent="0.3">
      <c r="A2" s="5" t="s">
        <v>211</v>
      </c>
      <c r="B2" s="6">
        <v>7</v>
      </c>
      <c r="C2" s="6">
        <v>41</v>
      </c>
      <c r="D2" s="6">
        <v>22</v>
      </c>
      <c r="P2" t="s">
        <v>231</v>
      </c>
      <c r="Q2" t="s">
        <v>232</v>
      </c>
      <c r="R2" t="s">
        <v>233</v>
      </c>
    </row>
    <row r="3" spans="1:18" x14ac:dyDescent="0.3">
      <c r="A3" s="7" t="s">
        <v>212</v>
      </c>
      <c r="B3" s="6">
        <v>2</v>
      </c>
      <c r="C3" s="6">
        <v>31</v>
      </c>
      <c r="D3" s="6">
        <v>1</v>
      </c>
      <c r="E3">
        <f t="shared" ref="E3:E14" si="0">SUM(B3:D3)</f>
        <v>34</v>
      </c>
      <c r="F3" s="6">
        <v>2</v>
      </c>
      <c r="G3" s="6" t="e">
        <f>GETPIVOTDATA("Count of Species",$A$3,"Date",11,"Years",2018)/F3</f>
        <v>#REF!</v>
      </c>
      <c r="H3" s="6"/>
      <c r="I3" s="6"/>
      <c r="J3">
        <f>GETPIVOTDATA("Sum of Status_Dead",$A$3,"Date",11,"Years",2018)/F3</f>
        <v>1</v>
      </c>
      <c r="K3">
        <f>GETPIVOTDATA("Sum of Status_AliveCrossing",$A$3,"Date",11,"Years",2018)/F3</f>
        <v>15.5</v>
      </c>
      <c r="L3">
        <f>GETPIVOTDATA("Sum of Status_AliveNearRoad",$A$3,"Date",11,"Years",2018)/F3</f>
        <v>0.5</v>
      </c>
      <c r="N3">
        <v>2018</v>
      </c>
      <c r="O3" t="s">
        <v>212</v>
      </c>
      <c r="P3">
        <v>1</v>
      </c>
      <c r="Q3">
        <v>15.5</v>
      </c>
      <c r="R3">
        <v>0.5</v>
      </c>
    </row>
    <row r="4" spans="1:18" x14ac:dyDescent="0.3">
      <c r="A4" s="7" t="s">
        <v>213</v>
      </c>
      <c r="B4" s="6">
        <v>5</v>
      </c>
      <c r="C4" s="6">
        <v>10</v>
      </c>
      <c r="D4" s="6">
        <v>21</v>
      </c>
      <c r="E4">
        <f t="shared" si="0"/>
        <v>36</v>
      </c>
      <c r="F4" s="6">
        <v>4</v>
      </c>
      <c r="G4" s="6" t="e">
        <f>GETPIVOTDATA("Count of Species",$A$3,"Date",12,"Years",2018)/F4</f>
        <v>#REF!</v>
      </c>
      <c r="H4" s="6"/>
      <c r="I4" s="6"/>
      <c r="J4">
        <f>GETPIVOTDATA("Sum of Status_Dead",$A$3,"Date",12,"Years",2018)/F4</f>
        <v>1.25</v>
      </c>
      <c r="K4">
        <f>GETPIVOTDATA("Sum of Status_AliveCrossing",$A$3,"Date",12,"Years",2018)/F4</f>
        <v>2.5</v>
      </c>
      <c r="L4">
        <f>GETPIVOTDATA("Sum of Status_AliveNearRoad",$A$3,"Date",12,"Years",2018)/F4</f>
        <v>5.25</v>
      </c>
      <c r="O4" t="s">
        <v>213</v>
      </c>
      <c r="P4">
        <v>1.25</v>
      </c>
      <c r="Q4">
        <v>2.5</v>
      </c>
      <c r="R4">
        <v>5.25</v>
      </c>
    </row>
    <row r="5" spans="1:18" x14ac:dyDescent="0.3">
      <c r="A5" s="5" t="s">
        <v>214</v>
      </c>
      <c r="B5" s="6">
        <v>499</v>
      </c>
      <c r="C5" s="6">
        <v>114</v>
      </c>
      <c r="D5" s="6">
        <v>609</v>
      </c>
      <c r="E5">
        <f t="shared" si="0"/>
        <v>1222</v>
      </c>
      <c r="G5" s="6"/>
      <c r="H5" s="6"/>
      <c r="I5" s="6"/>
      <c r="N5">
        <v>2019</v>
      </c>
      <c r="O5" t="s">
        <v>215</v>
      </c>
      <c r="P5">
        <v>7.0000000000000007E-2</v>
      </c>
      <c r="Q5">
        <v>3.07</v>
      </c>
      <c r="R5">
        <v>8.42</v>
      </c>
    </row>
    <row r="6" spans="1:18" x14ac:dyDescent="0.3">
      <c r="A6" s="7" t="s">
        <v>215</v>
      </c>
      <c r="B6" s="6">
        <v>1</v>
      </c>
      <c r="C6" s="6">
        <v>43</v>
      </c>
      <c r="D6" s="6">
        <v>118</v>
      </c>
      <c r="E6">
        <f t="shared" si="0"/>
        <v>162</v>
      </c>
      <c r="F6" s="6">
        <v>14</v>
      </c>
      <c r="G6" s="6" t="e">
        <f>GETPIVOTDATA("Count of Species",$A$3,"Date",1,"Years",2019)/F6</f>
        <v>#REF!</v>
      </c>
      <c r="H6" s="6"/>
      <c r="I6" s="6"/>
      <c r="J6">
        <f>GETPIVOTDATA("Sum of Status_Dead",$A$3,"Date",1,"Years",2019)/F6</f>
        <v>7.1428571428571425E-2</v>
      </c>
      <c r="K6">
        <f>GETPIVOTDATA("Sum of Status_AliveCrossing",$A$3,"Date",1,"Years",2019)/F6</f>
        <v>3.0714285714285716</v>
      </c>
      <c r="L6">
        <f>GETPIVOTDATA("Sum of Status_AliveNearRoad",$A$3,"Date",1,"Years",2019)/F6</f>
        <v>8.4285714285714288</v>
      </c>
      <c r="O6" t="s">
        <v>216</v>
      </c>
      <c r="P6">
        <v>0.08</v>
      </c>
      <c r="Q6">
        <v>1</v>
      </c>
      <c r="R6">
        <v>9.67</v>
      </c>
    </row>
    <row r="7" spans="1:18" x14ac:dyDescent="0.3">
      <c r="A7" s="7" t="s">
        <v>216</v>
      </c>
      <c r="B7" s="6">
        <v>1</v>
      </c>
      <c r="C7" s="6">
        <v>12</v>
      </c>
      <c r="D7" s="6">
        <v>116</v>
      </c>
      <c r="E7">
        <f t="shared" si="0"/>
        <v>129</v>
      </c>
      <c r="F7" s="6">
        <v>12</v>
      </c>
      <c r="G7" s="6" t="e">
        <f>GETPIVOTDATA("Count of Species",$A$3,"Date",2,"Years",2019)/F7</f>
        <v>#REF!</v>
      </c>
      <c r="H7" s="6"/>
      <c r="I7" s="6"/>
      <c r="J7">
        <f>GETPIVOTDATA("Sum of Status_Dead",$A$3,"Date",2,"Years",2019)/F7</f>
        <v>8.3333333333333329E-2</v>
      </c>
      <c r="K7">
        <f>GETPIVOTDATA("Sum of Status_AliveCrossing",$A$3,"Date",2,"Years",2019)/F7</f>
        <v>1</v>
      </c>
      <c r="L7">
        <f>GETPIVOTDATA("Sum of Status_AliveNearRoad",$A$3,"Date",2,"Years",2019)/F7</f>
        <v>9.6666666666666661</v>
      </c>
      <c r="O7" t="s">
        <v>217</v>
      </c>
      <c r="P7">
        <v>1.1000000000000001</v>
      </c>
      <c r="Q7">
        <v>0.3</v>
      </c>
      <c r="R7">
        <v>1.5</v>
      </c>
    </row>
    <row r="8" spans="1:18" x14ac:dyDescent="0.3">
      <c r="A8" s="7" t="s">
        <v>217</v>
      </c>
      <c r="B8" s="6">
        <v>11</v>
      </c>
      <c r="C8" s="6">
        <v>3</v>
      </c>
      <c r="D8" s="6">
        <v>15</v>
      </c>
      <c r="E8">
        <f t="shared" si="0"/>
        <v>29</v>
      </c>
      <c r="F8" s="6">
        <v>10</v>
      </c>
      <c r="G8" s="6" t="e">
        <f>GETPIVOTDATA("Count of Species",$A$3,"Date",3,"Years",2019)/F8</f>
        <v>#REF!</v>
      </c>
      <c r="H8" s="6"/>
      <c r="I8" s="6"/>
      <c r="J8">
        <f>GETPIVOTDATA("Sum of Status_Dead",$A$3,"Date",3,"Years",2019)/F8</f>
        <v>1.1000000000000001</v>
      </c>
      <c r="K8">
        <f>GETPIVOTDATA("Sum of Status_AliveCrossing",$A$3,"Date",3,"Years",2019)/F8</f>
        <v>0.3</v>
      </c>
      <c r="L8">
        <f>GETPIVOTDATA("Sum of Status_AliveNearRoad",$A$3,"Date",3,"Years",2019)/F8</f>
        <v>1.5</v>
      </c>
      <c r="O8" t="s">
        <v>218</v>
      </c>
      <c r="P8">
        <v>2.25</v>
      </c>
      <c r="Q8">
        <v>0.13</v>
      </c>
      <c r="R8">
        <v>4.75</v>
      </c>
    </row>
    <row r="9" spans="1:18" x14ac:dyDescent="0.3">
      <c r="A9" s="7" t="s">
        <v>218</v>
      </c>
      <c r="B9" s="6">
        <v>18</v>
      </c>
      <c r="C9" s="6">
        <v>1</v>
      </c>
      <c r="D9" s="6">
        <v>38</v>
      </c>
      <c r="E9">
        <f t="shared" si="0"/>
        <v>57</v>
      </c>
      <c r="F9" s="6">
        <v>8</v>
      </c>
      <c r="G9" s="6" t="e">
        <f>GETPIVOTDATA("Count of Species",$A$3,"Date",4,"Years",2019)/F9</f>
        <v>#REF!</v>
      </c>
      <c r="H9" s="6"/>
      <c r="I9" s="6"/>
      <c r="J9">
        <f>GETPIVOTDATA("Sum of Status_Dead",$A$3,"Date",4,"Years",2019)/F9</f>
        <v>2.25</v>
      </c>
      <c r="K9">
        <f>GETPIVOTDATA("Sum of Status_AliveCrossing",$A$3,"Date",4,"Years",2019)/F9</f>
        <v>0.125</v>
      </c>
      <c r="L9">
        <f>GETPIVOTDATA("Sum of Status_AliveNearRoad",$A$3,"Date",4,"Years",2019)/F9</f>
        <v>4.75</v>
      </c>
      <c r="O9" t="s">
        <v>219</v>
      </c>
      <c r="P9">
        <v>3</v>
      </c>
      <c r="Q9">
        <v>0.08</v>
      </c>
      <c r="R9">
        <v>5.42</v>
      </c>
    </row>
    <row r="10" spans="1:18" x14ac:dyDescent="0.3">
      <c r="A10" s="7" t="s">
        <v>219</v>
      </c>
      <c r="B10" s="6">
        <v>36</v>
      </c>
      <c r="C10" s="6">
        <v>1</v>
      </c>
      <c r="D10" s="6">
        <v>65</v>
      </c>
      <c r="E10">
        <f t="shared" si="0"/>
        <v>102</v>
      </c>
      <c r="F10" s="6">
        <v>12</v>
      </c>
      <c r="G10" s="6" t="e">
        <f>GETPIVOTDATA("Count of Species",$A$3,"Date",5,"Years",2019)/F10</f>
        <v>#REF!</v>
      </c>
      <c r="H10" s="6"/>
      <c r="I10" s="6"/>
      <c r="J10">
        <f>GETPIVOTDATA("Sum of Status_Dead",$A$3,"Date",5,"Years",2019)/F10</f>
        <v>3</v>
      </c>
      <c r="K10">
        <f>GETPIVOTDATA("Sum of Status_AliveCrossing",$A$3,"Date",5,"Years",2019)/F10</f>
        <v>8.3333333333333329E-2</v>
      </c>
      <c r="L10">
        <f>GETPIVOTDATA("Sum of Status_AliveNearRoad",$A$3,"Date",5,"Years",2019)/F10</f>
        <v>5.416666666666667</v>
      </c>
      <c r="O10" t="s">
        <v>220</v>
      </c>
      <c r="P10">
        <v>2.89</v>
      </c>
      <c r="Q10">
        <v>0.11</v>
      </c>
      <c r="R10">
        <v>3.22</v>
      </c>
    </row>
    <row r="11" spans="1:18" x14ac:dyDescent="0.3">
      <c r="A11" s="7" t="s">
        <v>220</v>
      </c>
      <c r="B11" s="6">
        <v>26</v>
      </c>
      <c r="C11" s="6">
        <v>1</v>
      </c>
      <c r="D11" s="6">
        <v>29</v>
      </c>
      <c r="E11">
        <f t="shared" si="0"/>
        <v>56</v>
      </c>
      <c r="F11" s="6">
        <v>9</v>
      </c>
      <c r="G11" s="6" t="e">
        <f>GETPIVOTDATA("Count of Species",$A$3,"Date",6,"Years",2019)/F11</f>
        <v>#REF!</v>
      </c>
      <c r="H11" s="6"/>
      <c r="I11" s="6"/>
      <c r="J11">
        <f>GETPIVOTDATA("Sum of Status_Dead",$A$3,"Date",6,"Years",2019)/F11</f>
        <v>2.8888888888888888</v>
      </c>
      <c r="K11">
        <f>GETPIVOTDATA("Sum of Status_AliveCrossing",$A$3,"Date",6,"Years",2019)/F11</f>
        <v>0.1111111111111111</v>
      </c>
      <c r="L11">
        <f>GETPIVOTDATA("Sum of Status_AliveNearRoad",$A$3,"Date",6,"Years",2019)/F11</f>
        <v>3.2222222222222223</v>
      </c>
      <c r="O11" t="s">
        <v>221</v>
      </c>
      <c r="P11">
        <v>6.36</v>
      </c>
      <c r="Q11">
        <v>1.6</v>
      </c>
      <c r="R11">
        <v>3.18</v>
      </c>
    </row>
    <row r="12" spans="1:18" x14ac:dyDescent="0.3">
      <c r="A12" s="7" t="s">
        <v>221</v>
      </c>
      <c r="B12" s="6">
        <v>70</v>
      </c>
      <c r="C12" s="6">
        <v>18</v>
      </c>
      <c r="D12" s="6">
        <v>35</v>
      </c>
      <c r="E12">
        <f t="shared" si="0"/>
        <v>123</v>
      </c>
      <c r="F12" s="6">
        <v>11</v>
      </c>
      <c r="G12" s="6" t="e">
        <f>GETPIVOTDATA("Count of Species",$A$3,"Date",7,"Years",2019)/F12</f>
        <v>#REF!</v>
      </c>
      <c r="H12" s="6"/>
      <c r="I12" s="6"/>
      <c r="J12">
        <f>GETPIVOTDATA("Sum of Status_Dead",$A$3,"Date",7,"Years",2019)/F12</f>
        <v>6.3636363636363633</v>
      </c>
      <c r="K12">
        <f>GETPIVOTDATA("Sum of Status_AliveCrossing",$A$3,"Date",7,"Years",2019)/F12</f>
        <v>1.6363636363636365</v>
      </c>
      <c r="L12">
        <f>GETPIVOTDATA("Sum of Status_AliveNearRoad",$A$3,"Date",7,"Years",2019)/F12</f>
        <v>3.1818181818181817</v>
      </c>
      <c r="O12" t="s">
        <v>222</v>
      </c>
      <c r="P12">
        <v>5.63</v>
      </c>
      <c r="Q12">
        <v>0</v>
      </c>
      <c r="R12">
        <v>4.26</v>
      </c>
    </row>
    <row r="13" spans="1:18" x14ac:dyDescent="0.3">
      <c r="A13" s="7" t="s">
        <v>222</v>
      </c>
      <c r="B13" s="6">
        <v>62</v>
      </c>
      <c r="C13" s="6">
        <v>0</v>
      </c>
      <c r="D13" s="6">
        <v>48</v>
      </c>
      <c r="E13">
        <f t="shared" si="0"/>
        <v>110</v>
      </c>
      <c r="F13" s="6">
        <v>11</v>
      </c>
      <c r="G13" s="6" t="e">
        <f>GETPIVOTDATA("Count of Species",$A$3,"Date",8,"Years",2019)/F13</f>
        <v>#REF!</v>
      </c>
      <c r="H13" s="6"/>
      <c r="I13" s="6"/>
      <c r="J13">
        <f>GETPIVOTDATA("Sum of Status_Dead",$A$3,"Date",8,"Years",2019)/F13</f>
        <v>5.6363636363636367</v>
      </c>
      <c r="K13">
        <f>GETPIVOTDATA("Sum of Status_AliveCrossing",$A$3,"Date",8,"Years",2019)/F13</f>
        <v>0</v>
      </c>
      <c r="L13">
        <f>GETPIVOTDATA("Sum of Status_AliveNearRoad",$A$3,"Date",8,"Years",2019)/F13</f>
        <v>4.3636363636363633</v>
      </c>
      <c r="O13" t="s">
        <v>223</v>
      </c>
      <c r="P13">
        <v>6.1</v>
      </c>
      <c r="Q13">
        <v>1.4</v>
      </c>
      <c r="R13">
        <v>1.3</v>
      </c>
    </row>
    <row r="14" spans="1:18" x14ac:dyDescent="0.3">
      <c r="A14" s="7" t="s">
        <v>223</v>
      </c>
      <c r="B14" s="6">
        <v>61</v>
      </c>
      <c r="C14" s="6">
        <v>14</v>
      </c>
      <c r="D14" s="6">
        <v>13</v>
      </c>
      <c r="E14">
        <f t="shared" si="0"/>
        <v>88</v>
      </c>
      <c r="F14" s="6">
        <v>10</v>
      </c>
      <c r="G14" s="6" t="e">
        <f>GETPIVOTDATA("Count of Species",$A$3,"Date",9,"Years",2019)/F14</f>
        <v>#REF!</v>
      </c>
      <c r="H14" s="6"/>
      <c r="I14" s="6"/>
      <c r="J14">
        <f>GETPIVOTDATA("Sum of Status_Dead",$A$3,"Date",9,"Years",2019)/F14</f>
        <v>6.1</v>
      </c>
      <c r="K14">
        <f>GETPIVOTDATA("Sum of Status_AliveCrossing",$A$3,"Date",9,"Years",2019)/F14</f>
        <v>1.4</v>
      </c>
      <c r="L14">
        <f>GETPIVOTDATA("Sum of Status_AliveNearRoad",$A$3,"Date",9,"Years",2019)/F14</f>
        <v>1.3</v>
      </c>
      <c r="O14" t="s">
        <v>224</v>
      </c>
      <c r="P14">
        <v>7.54</v>
      </c>
      <c r="Q14">
        <v>1.54</v>
      </c>
      <c r="R14">
        <v>4.6900000000000004</v>
      </c>
    </row>
    <row r="15" spans="1:18" x14ac:dyDescent="0.3">
      <c r="A15" s="7" t="s">
        <v>224</v>
      </c>
      <c r="B15" s="6">
        <v>98</v>
      </c>
      <c r="C15" s="6">
        <v>20</v>
      </c>
      <c r="D15" s="6">
        <v>61</v>
      </c>
      <c r="E15">
        <f>SUM(B15:D15)</f>
        <v>179</v>
      </c>
      <c r="F15" s="6">
        <v>13</v>
      </c>
      <c r="G15" s="6" t="e">
        <f>GETPIVOTDATA("Count of Species",$A$3,"Date",10,"Years",2019)/F15</f>
        <v>#REF!</v>
      </c>
      <c r="H15" s="6"/>
      <c r="I15" s="6"/>
      <c r="J15">
        <f>GETPIVOTDATA("Sum of Status_Dead",$A$3,"Date",10,"Years",2019)/F15</f>
        <v>7.5384615384615383</v>
      </c>
      <c r="K15">
        <f>GETPIVOTDATA("Sum of Status_AliveCrossing",$A$3,"Date",10,"Years",2019)/F15</f>
        <v>1.5384615384615385</v>
      </c>
      <c r="L15">
        <f>GETPIVOTDATA("Sum of Status_AliveNearRoad",$A$3,"Date",10,"Years",2019)/F15</f>
        <v>4.6923076923076925</v>
      </c>
      <c r="O15" t="s">
        <v>212</v>
      </c>
      <c r="P15">
        <v>8</v>
      </c>
      <c r="Q15">
        <v>0.11</v>
      </c>
      <c r="R15">
        <v>6.89</v>
      </c>
    </row>
    <row r="16" spans="1:18" x14ac:dyDescent="0.3">
      <c r="A16" s="7" t="s">
        <v>212</v>
      </c>
      <c r="B16" s="6">
        <v>72</v>
      </c>
      <c r="C16" s="6">
        <v>1</v>
      </c>
      <c r="D16" s="6">
        <v>62</v>
      </c>
      <c r="E16">
        <f t="shared" ref="E16:E21" si="1">SUM(B16:D16)</f>
        <v>135</v>
      </c>
      <c r="F16" s="6">
        <v>9</v>
      </c>
      <c r="G16" s="6" t="e">
        <f>GETPIVOTDATA("Count of Species",$A$3,"Date",11,"Years",2019)/F16</f>
        <v>#REF!</v>
      </c>
      <c r="H16" s="6"/>
      <c r="I16" s="6"/>
      <c r="J16">
        <f>GETPIVOTDATA("Sum of Status_Dead",$A$3,"Date",11,"Years",2019)/F16</f>
        <v>8</v>
      </c>
      <c r="K16">
        <f>GETPIVOTDATA("Sum of Status_AliveCrossing",$A$3,"Date",11,"Years",2019)/F16</f>
        <v>0.1111111111111111</v>
      </c>
      <c r="L16">
        <f>GETPIVOTDATA("Sum of Status_AliveNearRoad",$A$3,"Date",11,"Years",2019)/F16</f>
        <v>6.8888888888888893</v>
      </c>
      <c r="O16" t="s">
        <v>213</v>
      </c>
      <c r="P16">
        <v>4.3</v>
      </c>
      <c r="Q16">
        <v>0</v>
      </c>
      <c r="R16">
        <v>0.9</v>
      </c>
    </row>
    <row r="17" spans="1:18" x14ac:dyDescent="0.3">
      <c r="A17" s="7" t="s">
        <v>213</v>
      </c>
      <c r="B17" s="6">
        <v>43</v>
      </c>
      <c r="C17" s="6">
        <v>0</v>
      </c>
      <c r="D17" s="6">
        <v>9</v>
      </c>
      <c r="E17">
        <f t="shared" si="1"/>
        <v>52</v>
      </c>
      <c r="F17" s="6">
        <v>10</v>
      </c>
      <c r="G17" s="6" t="e">
        <f>GETPIVOTDATA("Count of Species",$A$3,"Date",12,"Years",2019)/F17</f>
        <v>#REF!</v>
      </c>
      <c r="H17" s="6"/>
      <c r="I17" s="6"/>
      <c r="J17">
        <f>GETPIVOTDATA("Sum of Status_Dead",$A$3,"Date",12,"Years",2019)/F17</f>
        <v>4.3</v>
      </c>
      <c r="K17">
        <f>GETPIVOTDATA("Sum of Status_AliveCrossing",$A$3,"Date",12,"Years",2019)/F17</f>
        <v>0</v>
      </c>
      <c r="L17">
        <f>GETPIVOTDATA("Sum of Status_AliveNearRoad",$A$3,"Date",12,"Years",2019)/F17</f>
        <v>0.9</v>
      </c>
      <c r="N17">
        <v>2020</v>
      </c>
      <c r="O17" t="s">
        <v>215</v>
      </c>
      <c r="P17">
        <v>2.78</v>
      </c>
      <c r="Q17">
        <v>0.11</v>
      </c>
      <c r="R17">
        <v>1.89</v>
      </c>
    </row>
    <row r="18" spans="1:18" x14ac:dyDescent="0.3">
      <c r="A18" s="5" t="s">
        <v>225</v>
      </c>
      <c r="B18" s="6">
        <v>76</v>
      </c>
      <c r="C18" s="6">
        <v>1</v>
      </c>
      <c r="D18" s="6">
        <v>54</v>
      </c>
      <c r="E18">
        <f t="shared" si="1"/>
        <v>131</v>
      </c>
      <c r="G18" s="6" t="e">
        <f>GETPIVOTDATA("Count of Species",$A$3,"Date",12,"Years",2019)/F18</f>
        <v>#REF!</v>
      </c>
      <c r="H18" s="6"/>
      <c r="I18" s="6"/>
      <c r="O18" t="s">
        <v>216</v>
      </c>
      <c r="P18">
        <v>3.11</v>
      </c>
      <c r="Q18">
        <v>0</v>
      </c>
      <c r="R18">
        <v>0.22</v>
      </c>
    </row>
    <row r="19" spans="1:18" x14ac:dyDescent="0.3">
      <c r="A19" s="7" t="s">
        <v>215</v>
      </c>
      <c r="B19" s="6">
        <v>25</v>
      </c>
      <c r="C19" s="6">
        <v>1</v>
      </c>
      <c r="D19" s="6">
        <v>17</v>
      </c>
      <c r="E19">
        <f t="shared" si="1"/>
        <v>43</v>
      </c>
      <c r="F19" s="6">
        <v>9</v>
      </c>
      <c r="G19" s="6" t="e">
        <f>GETPIVOTDATA("Count of Species",$A$3,"Date",1,"Years",2020)/F19</f>
        <v>#REF!</v>
      </c>
      <c r="H19" s="6"/>
      <c r="I19" s="6"/>
      <c r="J19">
        <f>GETPIVOTDATA("Sum of Status_Dead",$A$3,"Date",1,"Years",2020)/F19</f>
        <v>2.7777777777777777</v>
      </c>
      <c r="K19">
        <f>GETPIVOTDATA("Sum of Status_AliveCrossing",$A$3,"Date",1,"Years",2020)/F19</f>
        <v>0.1111111111111111</v>
      </c>
      <c r="L19">
        <f>GETPIVOTDATA("Sum of Status_AliveNearRoad",$A$3,"Date",1,"Years",2020)/F19</f>
        <v>1.8888888888888888</v>
      </c>
      <c r="O19" t="s">
        <v>217</v>
      </c>
      <c r="P19">
        <v>2.56</v>
      </c>
      <c r="Q19">
        <v>0</v>
      </c>
      <c r="R19">
        <v>3.89</v>
      </c>
    </row>
    <row r="20" spans="1:18" x14ac:dyDescent="0.3">
      <c r="A20" s="7" t="s">
        <v>216</v>
      </c>
      <c r="B20" s="6">
        <v>28</v>
      </c>
      <c r="C20" s="6">
        <v>0</v>
      </c>
      <c r="D20" s="6">
        <v>2</v>
      </c>
      <c r="E20">
        <f t="shared" si="1"/>
        <v>30</v>
      </c>
      <c r="F20" s="6">
        <v>9</v>
      </c>
      <c r="G20" s="6" t="e">
        <f>GETPIVOTDATA("Count of Species",$A$3,"Date",2,"Years",2019)/F20</f>
        <v>#REF!</v>
      </c>
      <c r="H20" s="6"/>
      <c r="I20" s="6"/>
      <c r="J20">
        <f>GETPIVOTDATA("Sum of Status_Dead",$A$3,"Date",2,"Years",2020)/F20</f>
        <v>3.1111111111111112</v>
      </c>
      <c r="K20">
        <f>GETPIVOTDATA("Sum of Status_AliveCrossing",$A$3,"Date",2,"Years",2020)/F20</f>
        <v>0</v>
      </c>
      <c r="L20">
        <f>GETPIVOTDATA("Sum of Status_AliveNearRoad",$A$3,"Date",2,"Years",2020)/F20</f>
        <v>0.22222222222222221</v>
      </c>
    </row>
    <row r="21" spans="1:18" x14ac:dyDescent="0.3">
      <c r="A21" s="7" t="s">
        <v>217</v>
      </c>
      <c r="B21" s="6">
        <v>23</v>
      </c>
      <c r="C21" s="6">
        <v>0</v>
      </c>
      <c r="D21" s="6">
        <v>35</v>
      </c>
      <c r="E21">
        <f t="shared" si="1"/>
        <v>58</v>
      </c>
      <c r="F21" s="6">
        <v>9</v>
      </c>
      <c r="G21" s="6" t="e">
        <f>GETPIVOTDATA("Count of Species",$A$3,"Date",3,"Years",2019)/F21</f>
        <v>#REF!</v>
      </c>
      <c r="H21" s="6"/>
      <c r="I21" s="6"/>
      <c r="J21">
        <f>GETPIVOTDATA("Sum of Status_Dead",$A$3,"Date",3,"Years",2020)/F21</f>
        <v>2.5555555555555554</v>
      </c>
      <c r="K21">
        <f>GETPIVOTDATA("Sum of Status_AliveCrossing",$A$3,"Date",3,"Years",2020)/F21</f>
        <v>0</v>
      </c>
      <c r="L21">
        <f>GETPIVOTDATA("Sum of Status_AliveNearRoad",$A$3,"Date",3,"Years",2020)/F21</f>
        <v>3.8888888888888888</v>
      </c>
    </row>
    <row r="22" spans="1:18" x14ac:dyDescent="0.3">
      <c r="A22" s="5" t="s">
        <v>200</v>
      </c>
      <c r="B22" s="6">
        <v>582</v>
      </c>
      <c r="C22" s="6">
        <v>156</v>
      </c>
      <c r="D22" s="6">
        <v>685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9850-D6EF-4FB2-8F32-D8225ED76D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E7F8-F1E1-40E7-B29A-AD1FA2287625}">
  <dimension ref="A3:J12"/>
  <sheetViews>
    <sheetView workbookViewId="0">
      <selection activeCell="D13" sqref="D13"/>
    </sheetView>
  </sheetViews>
  <sheetFormatPr defaultRowHeight="14.4" x14ac:dyDescent="0.3"/>
  <cols>
    <col min="1" max="1" width="12.77734375" bestFit="1" customWidth="1"/>
    <col min="2" max="2" width="18.21875" bestFit="1" customWidth="1"/>
    <col min="3" max="3" width="25.109375" bestFit="1" customWidth="1"/>
    <col min="4" max="4" width="26.5546875" bestFit="1" customWidth="1"/>
    <col min="5" max="5" width="6.109375" customWidth="1"/>
    <col min="6" max="6" width="6.6640625" bestFit="1" customWidth="1"/>
    <col min="7" max="7" width="10.77734375" bestFit="1" customWidth="1"/>
    <col min="8" max="8" width="30" bestFit="1" customWidth="1"/>
    <col min="9" max="9" width="31.33203125" bestFit="1" customWidth="1"/>
    <col min="10" max="10" width="10.77734375" bestFit="1" customWidth="1"/>
    <col min="11" max="11" width="13.88671875" bestFit="1" customWidth="1"/>
    <col min="12" max="12" width="7.5546875" bestFit="1" customWidth="1"/>
    <col min="13" max="13" width="8.6640625" bestFit="1" customWidth="1"/>
    <col min="14" max="14" width="18.109375" bestFit="1" customWidth="1"/>
    <col min="15" max="15" width="10.77734375" bestFit="1" customWidth="1"/>
  </cols>
  <sheetData>
    <row r="3" spans="1:10" x14ac:dyDescent="0.3">
      <c r="A3" s="4" t="s">
        <v>199</v>
      </c>
      <c r="B3" t="s">
        <v>205</v>
      </c>
      <c r="C3" t="s">
        <v>206</v>
      </c>
      <c r="D3" t="s">
        <v>207</v>
      </c>
      <c r="G3" t="s">
        <v>235</v>
      </c>
      <c r="H3" t="s">
        <v>231</v>
      </c>
      <c r="I3" t="s">
        <v>236</v>
      </c>
      <c r="J3" t="s">
        <v>237</v>
      </c>
    </row>
    <row r="4" spans="1:10" x14ac:dyDescent="0.3">
      <c r="A4" s="5" t="s">
        <v>208</v>
      </c>
      <c r="B4" s="6">
        <v>219</v>
      </c>
      <c r="C4" s="6">
        <v>33</v>
      </c>
      <c r="D4" s="6">
        <v>125</v>
      </c>
      <c r="E4">
        <f>SUM(B4:D4)</f>
        <v>377</v>
      </c>
      <c r="F4">
        <v>41</v>
      </c>
      <c r="G4">
        <f>E4/F4</f>
        <v>9.1951219512195124</v>
      </c>
      <c r="H4">
        <f>GETPIVOTDATA("Sum of Status_Dead",$A$3,"Season","Monsoon")/F4</f>
        <v>5.3414634146341466</v>
      </c>
      <c r="I4">
        <f>GETPIVOTDATA("Sum of Status_AliveCrossing",$A$3,"Season","Monsoon")/F4</f>
        <v>0.80487804878048785</v>
      </c>
      <c r="J4">
        <f>GETPIVOTDATA("Sum of Status_AliveNearRoad",$A$3,"Season","Monsoon")/F4</f>
        <v>3.0487804878048781</v>
      </c>
    </row>
    <row r="5" spans="1:10" x14ac:dyDescent="0.3">
      <c r="A5" s="5" t="s">
        <v>210</v>
      </c>
      <c r="B5" s="6">
        <v>363</v>
      </c>
      <c r="C5" s="6">
        <v>123</v>
      </c>
      <c r="D5" s="6">
        <v>560</v>
      </c>
      <c r="E5">
        <f>SUM(B5:D5)</f>
        <v>1046</v>
      </c>
      <c r="F5">
        <v>121</v>
      </c>
      <c r="G5">
        <f>E5/F5</f>
        <v>8.6446280991735538</v>
      </c>
      <c r="H5">
        <f>GETPIVOTDATA("Sum of Status_Dead",$A$3,"Season","Non-monsoon")/F5</f>
        <v>3</v>
      </c>
      <c r="I5">
        <f>GETPIVOTDATA("Sum of Status_AliveCrossing",$A$3,"Season","Non-monsoon")/F5</f>
        <v>1.0165289256198347</v>
      </c>
      <c r="J5">
        <f>GETPIVOTDATA("Sum of Status_AliveNearRoad",$A$3,"Season","Non-monsoon")/F5</f>
        <v>4.6280991735537187</v>
      </c>
    </row>
    <row r="6" spans="1:10" x14ac:dyDescent="0.3">
      <c r="A6" s="5" t="s">
        <v>200</v>
      </c>
      <c r="B6" s="6">
        <v>582</v>
      </c>
      <c r="C6" s="6">
        <v>156</v>
      </c>
      <c r="D6" s="6">
        <v>685</v>
      </c>
    </row>
    <row r="11" spans="1:10" x14ac:dyDescent="0.3">
      <c r="D11">
        <f>(33+125)/41</f>
        <v>3.8536585365853657</v>
      </c>
    </row>
    <row r="12" spans="1:10" x14ac:dyDescent="0.3">
      <c r="D12">
        <f>(123+560)/121</f>
        <v>5.6446280991735538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24"/>
  <sheetViews>
    <sheetView tabSelected="1" topLeftCell="B1" workbookViewId="0">
      <selection sqref="A1:XFD1"/>
    </sheetView>
  </sheetViews>
  <sheetFormatPr defaultRowHeight="14.4" x14ac:dyDescent="0.3"/>
  <cols>
    <col min="3" max="3" width="12.6640625" customWidth="1"/>
    <col min="7" max="8" width="19" customWidth="1"/>
    <col min="12" max="12" width="11.88671875" customWidth="1"/>
    <col min="13" max="13" width="20.21875" customWidth="1"/>
    <col min="14" max="14" width="19.44140625" customWidth="1"/>
    <col min="15" max="15" width="24.44140625" customWidth="1"/>
  </cols>
  <sheetData>
    <row r="1" spans="1:15" s="3" customForma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209</v>
      </c>
      <c r="G1" s="3" t="s">
        <v>4</v>
      </c>
      <c r="H1" s="3" t="s">
        <v>188</v>
      </c>
      <c r="I1" s="3" t="s">
        <v>5</v>
      </c>
      <c r="J1" s="3" t="s">
        <v>6</v>
      </c>
      <c r="K1" s="3" t="s">
        <v>7</v>
      </c>
      <c r="L1" s="3" t="s">
        <v>202</v>
      </c>
      <c r="M1" s="3" t="s">
        <v>203</v>
      </c>
      <c r="N1" s="3" t="s">
        <v>204</v>
      </c>
      <c r="O1" s="3" t="s">
        <v>8</v>
      </c>
    </row>
    <row r="2" spans="1:15" x14ac:dyDescent="0.3">
      <c r="A2">
        <v>756</v>
      </c>
      <c r="B2">
        <v>796</v>
      </c>
      <c r="C2" s="1">
        <v>43887</v>
      </c>
      <c r="D2">
        <v>26.574027999999998</v>
      </c>
      <c r="E2">
        <v>93.186778000000004</v>
      </c>
      <c r="F2" t="s">
        <v>210</v>
      </c>
      <c r="G2" t="s">
        <v>178</v>
      </c>
      <c r="H2" t="s">
        <v>191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2</v>
      </c>
    </row>
    <row r="3" spans="1:15" x14ac:dyDescent="0.3">
      <c r="A3">
        <v>8</v>
      </c>
      <c r="B3">
        <v>8</v>
      </c>
      <c r="C3" s="1">
        <v>43431</v>
      </c>
      <c r="D3">
        <v>26.584277780000001</v>
      </c>
      <c r="E3">
        <v>93.337361110000003</v>
      </c>
      <c r="F3" t="s">
        <v>210</v>
      </c>
      <c r="G3" t="s">
        <v>64</v>
      </c>
      <c r="H3" t="s">
        <v>190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 t="s">
        <v>9</v>
      </c>
    </row>
    <row r="4" spans="1:15" x14ac:dyDescent="0.3">
      <c r="A4">
        <v>9</v>
      </c>
      <c r="B4">
        <v>9</v>
      </c>
      <c r="C4" s="1">
        <v>43431</v>
      </c>
      <c r="D4">
        <v>26.57488889</v>
      </c>
      <c r="E4">
        <v>93.175444440000007</v>
      </c>
      <c r="F4" t="s">
        <v>210</v>
      </c>
      <c r="G4" t="s">
        <v>64</v>
      </c>
      <c r="H4" t="s">
        <v>190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 t="s">
        <v>9</v>
      </c>
    </row>
    <row r="5" spans="1:15" x14ac:dyDescent="0.3">
      <c r="A5">
        <v>18</v>
      </c>
      <c r="B5">
        <v>18</v>
      </c>
      <c r="C5" s="1">
        <v>43431</v>
      </c>
      <c r="D5">
        <v>26.617972219999999</v>
      </c>
      <c r="E5">
        <v>93.514638890000001</v>
      </c>
      <c r="F5" t="s">
        <v>210</v>
      </c>
      <c r="G5" t="s">
        <v>64</v>
      </c>
      <c r="H5" t="s">
        <v>190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 t="s">
        <v>9</v>
      </c>
    </row>
    <row r="6" spans="1:15" x14ac:dyDescent="0.3">
      <c r="A6">
        <v>18.100000000000001</v>
      </c>
      <c r="B6">
        <v>18</v>
      </c>
      <c r="C6" s="1">
        <v>43431</v>
      </c>
      <c r="D6">
        <v>26.617972219999999</v>
      </c>
      <c r="E6">
        <v>93.514638890000001</v>
      </c>
      <c r="F6" t="s">
        <v>210</v>
      </c>
      <c r="G6" t="s">
        <v>64</v>
      </c>
      <c r="H6" t="s">
        <v>190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 t="s">
        <v>9</v>
      </c>
    </row>
    <row r="7" spans="1:15" x14ac:dyDescent="0.3">
      <c r="A7">
        <v>18.2</v>
      </c>
      <c r="B7">
        <v>18</v>
      </c>
      <c r="C7" s="1">
        <v>43431</v>
      </c>
      <c r="D7">
        <v>26.617972219999999</v>
      </c>
      <c r="E7">
        <v>93.514638890000001</v>
      </c>
      <c r="F7" t="s">
        <v>210</v>
      </c>
      <c r="G7" t="s">
        <v>64</v>
      </c>
      <c r="H7" t="s">
        <v>190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 t="s">
        <v>9</v>
      </c>
    </row>
    <row r="8" spans="1:15" x14ac:dyDescent="0.3">
      <c r="A8">
        <v>18.3</v>
      </c>
      <c r="B8">
        <v>18</v>
      </c>
      <c r="C8" s="1">
        <v>43431</v>
      </c>
      <c r="D8">
        <v>26.617972219999999</v>
      </c>
      <c r="E8">
        <v>93.514638890000001</v>
      </c>
      <c r="F8" t="s">
        <v>210</v>
      </c>
      <c r="G8" t="s">
        <v>64</v>
      </c>
      <c r="H8" t="s">
        <v>190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 t="s">
        <v>9</v>
      </c>
    </row>
    <row r="9" spans="1:15" x14ac:dyDescent="0.3">
      <c r="A9">
        <v>18.399999999999999</v>
      </c>
      <c r="B9">
        <v>18</v>
      </c>
      <c r="C9" s="1">
        <v>43431</v>
      </c>
      <c r="D9">
        <v>26.617972219999999</v>
      </c>
      <c r="E9">
        <v>93.514638890000001</v>
      </c>
      <c r="F9" t="s">
        <v>210</v>
      </c>
      <c r="G9" t="s">
        <v>64</v>
      </c>
      <c r="H9" t="s">
        <v>190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 t="s">
        <v>9</v>
      </c>
    </row>
    <row r="10" spans="1:15" x14ac:dyDescent="0.3">
      <c r="A10">
        <v>18.5</v>
      </c>
      <c r="B10">
        <v>18</v>
      </c>
      <c r="C10" s="1">
        <v>43431</v>
      </c>
      <c r="D10">
        <v>26.617972219999999</v>
      </c>
      <c r="E10">
        <v>93.514638890000001</v>
      </c>
      <c r="F10" t="s">
        <v>210</v>
      </c>
      <c r="G10" t="s">
        <v>64</v>
      </c>
      <c r="H10" t="s">
        <v>190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 t="s">
        <v>9</v>
      </c>
    </row>
    <row r="11" spans="1:15" x14ac:dyDescent="0.3">
      <c r="A11">
        <v>18.600000000000001</v>
      </c>
      <c r="B11">
        <v>18</v>
      </c>
      <c r="C11" s="1">
        <v>43431</v>
      </c>
      <c r="D11">
        <v>26.617972219999999</v>
      </c>
      <c r="E11">
        <v>93.514638890000001</v>
      </c>
      <c r="F11" t="s">
        <v>210</v>
      </c>
      <c r="G11" t="s">
        <v>64</v>
      </c>
      <c r="H11" t="s">
        <v>190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 t="s">
        <v>9</v>
      </c>
    </row>
    <row r="12" spans="1:15" x14ac:dyDescent="0.3">
      <c r="A12">
        <v>18.7</v>
      </c>
      <c r="B12">
        <v>18</v>
      </c>
      <c r="C12" s="1">
        <v>43431</v>
      </c>
      <c r="D12">
        <v>26.617972219999999</v>
      </c>
      <c r="E12">
        <v>93.514638890000001</v>
      </c>
      <c r="F12" t="s">
        <v>210</v>
      </c>
      <c r="G12" t="s">
        <v>64</v>
      </c>
      <c r="H12" t="s">
        <v>190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 t="s">
        <v>9</v>
      </c>
    </row>
    <row r="13" spans="1:15" x14ac:dyDescent="0.3">
      <c r="A13">
        <v>18.8</v>
      </c>
      <c r="B13">
        <v>18</v>
      </c>
      <c r="C13" s="1">
        <v>43431</v>
      </c>
      <c r="D13">
        <v>26.617972219999999</v>
      </c>
      <c r="E13">
        <v>93.514638890000001</v>
      </c>
      <c r="F13" t="s">
        <v>210</v>
      </c>
      <c r="G13" t="s">
        <v>64</v>
      </c>
      <c r="H13" t="s">
        <v>190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 t="s">
        <v>9</v>
      </c>
    </row>
    <row r="14" spans="1:15" x14ac:dyDescent="0.3">
      <c r="A14">
        <v>18.899999999999999</v>
      </c>
      <c r="B14">
        <v>18</v>
      </c>
      <c r="C14" s="1">
        <v>43431</v>
      </c>
      <c r="D14">
        <v>26.617972219999999</v>
      </c>
      <c r="E14">
        <v>93.514638890000001</v>
      </c>
      <c r="F14" t="s">
        <v>210</v>
      </c>
      <c r="G14" t="s">
        <v>64</v>
      </c>
      <c r="H14" t="s">
        <v>190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 t="s">
        <v>9</v>
      </c>
    </row>
    <row r="15" spans="1:15" x14ac:dyDescent="0.3">
      <c r="A15">
        <v>17</v>
      </c>
      <c r="B15">
        <v>17</v>
      </c>
      <c r="C15" s="1">
        <v>43435</v>
      </c>
      <c r="D15">
        <v>26.62277778</v>
      </c>
      <c r="E15">
        <v>93.524694440000005</v>
      </c>
      <c r="F15" t="s">
        <v>210</v>
      </c>
      <c r="G15" t="s">
        <v>64</v>
      </c>
      <c r="H15" t="s">
        <v>190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 t="s">
        <v>9</v>
      </c>
    </row>
    <row r="16" spans="1:15" x14ac:dyDescent="0.3">
      <c r="A16">
        <v>17.100000000000001</v>
      </c>
      <c r="B16">
        <v>17</v>
      </c>
      <c r="C16" s="1">
        <v>43435</v>
      </c>
      <c r="D16">
        <v>26.62277778</v>
      </c>
      <c r="E16">
        <v>93.524694440000005</v>
      </c>
      <c r="F16" t="s">
        <v>210</v>
      </c>
      <c r="G16" t="s">
        <v>64</v>
      </c>
      <c r="H16" t="s">
        <v>190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 t="s">
        <v>9</v>
      </c>
    </row>
    <row r="17" spans="1:15" x14ac:dyDescent="0.3">
      <c r="A17">
        <v>17.2</v>
      </c>
      <c r="B17">
        <v>17</v>
      </c>
      <c r="C17" s="1">
        <v>43435</v>
      </c>
      <c r="D17">
        <v>26.62277778</v>
      </c>
      <c r="E17">
        <v>93.524694440000005</v>
      </c>
      <c r="F17" t="s">
        <v>210</v>
      </c>
      <c r="G17" t="s">
        <v>64</v>
      </c>
      <c r="H17" t="s">
        <v>190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 t="s">
        <v>9</v>
      </c>
    </row>
    <row r="18" spans="1:15" x14ac:dyDescent="0.3">
      <c r="A18">
        <v>6</v>
      </c>
      <c r="B18">
        <v>6</v>
      </c>
      <c r="C18" s="1">
        <v>43454</v>
      </c>
      <c r="D18">
        <v>26.57427333</v>
      </c>
      <c r="E18">
        <v>93.188923329999994</v>
      </c>
      <c r="F18" t="s">
        <v>210</v>
      </c>
      <c r="G18" t="s">
        <v>64</v>
      </c>
      <c r="H18" t="s">
        <v>190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 t="s">
        <v>9</v>
      </c>
    </row>
    <row r="19" spans="1:15" x14ac:dyDescent="0.3">
      <c r="A19">
        <v>25</v>
      </c>
      <c r="B19">
        <v>25</v>
      </c>
      <c r="C19" s="1">
        <v>43470</v>
      </c>
      <c r="D19">
        <v>26.576065</v>
      </c>
      <c r="E19">
        <v>93.154236670000003</v>
      </c>
      <c r="F19" t="s">
        <v>210</v>
      </c>
      <c r="G19" t="s">
        <v>64</v>
      </c>
      <c r="H19" t="s">
        <v>190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 t="s">
        <v>9</v>
      </c>
    </row>
    <row r="20" spans="1:15" x14ac:dyDescent="0.3">
      <c r="A20">
        <v>25.1</v>
      </c>
      <c r="B20">
        <v>25</v>
      </c>
      <c r="C20" s="1">
        <v>43470</v>
      </c>
      <c r="D20">
        <v>26.576065</v>
      </c>
      <c r="E20">
        <v>93.154236670000003</v>
      </c>
      <c r="F20" t="s">
        <v>210</v>
      </c>
      <c r="G20" t="s">
        <v>64</v>
      </c>
      <c r="H20" t="s">
        <v>190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 t="s">
        <v>9</v>
      </c>
    </row>
    <row r="21" spans="1:15" x14ac:dyDescent="0.3">
      <c r="A21">
        <v>28</v>
      </c>
      <c r="B21">
        <v>28</v>
      </c>
      <c r="C21" s="1">
        <v>43472</v>
      </c>
      <c r="D21">
        <v>26.58420667</v>
      </c>
      <c r="E21">
        <v>93.337450000000004</v>
      </c>
      <c r="F21" t="s">
        <v>210</v>
      </c>
      <c r="G21" t="s">
        <v>64</v>
      </c>
      <c r="H21" t="s">
        <v>190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 t="s">
        <v>9</v>
      </c>
    </row>
    <row r="22" spans="1:15" x14ac:dyDescent="0.3">
      <c r="A22">
        <v>40</v>
      </c>
      <c r="B22">
        <v>40</v>
      </c>
      <c r="C22" s="1">
        <v>43477</v>
      </c>
      <c r="D22">
        <v>26.585584999999998</v>
      </c>
      <c r="E22">
        <v>93.327385000000007</v>
      </c>
      <c r="F22" t="s">
        <v>210</v>
      </c>
      <c r="G22" t="s">
        <v>64</v>
      </c>
      <c r="H22" t="s">
        <v>190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 t="s">
        <v>9</v>
      </c>
    </row>
    <row r="23" spans="1:15" x14ac:dyDescent="0.3">
      <c r="A23">
        <v>41</v>
      </c>
      <c r="B23">
        <v>41</v>
      </c>
      <c r="C23" s="1">
        <v>43477</v>
      </c>
      <c r="D23">
        <v>26.573916669999999</v>
      </c>
      <c r="E23">
        <v>93.145944439999994</v>
      </c>
      <c r="F23" t="s">
        <v>210</v>
      </c>
      <c r="G23" t="s">
        <v>64</v>
      </c>
      <c r="H23" t="s">
        <v>190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 t="s">
        <v>9</v>
      </c>
    </row>
    <row r="24" spans="1:15" x14ac:dyDescent="0.3">
      <c r="A24">
        <v>41.1</v>
      </c>
      <c r="B24">
        <v>41</v>
      </c>
      <c r="C24" s="1">
        <v>43477</v>
      </c>
      <c r="D24">
        <v>26.573916669999999</v>
      </c>
      <c r="E24">
        <v>93.145944439999994</v>
      </c>
      <c r="F24" t="s">
        <v>210</v>
      </c>
      <c r="G24" t="s">
        <v>64</v>
      </c>
      <c r="H24" t="s">
        <v>190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 t="s">
        <v>9</v>
      </c>
    </row>
    <row r="25" spans="1:15" x14ac:dyDescent="0.3">
      <c r="A25">
        <v>41.2</v>
      </c>
      <c r="B25">
        <v>41</v>
      </c>
      <c r="C25" s="1">
        <v>43477</v>
      </c>
      <c r="D25">
        <v>26.573916669999999</v>
      </c>
      <c r="E25">
        <v>93.145944439999994</v>
      </c>
      <c r="F25" t="s">
        <v>210</v>
      </c>
      <c r="G25" t="s">
        <v>64</v>
      </c>
      <c r="H25" t="s">
        <v>190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 t="s">
        <v>9</v>
      </c>
    </row>
    <row r="26" spans="1:15" x14ac:dyDescent="0.3">
      <c r="A26">
        <v>52</v>
      </c>
      <c r="B26">
        <v>52</v>
      </c>
      <c r="C26" s="1">
        <v>43484</v>
      </c>
      <c r="D26">
        <v>26.573924999999999</v>
      </c>
      <c r="E26">
        <v>93.145931669999996</v>
      </c>
      <c r="F26" t="s">
        <v>210</v>
      </c>
      <c r="G26" t="s">
        <v>64</v>
      </c>
      <c r="H26" t="s">
        <v>190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 t="s">
        <v>9</v>
      </c>
    </row>
    <row r="27" spans="1:15" x14ac:dyDescent="0.3">
      <c r="A27">
        <v>52.1</v>
      </c>
      <c r="B27">
        <v>52</v>
      </c>
      <c r="C27" s="1">
        <v>43484</v>
      </c>
      <c r="D27">
        <v>26.573924999999999</v>
      </c>
      <c r="E27">
        <v>93.145931669999996</v>
      </c>
      <c r="F27" t="s">
        <v>210</v>
      </c>
      <c r="G27" t="s">
        <v>64</v>
      </c>
      <c r="H27" t="s">
        <v>190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 t="s">
        <v>9</v>
      </c>
    </row>
    <row r="28" spans="1:15" x14ac:dyDescent="0.3">
      <c r="A28">
        <v>52.2</v>
      </c>
      <c r="B28">
        <v>52</v>
      </c>
      <c r="C28" s="1">
        <v>43484</v>
      </c>
      <c r="D28">
        <v>26.573924999999999</v>
      </c>
      <c r="E28">
        <v>93.145931669999996</v>
      </c>
      <c r="F28" t="s">
        <v>210</v>
      </c>
      <c r="G28" t="s">
        <v>64</v>
      </c>
      <c r="H28" t="s">
        <v>190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 t="s">
        <v>9</v>
      </c>
    </row>
    <row r="29" spans="1:15" x14ac:dyDescent="0.3">
      <c r="A29">
        <v>56</v>
      </c>
      <c r="B29">
        <v>56</v>
      </c>
      <c r="C29" s="1">
        <v>43488</v>
      </c>
      <c r="D29">
        <v>26.584146669999999</v>
      </c>
      <c r="E29">
        <v>93.337383329999994</v>
      </c>
      <c r="F29" t="s">
        <v>210</v>
      </c>
      <c r="G29" t="s">
        <v>64</v>
      </c>
      <c r="H29" t="s">
        <v>190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 t="s">
        <v>9</v>
      </c>
    </row>
    <row r="30" spans="1:15" x14ac:dyDescent="0.3">
      <c r="A30">
        <v>57</v>
      </c>
      <c r="B30">
        <v>57</v>
      </c>
      <c r="C30" s="1">
        <v>43488</v>
      </c>
      <c r="D30">
        <v>26.58548833</v>
      </c>
      <c r="E30">
        <v>93.322573329999997</v>
      </c>
      <c r="F30" t="s">
        <v>210</v>
      </c>
      <c r="G30" t="s">
        <v>64</v>
      </c>
      <c r="H30" t="s">
        <v>190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 t="s">
        <v>9</v>
      </c>
    </row>
    <row r="31" spans="1:15" x14ac:dyDescent="0.3">
      <c r="A31">
        <v>57.1</v>
      </c>
      <c r="B31">
        <v>57</v>
      </c>
      <c r="C31" s="1">
        <v>43488</v>
      </c>
      <c r="D31">
        <v>26.58548833</v>
      </c>
      <c r="E31">
        <v>93.322573329999997</v>
      </c>
      <c r="F31" t="s">
        <v>210</v>
      </c>
      <c r="G31" t="s">
        <v>64</v>
      </c>
      <c r="H31" t="s">
        <v>190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 t="s">
        <v>9</v>
      </c>
    </row>
    <row r="32" spans="1:15" x14ac:dyDescent="0.3">
      <c r="A32">
        <v>77</v>
      </c>
      <c r="B32">
        <v>77</v>
      </c>
      <c r="C32" s="1">
        <v>43493</v>
      </c>
      <c r="D32">
        <v>26.58539167</v>
      </c>
      <c r="E32">
        <v>93.322616670000002</v>
      </c>
      <c r="F32" t="s">
        <v>210</v>
      </c>
      <c r="G32" t="s">
        <v>64</v>
      </c>
      <c r="H32" t="s">
        <v>190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 t="s">
        <v>9</v>
      </c>
    </row>
    <row r="33" spans="1:15" x14ac:dyDescent="0.3">
      <c r="A33">
        <v>79</v>
      </c>
      <c r="B33">
        <v>79</v>
      </c>
      <c r="C33" s="1">
        <v>43494</v>
      </c>
      <c r="D33">
        <v>26.58541</v>
      </c>
      <c r="E33">
        <v>93.322581670000005</v>
      </c>
      <c r="F33" t="s">
        <v>210</v>
      </c>
      <c r="G33" t="s">
        <v>64</v>
      </c>
      <c r="H33" t="s">
        <v>190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 t="s">
        <v>9</v>
      </c>
    </row>
    <row r="34" spans="1:15" x14ac:dyDescent="0.3">
      <c r="A34">
        <v>94</v>
      </c>
      <c r="B34">
        <v>94</v>
      </c>
      <c r="C34" s="1">
        <v>43502</v>
      </c>
      <c r="D34">
        <v>26.585431669999998</v>
      </c>
      <c r="E34">
        <v>93.322558330000007</v>
      </c>
      <c r="F34" t="s">
        <v>210</v>
      </c>
      <c r="G34" t="s">
        <v>64</v>
      </c>
      <c r="H34" t="s">
        <v>190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 t="s">
        <v>9</v>
      </c>
    </row>
    <row r="35" spans="1:15" x14ac:dyDescent="0.3">
      <c r="A35">
        <v>95</v>
      </c>
      <c r="B35">
        <v>95</v>
      </c>
      <c r="C35" s="1">
        <v>43502</v>
      </c>
      <c r="D35">
        <v>26.585396670000002</v>
      </c>
      <c r="E35">
        <v>93.321913330000001</v>
      </c>
      <c r="F35" t="s">
        <v>210</v>
      </c>
      <c r="G35" t="s">
        <v>64</v>
      </c>
      <c r="H35" t="s">
        <v>190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 t="s">
        <v>9</v>
      </c>
    </row>
    <row r="36" spans="1:15" x14ac:dyDescent="0.3">
      <c r="A36">
        <v>96</v>
      </c>
      <c r="B36">
        <v>96</v>
      </c>
      <c r="C36" s="1">
        <v>43504</v>
      </c>
      <c r="D36">
        <v>26.585538329999999</v>
      </c>
      <c r="E36">
        <v>93.322908330000004</v>
      </c>
      <c r="F36" t="s">
        <v>210</v>
      </c>
      <c r="G36" t="s">
        <v>64</v>
      </c>
      <c r="H36" t="s">
        <v>190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 t="s">
        <v>9</v>
      </c>
    </row>
    <row r="37" spans="1:15" x14ac:dyDescent="0.3">
      <c r="A37">
        <v>96.1</v>
      </c>
      <c r="B37">
        <v>96</v>
      </c>
      <c r="C37" s="1">
        <v>43504</v>
      </c>
      <c r="D37">
        <v>26.585538329999999</v>
      </c>
      <c r="E37">
        <v>93.322908330000004</v>
      </c>
      <c r="F37" t="s">
        <v>210</v>
      </c>
      <c r="G37" t="s">
        <v>64</v>
      </c>
      <c r="H37" t="s">
        <v>190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 t="s">
        <v>9</v>
      </c>
    </row>
    <row r="38" spans="1:15" x14ac:dyDescent="0.3">
      <c r="A38">
        <v>97</v>
      </c>
      <c r="B38">
        <v>97</v>
      </c>
      <c r="C38" s="1">
        <v>43504</v>
      </c>
      <c r="D38">
        <v>26.574388890000002</v>
      </c>
      <c r="E38">
        <v>93.192472219999999</v>
      </c>
      <c r="F38" t="s">
        <v>210</v>
      </c>
      <c r="G38" t="s">
        <v>64</v>
      </c>
      <c r="H38" t="s">
        <v>190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 t="s">
        <v>9</v>
      </c>
    </row>
    <row r="39" spans="1:15" x14ac:dyDescent="0.3">
      <c r="A39">
        <v>97.1</v>
      </c>
      <c r="B39">
        <v>97</v>
      </c>
      <c r="C39" s="1">
        <v>43504</v>
      </c>
      <c r="D39">
        <v>26.574388890000002</v>
      </c>
      <c r="E39">
        <v>93.192472219999999</v>
      </c>
      <c r="F39" t="s">
        <v>210</v>
      </c>
      <c r="G39" t="s">
        <v>64</v>
      </c>
      <c r="H39" t="s">
        <v>190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 t="s">
        <v>9</v>
      </c>
    </row>
    <row r="40" spans="1:15" x14ac:dyDescent="0.3">
      <c r="A40">
        <v>105</v>
      </c>
      <c r="B40">
        <v>105</v>
      </c>
      <c r="C40" s="1">
        <v>43510</v>
      </c>
      <c r="D40">
        <v>26.613283330000002</v>
      </c>
      <c r="E40">
        <v>93.502399999999994</v>
      </c>
      <c r="F40" t="s">
        <v>210</v>
      </c>
      <c r="G40" t="s">
        <v>64</v>
      </c>
      <c r="H40" t="s">
        <v>190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 t="s">
        <v>9</v>
      </c>
    </row>
    <row r="41" spans="1:15" x14ac:dyDescent="0.3">
      <c r="A41">
        <v>107</v>
      </c>
      <c r="B41">
        <v>107</v>
      </c>
      <c r="C41" s="1">
        <v>43510</v>
      </c>
      <c r="D41">
        <v>26.569375000000001</v>
      </c>
      <c r="E41">
        <v>93.072378330000006</v>
      </c>
      <c r="F41" t="s">
        <v>210</v>
      </c>
      <c r="G41" t="s">
        <v>64</v>
      </c>
      <c r="H41" t="s">
        <v>190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 t="s">
        <v>9</v>
      </c>
    </row>
    <row r="42" spans="1:15" x14ac:dyDescent="0.3">
      <c r="A42">
        <v>109</v>
      </c>
      <c r="B42">
        <v>109</v>
      </c>
      <c r="C42" s="1">
        <v>43516</v>
      </c>
      <c r="D42">
        <v>26.584119999999999</v>
      </c>
      <c r="E42">
        <v>93.337391670000002</v>
      </c>
      <c r="F42" t="s">
        <v>210</v>
      </c>
      <c r="G42" t="s">
        <v>64</v>
      </c>
      <c r="H42" t="s">
        <v>190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 t="s">
        <v>9</v>
      </c>
    </row>
    <row r="43" spans="1:15" x14ac:dyDescent="0.3">
      <c r="A43">
        <v>111</v>
      </c>
      <c r="B43">
        <v>111</v>
      </c>
      <c r="C43" s="1">
        <v>43518</v>
      </c>
      <c r="D43">
        <v>26.574846669999999</v>
      </c>
      <c r="E43">
        <v>93.175584999999998</v>
      </c>
      <c r="F43" t="s">
        <v>210</v>
      </c>
      <c r="G43" t="s">
        <v>64</v>
      </c>
      <c r="H43" t="s">
        <v>190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 t="s">
        <v>9</v>
      </c>
    </row>
    <row r="44" spans="1:15" x14ac:dyDescent="0.3">
      <c r="A44">
        <v>113</v>
      </c>
      <c r="B44">
        <v>113</v>
      </c>
      <c r="C44" s="1">
        <v>43521</v>
      </c>
      <c r="D44">
        <v>26.576111109999999</v>
      </c>
      <c r="E44">
        <v>93.168750000000003</v>
      </c>
      <c r="F44" t="s">
        <v>210</v>
      </c>
      <c r="G44" t="s">
        <v>64</v>
      </c>
      <c r="H44" t="s">
        <v>190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 t="s">
        <v>9</v>
      </c>
    </row>
    <row r="45" spans="1:15" x14ac:dyDescent="0.3">
      <c r="A45">
        <v>129</v>
      </c>
      <c r="B45">
        <v>129</v>
      </c>
      <c r="C45" s="1">
        <v>43532</v>
      </c>
      <c r="D45">
        <v>26.58426167</v>
      </c>
      <c r="E45">
        <v>93.337416669999996</v>
      </c>
      <c r="F45" t="s">
        <v>210</v>
      </c>
      <c r="G45" t="s">
        <v>64</v>
      </c>
      <c r="H45" t="s">
        <v>190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 t="s">
        <v>9</v>
      </c>
    </row>
    <row r="46" spans="1:15" x14ac:dyDescent="0.3">
      <c r="A46">
        <v>153</v>
      </c>
      <c r="B46">
        <v>153</v>
      </c>
      <c r="C46" s="1">
        <v>43574</v>
      </c>
      <c r="D46">
        <v>26.57413889</v>
      </c>
      <c r="E46">
        <v>93.188916669999998</v>
      </c>
      <c r="F46" t="s">
        <v>210</v>
      </c>
      <c r="G46" t="s">
        <v>64</v>
      </c>
      <c r="H46" t="s">
        <v>190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 t="s">
        <v>33</v>
      </c>
    </row>
    <row r="47" spans="1:15" x14ac:dyDescent="0.3">
      <c r="A47">
        <v>153.1</v>
      </c>
      <c r="B47">
        <v>153</v>
      </c>
      <c r="C47" s="1">
        <v>43574</v>
      </c>
      <c r="D47">
        <v>26.57413889</v>
      </c>
      <c r="E47">
        <v>93.188916669999998</v>
      </c>
      <c r="F47" t="s">
        <v>210</v>
      </c>
      <c r="G47" t="s">
        <v>64</v>
      </c>
      <c r="H47" t="s">
        <v>190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 t="s">
        <v>33</v>
      </c>
    </row>
    <row r="48" spans="1:15" x14ac:dyDescent="0.3">
      <c r="A48">
        <v>153.1</v>
      </c>
      <c r="B48">
        <v>153</v>
      </c>
      <c r="C48" s="1">
        <v>43574</v>
      </c>
      <c r="D48">
        <v>26.57413889</v>
      </c>
      <c r="E48">
        <v>93.188916669999998</v>
      </c>
      <c r="F48" t="s">
        <v>210</v>
      </c>
      <c r="G48" t="s">
        <v>64</v>
      </c>
      <c r="H48" t="s">
        <v>190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 t="s">
        <v>33</v>
      </c>
    </row>
    <row r="49" spans="1:15" x14ac:dyDescent="0.3">
      <c r="A49">
        <v>153.11000000000001</v>
      </c>
      <c r="B49">
        <v>153</v>
      </c>
      <c r="C49" s="1">
        <v>43574</v>
      </c>
      <c r="D49">
        <v>26.57413889</v>
      </c>
      <c r="E49">
        <v>93.188916669999998</v>
      </c>
      <c r="F49" t="s">
        <v>210</v>
      </c>
      <c r="G49" t="s">
        <v>64</v>
      </c>
      <c r="H49" t="s">
        <v>190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 t="s">
        <v>33</v>
      </c>
    </row>
    <row r="50" spans="1:15" x14ac:dyDescent="0.3">
      <c r="A50">
        <v>153.12</v>
      </c>
      <c r="B50">
        <v>153</v>
      </c>
      <c r="C50" s="1">
        <v>43574</v>
      </c>
      <c r="D50">
        <v>26.57413889</v>
      </c>
      <c r="E50">
        <v>93.188916669999998</v>
      </c>
      <c r="F50" t="s">
        <v>210</v>
      </c>
      <c r="G50" t="s">
        <v>64</v>
      </c>
      <c r="H50" t="s">
        <v>190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 t="s">
        <v>33</v>
      </c>
    </row>
    <row r="51" spans="1:15" x14ac:dyDescent="0.3">
      <c r="A51">
        <v>153.13</v>
      </c>
      <c r="B51">
        <v>153</v>
      </c>
      <c r="C51" s="1">
        <v>43574</v>
      </c>
      <c r="D51">
        <v>26.57413889</v>
      </c>
      <c r="E51">
        <v>93.188916669999998</v>
      </c>
      <c r="F51" t="s">
        <v>210</v>
      </c>
      <c r="G51" t="s">
        <v>64</v>
      </c>
      <c r="H51" t="s">
        <v>190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 t="s">
        <v>33</v>
      </c>
    </row>
    <row r="52" spans="1:15" x14ac:dyDescent="0.3">
      <c r="A52">
        <v>153.19999999999999</v>
      </c>
      <c r="B52">
        <v>153</v>
      </c>
      <c r="C52" s="1">
        <v>43574</v>
      </c>
      <c r="D52">
        <v>26.57413889</v>
      </c>
      <c r="E52">
        <v>93.188916669999998</v>
      </c>
      <c r="F52" t="s">
        <v>210</v>
      </c>
      <c r="G52" t="s">
        <v>64</v>
      </c>
      <c r="H52" t="s">
        <v>190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 t="s">
        <v>33</v>
      </c>
    </row>
    <row r="53" spans="1:15" x14ac:dyDescent="0.3">
      <c r="A53">
        <v>153.30000000000001</v>
      </c>
      <c r="B53">
        <v>153</v>
      </c>
      <c r="C53" s="1">
        <v>43574</v>
      </c>
      <c r="D53">
        <v>26.57413889</v>
      </c>
      <c r="E53">
        <v>93.188916669999998</v>
      </c>
      <c r="F53" t="s">
        <v>210</v>
      </c>
      <c r="G53" t="s">
        <v>64</v>
      </c>
      <c r="H53" t="s">
        <v>190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 t="s">
        <v>33</v>
      </c>
    </row>
    <row r="54" spans="1:15" x14ac:dyDescent="0.3">
      <c r="A54">
        <v>153.4</v>
      </c>
      <c r="B54">
        <v>153</v>
      </c>
      <c r="C54" s="1">
        <v>43574</v>
      </c>
      <c r="D54">
        <v>26.57413889</v>
      </c>
      <c r="E54">
        <v>93.188916669999998</v>
      </c>
      <c r="F54" t="s">
        <v>210</v>
      </c>
      <c r="G54" t="s">
        <v>64</v>
      </c>
      <c r="H54" t="s">
        <v>190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 t="s">
        <v>33</v>
      </c>
    </row>
    <row r="55" spans="1:15" x14ac:dyDescent="0.3">
      <c r="A55">
        <v>153.5</v>
      </c>
      <c r="B55">
        <v>153</v>
      </c>
      <c r="C55" s="1">
        <v>43574</v>
      </c>
      <c r="D55">
        <v>26.57413889</v>
      </c>
      <c r="E55">
        <v>93.188916669999998</v>
      </c>
      <c r="F55" t="s">
        <v>210</v>
      </c>
      <c r="G55" t="s">
        <v>64</v>
      </c>
      <c r="H55" t="s">
        <v>190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 t="s">
        <v>33</v>
      </c>
    </row>
    <row r="56" spans="1:15" x14ac:dyDescent="0.3">
      <c r="A56">
        <v>153.6</v>
      </c>
      <c r="B56">
        <v>153</v>
      </c>
      <c r="C56" s="1">
        <v>43574</v>
      </c>
      <c r="D56">
        <v>26.57413889</v>
      </c>
      <c r="E56">
        <v>93.188916669999998</v>
      </c>
      <c r="F56" t="s">
        <v>210</v>
      </c>
      <c r="G56" t="s">
        <v>64</v>
      </c>
      <c r="H56" t="s">
        <v>190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 t="s">
        <v>33</v>
      </c>
    </row>
    <row r="57" spans="1:15" x14ac:dyDescent="0.3">
      <c r="A57">
        <v>153.69999999999999</v>
      </c>
      <c r="B57">
        <v>153</v>
      </c>
      <c r="C57" s="1">
        <v>43574</v>
      </c>
      <c r="D57">
        <v>26.57413889</v>
      </c>
      <c r="E57">
        <v>93.188916669999998</v>
      </c>
      <c r="F57" t="s">
        <v>210</v>
      </c>
      <c r="G57" t="s">
        <v>64</v>
      </c>
      <c r="H57" t="s">
        <v>190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 t="s">
        <v>33</v>
      </c>
    </row>
    <row r="58" spans="1:15" x14ac:dyDescent="0.3">
      <c r="A58">
        <v>153.80000000000001</v>
      </c>
      <c r="B58">
        <v>153</v>
      </c>
      <c r="C58" s="1">
        <v>43574</v>
      </c>
      <c r="D58">
        <v>26.57413889</v>
      </c>
      <c r="E58">
        <v>93.188916669999998</v>
      </c>
      <c r="F58" t="s">
        <v>210</v>
      </c>
      <c r="G58" t="s">
        <v>64</v>
      </c>
      <c r="H58" t="s">
        <v>190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 t="s">
        <v>33</v>
      </c>
    </row>
    <row r="59" spans="1:15" x14ac:dyDescent="0.3">
      <c r="A59">
        <v>153.9</v>
      </c>
      <c r="B59">
        <v>153</v>
      </c>
      <c r="C59" s="1">
        <v>43574</v>
      </c>
      <c r="D59">
        <v>26.57413889</v>
      </c>
      <c r="E59">
        <v>93.188916669999998</v>
      </c>
      <c r="F59" t="s">
        <v>210</v>
      </c>
      <c r="G59" t="s">
        <v>64</v>
      </c>
      <c r="H59" t="s">
        <v>190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 t="s">
        <v>33</v>
      </c>
    </row>
    <row r="60" spans="1:15" x14ac:dyDescent="0.3">
      <c r="A60">
        <v>155</v>
      </c>
      <c r="B60">
        <v>155</v>
      </c>
      <c r="C60" s="1">
        <v>43576</v>
      </c>
      <c r="D60">
        <v>26.584201669999999</v>
      </c>
      <c r="E60">
        <v>93.337428329999995</v>
      </c>
      <c r="F60" t="s">
        <v>210</v>
      </c>
      <c r="G60" t="s">
        <v>64</v>
      </c>
      <c r="H60" t="s">
        <v>190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 t="s">
        <v>9</v>
      </c>
    </row>
    <row r="61" spans="1:15" x14ac:dyDescent="0.3">
      <c r="A61">
        <v>175</v>
      </c>
      <c r="B61">
        <v>175</v>
      </c>
      <c r="C61" s="1">
        <v>43592</v>
      </c>
      <c r="D61">
        <v>26.574034999999999</v>
      </c>
      <c r="E61">
        <v>93.145883330000004</v>
      </c>
      <c r="F61" t="s">
        <v>210</v>
      </c>
      <c r="G61" t="s">
        <v>64</v>
      </c>
      <c r="H61" t="s">
        <v>190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 t="s">
        <v>9</v>
      </c>
    </row>
    <row r="62" spans="1:15" x14ac:dyDescent="0.3">
      <c r="A62">
        <v>218</v>
      </c>
      <c r="B62">
        <v>218</v>
      </c>
      <c r="C62" s="1">
        <v>43618</v>
      </c>
      <c r="D62">
        <v>26.574141390000001</v>
      </c>
      <c r="E62">
        <v>93.188492780000004</v>
      </c>
      <c r="F62" t="s">
        <v>208</v>
      </c>
      <c r="G62" t="s">
        <v>64</v>
      </c>
      <c r="H62" t="s">
        <v>190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 t="s">
        <v>56</v>
      </c>
    </row>
    <row r="63" spans="1:15" x14ac:dyDescent="0.3">
      <c r="A63">
        <v>218.1</v>
      </c>
      <c r="B63">
        <v>218</v>
      </c>
      <c r="C63" s="1">
        <v>43618</v>
      </c>
      <c r="D63">
        <v>26.574141390000001</v>
      </c>
      <c r="E63">
        <v>93.188492780000004</v>
      </c>
      <c r="F63" t="s">
        <v>208</v>
      </c>
      <c r="G63" t="s">
        <v>64</v>
      </c>
      <c r="H63" t="s">
        <v>190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 t="s">
        <v>56</v>
      </c>
    </row>
    <row r="64" spans="1:15" x14ac:dyDescent="0.3">
      <c r="A64">
        <v>218.2</v>
      </c>
      <c r="B64">
        <v>218</v>
      </c>
      <c r="C64" s="1">
        <v>43618</v>
      </c>
      <c r="D64">
        <v>26.574141390000001</v>
      </c>
      <c r="E64">
        <v>93.188492780000004</v>
      </c>
      <c r="F64" t="s">
        <v>208</v>
      </c>
      <c r="G64" t="s">
        <v>64</v>
      </c>
      <c r="H64" t="s">
        <v>190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 t="s">
        <v>56</v>
      </c>
    </row>
    <row r="65" spans="1:15" x14ac:dyDescent="0.3">
      <c r="A65">
        <v>220</v>
      </c>
      <c r="B65">
        <v>220</v>
      </c>
      <c r="C65" s="1">
        <v>43618</v>
      </c>
      <c r="D65">
        <v>26.571937500000001</v>
      </c>
      <c r="E65">
        <v>93.116607779999995</v>
      </c>
      <c r="F65" t="s">
        <v>208</v>
      </c>
      <c r="G65" t="s">
        <v>64</v>
      </c>
      <c r="H65" t="s">
        <v>190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 t="s">
        <v>58</v>
      </c>
    </row>
    <row r="66" spans="1:15" x14ac:dyDescent="0.3">
      <c r="A66">
        <v>220.1</v>
      </c>
      <c r="B66">
        <v>220</v>
      </c>
      <c r="C66" s="1">
        <v>43618</v>
      </c>
      <c r="D66">
        <v>26.571937500000001</v>
      </c>
      <c r="E66">
        <v>93.116607779999995</v>
      </c>
      <c r="F66" t="s">
        <v>208</v>
      </c>
      <c r="G66" t="s">
        <v>64</v>
      </c>
      <c r="H66" t="s">
        <v>190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 t="s">
        <v>58</v>
      </c>
    </row>
    <row r="67" spans="1:15" x14ac:dyDescent="0.3">
      <c r="A67">
        <v>220.2</v>
      </c>
      <c r="B67">
        <v>220</v>
      </c>
      <c r="C67" s="1">
        <v>43618</v>
      </c>
      <c r="D67">
        <v>26.571937500000001</v>
      </c>
      <c r="E67">
        <v>93.116607779999995</v>
      </c>
      <c r="F67" t="s">
        <v>208</v>
      </c>
      <c r="G67" t="s">
        <v>64</v>
      </c>
      <c r="H67" t="s">
        <v>190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 t="s">
        <v>58</v>
      </c>
    </row>
    <row r="68" spans="1:15" x14ac:dyDescent="0.3">
      <c r="A68">
        <v>220.3</v>
      </c>
      <c r="B68">
        <v>220</v>
      </c>
      <c r="C68" s="1">
        <v>43618</v>
      </c>
      <c r="D68">
        <v>26.571937500000001</v>
      </c>
      <c r="E68">
        <v>93.116607779999995</v>
      </c>
      <c r="F68" t="s">
        <v>208</v>
      </c>
      <c r="G68" t="s">
        <v>64</v>
      </c>
      <c r="H68" t="s">
        <v>190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 t="s">
        <v>58</v>
      </c>
    </row>
    <row r="69" spans="1:15" x14ac:dyDescent="0.3">
      <c r="A69">
        <v>220.4</v>
      </c>
      <c r="B69">
        <v>220</v>
      </c>
      <c r="C69" s="1">
        <v>43618</v>
      </c>
      <c r="D69">
        <v>26.571937500000001</v>
      </c>
      <c r="E69">
        <v>93.116607779999995</v>
      </c>
      <c r="F69" t="s">
        <v>208</v>
      </c>
      <c r="G69" t="s">
        <v>64</v>
      </c>
      <c r="H69" t="s">
        <v>190</v>
      </c>
      <c r="I69">
        <v>1</v>
      </c>
      <c r="J69">
        <v>0</v>
      </c>
      <c r="K69">
        <v>0</v>
      </c>
      <c r="L69">
        <v>0</v>
      </c>
      <c r="M69">
        <v>0</v>
      </c>
      <c r="N69">
        <v>1</v>
      </c>
      <c r="O69" t="s">
        <v>58</v>
      </c>
    </row>
    <row r="70" spans="1:15" x14ac:dyDescent="0.3">
      <c r="A70">
        <v>220.5</v>
      </c>
      <c r="B70">
        <v>220</v>
      </c>
      <c r="C70" s="1">
        <v>43618</v>
      </c>
      <c r="D70">
        <v>26.571937500000001</v>
      </c>
      <c r="E70">
        <v>93.116607779999995</v>
      </c>
      <c r="F70" t="s">
        <v>208</v>
      </c>
      <c r="G70" t="s">
        <v>64</v>
      </c>
      <c r="H70" t="s">
        <v>190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 t="s">
        <v>58</v>
      </c>
    </row>
    <row r="71" spans="1:15" x14ac:dyDescent="0.3">
      <c r="A71">
        <v>220.6</v>
      </c>
      <c r="B71">
        <v>220</v>
      </c>
      <c r="C71" s="1">
        <v>43618</v>
      </c>
      <c r="D71">
        <v>26.571937500000001</v>
      </c>
      <c r="E71">
        <v>93.116607779999995</v>
      </c>
      <c r="F71" t="s">
        <v>208</v>
      </c>
      <c r="G71" t="s">
        <v>64</v>
      </c>
      <c r="H71" t="s">
        <v>190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 t="s">
        <v>58</v>
      </c>
    </row>
    <row r="72" spans="1:15" x14ac:dyDescent="0.3">
      <c r="A72">
        <v>220.7</v>
      </c>
      <c r="B72">
        <v>220</v>
      </c>
      <c r="C72" s="1">
        <v>43618</v>
      </c>
      <c r="D72">
        <v>26.571937500000001</v>
      </c>
      <c r="E72">
        <v>93.116607779999995</v>
      </c>
      <c r="F72" t="s">
        <v>208</v>
      </c>
      <c r="G72" t="s">
        <v>64</v>
      </c>
      <c r="H72" t="s">
        <v>190</v>
      </c>
      <c r="I72">
        <v>1</v>
      </c>
      <c r="J72">
        <v>0</v>
      </c>
      <c r="K72">
        <v>0</v>
      </c>
      <c r="L72">
        <v>0</v>
      </c>
      <c r="M72">
        <v>0</v>
      </c>
      <c r="N72">
        <v>1</v>
      </c>
      <c r="O72" t="s">
        <v>58</v>
      </c>
    </row>
    <row r="73" spans="1:15" x14ac:dyDescent="0.3">
      <c r="A73">
        <v>220.8</v>
      </c>
      <c r="B73">
        <v>220</v>
      </c>
      <c r="C73" s="1">
        <v>43618</v>
      </c>
      <c r="D73">
        <v>26.571937500000001</v>
      </c>
      <c r="E73">
        <v>93.116607779999995</v>
      </c>
      <c r="F73" t="s">
        <v>208</v>
      </c>
      <c r="G73" t="s">
        <v>64</v>
      </c>
      <c r="H73" t="s">
        <v>190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 t="s">
        <v>58</v>
      </c>
    </row>
    <row r="74" spans="1:15" x14ac:dyDescent="0.3">
      <c r="A74">
        <v>220.9</v>
      </c>
      <c r="B74">
        <v>220</v>
      </c>
      <c r="C74" s="1">
        <v>43618</v>
      </c>
      <c r="D74">
        <v>26.571937500000001</v>
      </c>
      <c r="E74">
        <v>93.116607779999995</v>
      </c>
      <c r="F74" t="s">
        <v>208</v>
      </c>
      <c r="G74" t="s">
        <v>64</v>
      </c>
      <c r="H74" t="s">
        <v>190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 t="s">
        <v>58</v>
      </c>
    </row>
    <row r="75" spans="1:15" x14ac:dyDescent="0.3">
      <c r="A75">
        <v>230</v>
      </c>
      <c r="B75">
        <v>230</v>
      </c>
      <c r="C75" s="1">
        <v>43624</v>
      </c>
      <c r="D75">
        <v>26.57425667</v>
      </c>
      <c r="E75">
        <v>93.192048330000006</v>
      </c>
      <c r="F75" t="s">
        <v>208</v>
      </c>
      <c r="G75" t="s">
        <v>64</v>
      </c>
      <c r="H75" t="s">
        <v>190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 t="s">
        <v>52</v>
      </c>
    </row>
    <row r="76" spans="1:15" x14ac:dyDescent="0.3">
      <c r="A76">
        <v>231</v>
      </c>
      <c r="B76">
        <v>231</v>
      </c>
      <c r="C76" s="1">
        <v>43624</v>
      </c>
      <c r="D76">
        <v>26.574051669999999</v>
      </c>
      <c r="E76">
        <v>93.146131670000003</v>
      </c>
      <c r="F76" t="s">
        <v>208</v>
      </c>
      <c r="G76" t="s">
        <v>64</v>
      </c>
      <c r="H76" t="s">
        <v>190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 t="s">
        <v>9</v>
      </c>
    </row>
    <row r="77" spans="1:15" x14ac:dyDescent="0.3">
      <c r="A77">
        <v>820</v>
      </c>
      <c r="B77">
        <v>254</v>
      </c>
      <c r="C77" s="1">
        <v>43648</v>
      </c>
      <c r="D77">
        <v>26.571221999999999</v>
      </c>
      <c r="E77">
        <v>93.141249999999999</v>
      </c>
      <c r="F77" t="s">
        <v>208</v>
      </c>
      <c r="G77" t="s">
        <v>64</v>
      </c>
      <c r="H77" t="s">
        <v>190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 t="s">
        <v>65</v>
      </c>
    </row>
    <row r="78" spans="1:15" x14ac:dyDescent="0.3">
      <c r="A78">
        <v>910</v>
      </c>
      <c r="B78">
        <v>254</v>
      </c>
      <c r="C78" s="1">
        <v>43648</v>
      </c>
      <c r="D78">
        <v>26.571221999999999</v>
      </c>
      <c r="E78">
        <v>93.141249999999999</v>
      </c>
      <c r="F78" t="s">
        <v>208</v>
      </c>
      <c r="G78" t="s">
        <v>64</v>
      </c>
      <c r="H78" t="s">
        <v>190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 t="s">
        <v>65</v>
      </c>
    </row>
    <row r="79" spans="1:15" x14ac:dyDescent="0.3">
      <c r="A79">
        <v>1010</v>
      </c>
      <c r="B79">
        <v>254</v>
      </c>
      <c r="C79" s="1">
        <v>43648</v>
      </c>
      <c r="D79">
        <v>26.571221999999999</v>
      </c>
      <c r="E79">
        <v>93.141249999999999</v>
      </c>
      <c r="F79" t="s">
        <v>208</v>
      </c>
      <c r="G79" t="s">
        <v>64</v>
      </c>
      <c r="H79" t="s">
        <v>190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 t="s">
        <v>65</v>
      </c>
    </row>
    <row r="80" spans="1:15" x14ac:dyDescent="0.3">
      <c r="A80">
        <v>1110</v>
      </c>
      <c r="B80">
        <v>254</v>
      </c>
      <c r="C80" s="1">
        <v>43648</v>
      </c>
      <c r="D80">
        <v>26.571221999999999</v>
      </c>
      <c r="E80">
        <v>93.141249999999999</v>
      </c>
      <c r="F80" t="s">
        <v>208</v>
      </c>
      <c r="G80" t="s">
        <v>64</v>
      </c>
      <c r="H80" t="s">
        <v>190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 t="s">
        <v>65</v>
      </c>
    </row>
    <row r="81" spans="1:15" x14ac:dyDescent="0.3">
      <c r="A81">
        <v>1210</v>
      </c>
      <c r="B81">
        <v>254</v>
      </c>
      <c r="C81" s="1">
        <v>43648</v>
      </c>
      <c r="D81">
        <v>26.571221999999999</v>
      </c>
      <c r="E81">
        <v>93.141249999999999</v>
      </c>
      <c r="F81" t="s">
        <v>208</v>
      </c>
      <c r="G81" t="s">
        <v>64</v>
      </c>
      <c r="H81" t="s">
        <v>190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 t="s">
        <v>65</v>
      </c>
    </row>
    <row r="82" spans="1:15" x14ac:dyDescent="0.3">
      <c r="A82">
        <v>1310</v>
      </c>
      <c r="B82">
        <v>254</v>
      </c>
      <c r="C82" s="1">
        <v>43648</v>
      </c>
      <c r="D82">
        <v>26.571221999999999</v>
      </c>
      <c r="E82">
        <v>93.141249999999999</v>
      </c>
      <c r="F82" t="s">
        <v>208</v>
      </c>
      <c r="G82" t="s">
        <v>64</v>
      </c>
      <c r="H82" t="s">
        <v>190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 t="s">
        <v>65</v>
      </c>
    </row>
    <row r="83" spans="1:15" x14ac:dyDescent="0.3">
      <c r="A83">
        <v>1410</v>
      </c>
      <c r="B83">
        <v>254</v>
      </c>
      <c r="C83" s="1">
        <v>43648</v>
      </c>
      <c r="D83">
        <v>26.571221999999999</v>
      </c>
      <c r="E83">
        <v>93.141249999999999</v>
      </c>
      <c r="F83" t="s">
        <v>208</v>
      </c>
      <c r="G83" t="s">
        <v>64</v>
      </c>
      <c r="H83" t="s">
        <v>190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 t="s">
        <v>65</v>
      </c>
    </row>
    <row r="84" spans="1:15" x14ac:dyDescent="0.3">
      <c r="A84">
        <v>1510</v>
      </c>
      <c r="B84">
        <v>254</v>
      </c>
      <c r="C84" s="1">
        <v>43648</v>
      </c>
      <c r="D84">
        <v>26.571221999999999</v>
      </c>
      <c r="E84">
        <v>93.141249999999999</v>
      </c>
      <c r="F84" t="s">
        <v>208</v>
      </c>
      <c r="G84" t="s">
        <v>64</v>
      </c>
      <c r="H84" t="s">
        <v>190</v>
      </c>
      <c r="I84">
        <v>1</v>
      </c>
      <c r="J84">
        <v>0</v>
      </c>
      <c r="K84">
        <v>0</v>
      </c>
      <c r="L84">
        <v>0</v>
      </c>
      <c r="M84">
        <v>0</v>
      </c>
      <c r="N84">
        <v>1</v>
      </c>
      <c r="O84" t="s">
        <v>65</v>
      </c>
    </row>
    <row r="85" spans="1:15" x14ac:dyDescent="0.3">
      <c r="A85">
        <v>1610</v>
      </c>
      <c r="B85">
        <v>254</v>
      </c>
      <c r="C85" s="1">
        <v>43648</v>
      </c>
      <c r="D85">
        <v>26.571221999999999</v>
      </c>
      <c r="E85">
        <v>93.141249999999999</v>
      </c>
      <c r="F85" t="s">
        <v>208</v>
      </c>
      <c r="G85" t="s">
        <v>64</v>
      </c>
      <c r="H85" t="s">
        <v>190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 t="s">
        <v>65</v>
      </c>
    </row>
    <row r="86" spans="1:15" x14ac:dyDescent="0.3">
      <c r="A86">
        <v>1710</v>
      </c>
      <c r="B86">
        <v>254</v>
      </c>
      <c r="C86" s="1">
        <v>43648</v>
      </c>
      <c r="D86">
        <v>26.571221999999999</v>
      </c>
      <c r="E86">
        <v>93.141249999999999</v>
      </c>
      <c r="F86" t="s">
        <v>208</v>
      </c>
      <c r="G86" t="s">
        <v>64</v>
      </c>
      <c r="H86" t="s">
        <v>190</v>
      </c>
      <c r="I86">
        <v>1</v>
      </c>
      <c r="J86">
        <v>0</v>
      </c>
      <c r="K86">
        <v>0</v>
      </c>
      <c r="L86">
        <v>0</v>
      </c>
      <c r="M86">
        <v>0</v>
      </c>
      <c r="N86">
        <v>1</v>
      </c>
      <c r="O86" t="s">
        <v>65</v>
      </c>
    </row>
    <row r="87" spans="1:15" x14ac:dyDescent="0.3">
      <c r="A87">
        <v>1810</v>
      </c>
      <c r="B87">
        <v>254</v>
      </c>
      <c r="C87" s="1">
        <v>43648</v>
      </c>
      <c r="D87">
        <v>26.571221999999999</v>
      </c>
      <c r="E87">
        <v>93.141249999999999</v>
      </c>
      <c r="F87" t="s">
        <v>208</v>
      </c>
      <c r="G87" t="s">
        <v>64</v>
      </c>
      <c r="H87" t="s">
        <v>190</v>
      </c>
      <c r="I87">
        <v>1</v>
      </c>
      <c r="J87">
        <v>0</v>
      </c>
      <c r="K87">
        <v>0</v>
      </c>
      <c r="L87">
        <v>0</v>
      </c>
      <c r="M87">
        <v>0</v>
      </c>
      <c r="N87">
        <v>1</v>
      </c>
      <c r="O87" t="s">
        <v>65</v>
      </c>
    </row>
    <row r="88" spans="1:15" x14ac:dyDescent="0.3">
      <c r="A88">
        <v>7100</v>
      </c>
      <c r="B88">
        <v>254</v>
      </c>
      <c r="C88" s="1">
        <v>43648</v>
      </c>
      <c r="D88">
        <v>26.571221999999999</v>
      </c>
      <c r="E88">
        <v>93.141249999999999</v>
      </c>
      <c r="F88" t="s">
        <v>208</v>
      </c>
      <c r="G88" t="s">
        <v>64</v>
      </c>
      <c r="H88" t="s">
        <v>190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 t="s">
        <v>65</v>
      </c>
    </row>
    <row r="89" spans="1:15" x14ac:dyDescent="0.3">
      <c r="A89">
        <v>981</v>
      </c>
      <c r="B89">
        <v>304</v>
      </c>
      <c r="C89" s="1">
        <v>43669</v>
      </c>
      <c r="D89">
        <v>26.568004999999999</v>
      </c>
      <c r="E89">
        <v>93.128540999999998</v>
      </c>
      <c r="F89" t="s">
        <v>208</v>
      </c>
      <c r="G89" t="s">
        <v>64</v>
      </c>
      <c r="H89" t="s">
        <v>190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 t="s">
        <v>83</v>
      </c>
    </row>
    <row r="90" spans="1:15" x14ac:dyDescent="0.3">
      <c r="A90">
        <v>991</v>
      </c>
      <c r="B90">
        <v>305</v>
      </c>
      <c r="C90" s="1">
        <v>43669</v>
      </c>
      <c r="D90">
        <v>26.567</v>
      </c>
      <c r="E90">
        <v>93.067138</v>
      </c>
      <c r="F90" t="s">
        <v>208</v>
      </c>
      <c r="G90" t="s">
        <v>64</v>
      </c>
      <c r="H90" t="s">
        <v>190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 t="s">
        <v>9</v>
      </c>
    </row>
    <row r="91" spans="1:15" x14ac:dyDescent="0.3">
      <c r="A91">
        <v>1731</v>
      </c>
      <c r="B91">
        <v>379</v>
      </c>
      <c r="C91" s="1">
        <v>43699</v>
      </c>
      <c r="D91">
        <v>26.570527999999999</v>
      </c>
      <c r="E91">
        <v>93.118290000000002</v>
      </c>
      <c r="F91" t="s">
        <v>208</v>
      </c>
      <c r="G91" t="s">
        <v>64</v>
      </c>
      <c r="H91" t="s">
        <v>190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 t="s">
        <v>97</v>
      </c>
    </row>
    <row r="92" spans="1:15" x14ac:dyDescent="0.3">
      <c r="A92">
        <v>1741</v>
      </c>
      <c r="B92">
        <v>379</v>
      </c>
      <c r="C92" s="1">
        <v>43699</v>
      </c>
      <c r="D92">
        <v>26.570527999999999</v>
      </c>
      <c r="E92">
        <v>93.118290000000002</v>
      </c>
      <c r="F92" t="s">
        <v>208</v>
      </c>
      <c r="G92" t="s">
        <v>64</v>
      </c>
      <c r="H92" t="s">
        <v>190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 t="s">
        <v>97</v>
      </c>
    </row>
    <row r="93" spans="1:15" x14ac:dyDescent="0.3">
      <c r="A93">
        <v>1751</v>
      </c>
      <c r="B93">
        <v>379</v>
      </c>
      <c r="C93" s="1">
        <v>43699</v>
      </c>
      <c r="D93">
        <v>26.570527999999999</v>
      </c>
      <c r="E93">
        <v>93.118290000000002</v>
      </c>
      <c r="F93" t="s">
        <v>208</v>
      </c>
      <c r="G93" t="s">
        <v>64</v>
      </c>
      <c r="H93" t="s">
        <v>190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 t="s">
        <v>97</v>
      </c>
    </row>
    <row r="94" spans="1:15" x14ac:dyDescent="0.3">
      <c r="A94">
        <v>1761</v>
      </c>
      <c r="B94">
        <v>379</v>
      </c>
      <c r="C94" s="1">
        <v>43699</v>
      </c>
      <c r="D94">
        <v>26.570527999999999</v>
      </c>
      <c r="E94">
        <v>93.118290000000002</v>
      </c>
      <c r="F94" t="s">
        <v>208</v>
      </c>
      <c r="G94" t="s">
        <v>64</v>
      </c>
      <c r="H94" t="s">
        <v>190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 t="s">
        <v>97</v>
      </c>
    </row>
    <row r="95" spans="1:15" x14ac:dyDescent="0.3">
      <c r="A95">
        <v>1771</v>
      </c>
      <c r="B95">
        <v>379</v>
      </c>
      <c r="C95" s="1">
        <v>43699</v>
      </c>
      <c r="D95">
        <v>26.570527999999999</v>
      </c>
      <c r="E95">
        <v>93.118290000000002</v>
      </c>
      <c r="F95" t="s">
        <v>208</v>
      </c>
      <c r="G95" t="s">
        <v>64</v>
      </c>
      <c r="H95" t="s">
        <v>190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 t="s">
        <v>97</v>
      </c>
    </row>
    <row r="96" spans="1:15" x14ac:dyDescent="0.3">
      <c r="A96">
        <v>1781</v>
      </c>
      <c r="B96">
        <v>379</v>
      </c>
      <c r="C96" s="1">
        <v>43699</v>
      </c>
      <c r="D96">
        <v>26.570527999999999</v>
      </c>
      <c r="E96">
        <v>93.118290000000002</v>
      </c>
      <c r="F96" t="s">
        <v>208</v>
      </c>
      <c r="G96" t="s">
        <v>64</v>
      </c>
      <c r="H96" t="s">
        <v>190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 t="s">
        <v>97</v>
      </c>
    </row>
    <row r="97" spans="1:15" x14ac:dyDescent="0.3">
      <c r="A97">
        <v>1791</v>
      </c>
      <c r="B97">
        <v>379</v>
      </c>
      <c r="C97" s="1">
        <v>43699</v>
      </c>
      <c r="D97">
        <v>26.570527999999999</v>
      </c>
      <c r="E97">
        <v>93.118290000000002</v>
      </c>
      <c r="F97" t="s">
        <v>208</v>
      </c>
      <c r="G97" t="s">
        <v>64</v>
      </c>
      <c r="H97" t="s">
        <v>190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t="s">
        <v>97</v>
      </c>
    </row>
    <row r="98" spans="1:15" x14ac:dyDescent="0.3">
      <c r="A98">
        <v>1801</v>
      </c>
      <c r="B98">
        <v>379</v>
      </c>
      <c r="C98" s="1">
        <v>43699</v>
      </c>
      <c r="D98">
        <v>26.570527999999999</v>
      </c>
      <c r="E98">
        <v>93.118290000000002</v>
      </c>
      <c r="F98" t="s">
        <v>208</v>
      </c>
      <c r="G98" t="s">
        <v>64</v>
      </c>
      <c r="H98" t="s">
        <v>190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 t="s">
        <v>97</v>
      </c>
    </row>
    <row r="99" spans="1:15" x14ac:dyDescent="0.3">
      <c r="A99">
        <v>1811</v>
      </c>
      <c r="B99">
        <v>379</v>
      </c>
      <c r="C99" s="1">
        <v>43699</v>
      </c>
      <c r="D99">
        <v>26.570527999999999</v>
      </c>
      <c r="E99">
        <v>93.118290000000002</v>
      </c>
      <c r="F99" t="s">
        <v>208</v>
      </c>
      <c r="G99" t="s">
        <v>64</v>
      </c>
      <c r="H99" t="s">
        <v>190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 t="s">
        <v>97</v>
      </c>
    </row>
    <row r="100" spans="1:15" x14ac:dyDescent="0.3">
      <c r="A100">
        <v>1861</v>
      </c>
      <c r="B100">
        <v>384</v>
      </c>
      <c r="C100" s="1">
        <v>43701</v>
      </c>
      <c r="D100">
        <v>26.568691999999999</v>
      </c>
      <c r="E100">
        <v>93.132722999999999</v>
      </c>
      <c r="F100" t="s">
        <v>208</v>
      </c>
      <c r="G100" t="s">
        <v>64</v>
      </c>
      <c r="H100" t="s">
        <v>190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 t="s">
        <v>99</v>
      </c>
    </row>
    <row r="101" spans="1:15" x14ac:dyDescent="0.3">
      <c r="A101">
        <v>1871</v>
      </c>
      <c r="B101">
        <v>384</v>
      </c>
      <c r="C101" s="1">
        <v>43701</v>
      </c>
      <c r="D101">
        <v>26.568691999999999</v>
      </c>
      <c r="E101">
        <v>93.132722999999999</v>
      </c>
      <c r="F101" t="s">
        <v>208</v>
      </c>
      <c r="G101" t="s">
        <v>64</v>
      </c>
      <c r="H101" t="s">
        <v>190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 t="s">
        <v>99</v>
      </c>
    </row>
    <row r="102" spans="1:15" x14ac:dyDescent="0.3">
      <c r="A102">
        <v>1881</v>
      </c>
      <c r="B102">
        <v>384</v>
      </c>
      <c r="C102" s="1">
        <v>43701</v>
      </c>
      <c r="D102">
        <v>26.568691999999999</v>
      </c>
      <c r="E102">
        <v>93.132722999999999</v>
      </c>
      <c r="F102" t="s">
        <v>208</v>
      </c>
      <c r="G102" t="s">
        <v>64</v>
      </c>
      <c r="H102" t="s">
        <v>190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 t="s">
        <v>99</v>
      </c>
    </row>
    <row r="103" spans="1:15" x14ac:dyDescent="0.3">
      <c r="A103">
        <v>1891</v>
      </c>
      <c r="B103">
        <v>384</v>
      </c>
      <c r="C103" s="1">
        <v>43701</v>
      </c>
      <c r="D103">
        <v>26.568691999999999</v>
      </c>
      <c r="E103">
        <v>93.132722999999999</v>
      </c>
      <c r="F103" t="s">
        <v>208</v>
      </c>
      <c r="G103" t="s">
        <v>64</v>
      </c>
      <c r="H103" t="s">
        <v>190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 t="s">
        <v>99</v>
      </c>
    </row>
    <row r="104" spans="1:15" x14ac:dyDescent="0.3">
      <c r="A104">
        <v>1901</v>
      </c>
      <c r="B104">
        <v>384</v>
      </c>
      <c r="C104" s="1">
        <v>43701</v>
      </c>
      <c r="D104">
        <v>26.568691999999999</v>
      </c>
      <c r="E104">
        <v>93.132722999999999</v>
      </c>
      <c r="F104" t="s">
        <v>208</v>
      </c>
      <c r="G104" t="s">
        <v>64</v>
      </c>
      <c r="H104" t="s">
        <v>190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 t="s">
        <v>99</v>
      </c>
    </row>
    <row r="105" spans="1:15" x14ac:dyDescent="0.3">
      <c r="A105">
        <v>1911</v>
      </c>
      <c r="B105">
        <v>384</v>
      </c>
      <c r="C105" s="1">
        <v>43701</v>
      </c>
      <c r="D105">
        <v>26.568691999999999</v>
      </c>
      <c r="E105">
        <v>93.132722999999999</v>
      </c>
      <c r="F105" t="s">
        <v>208</v>
      </c>
      <c r="G105" t="s">
        <v>64</v>
      </c>
      <c r="H105" t="s">
        <v>190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 t="s">
        <v>99</v>
      </c>
    </row>
    <row r="106" spans="1:15" x14ac:dyDescent="0.3">
      <c r="A106">
        <v>1921</v>
      </c>
      <c r="B106">
        <v>384</v>
      </c>
      <c r="C106" s="1">
        <v>43701</v>
      </c>
      <c r="D106">
        <v>26.568691999999999</v>
      </c>
      <c r="E106">
        <v>93.132722999999999</v>
      </c>
      <c r="F106" t="s">
        <v>208</v>
      </c>
      <c r="G106" t="s">
        <v>64</v>
      </c>
      <c r="H106" t="s">
        <v>190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 t="s">
        <v>99</v>
      </c>
    </row>
    <row r="107" spans="1:15" x14ac:dyDescent="0.3">
      <c r="A107">
        <v>1981</v>
      </c>
      <c r="B107">
        <v>390</v>
      </c>
      <c r="C107" s="1">
        <v>43703</v>
      </c>
      <c r="D107">
        <v>26.575028</v>
      </c>
      <c r="E107">
        <v>93.196194000000006</v>
      </c>
      <c r="F107" t="s">
        <v>208</v>
      </c>
      <c r="G107" t="s">
        <v>64</v>
      </c>
      <c r="H107" t="s">
        <v>190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 t="s">
        <v>100</v>
      </c>
    </row>
    <row r="108" spans="1:15" x14ac:dyDescent="0.3">
      <c r="A108">
        <v>1991</v>
      </c>
      <c r="B108">
        <v>390</v>
      </c>
      <c r="C108" s="1">
        <v>43703</v>
      </c>
      <c r="D108">
        <v>26.575028</v>
      </c>
      <c r="E108">
        <v>93.196194000000006</v>
      </c>
      <c r="F108" t="s">
        <v>208</v>
      </c>
      <c r="G108" t="s">
        <v>64</v>
      </c>
      <c r="H108" t="s">
        <v>190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1</v>
      </c>
      <c r="O108" t="s">
        <v>100</v>
      </c>
    </row>
    <row r="109" spans="1:15" x14ac:dyDescent="0.3">
      <c r="A109">
        <v>2001</v>
      </c>
      <c r="B109">
        <v>390</v>
      </c>
      <c r="C109" s="1">
        <v>43703</v>
      </c>
      <c r="D109">
        <v>26.575028</v>
      </c>
      <c r="E109">
        <v>93.196194000000006</v>
      </c>
      <c r="F109" t="s">
        <v>208</v>
      </c>
      <c r="G109" t="s">
        <v>64</v>
      </c>
      <c r="H109" t="s">
        <v>190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 t="s">
        <v>100</v>
      </c>
    </row>
    <row r="110" spans="1:15" x14ac:dyDescent="0.3">
      <c r="A110">
        <v>2011</v>
      </c>
      <c r="B110">
        <v>390</v>
      </c>
      <c r="C110" s="1">
        <v>43703</v>
      </c>
      <c r="D110">
        <v>26.575028</v>
      </c>
      <c r="E110">
        <v>93.196194000000006</v>
      </c>
      <c r="F110" t="s">
        <v>208</v>
      </c>
      <c r="G110" t="s">
        <v>64</v>
      </c>
      <c r="H110" t="s">
        <v>190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 t="s">
        <v>100</v>
      </c>
    </row>
    <row r="111" spans="1:15" x14ac:dyDescent="0.3">
      <c r="A111">
        <v>2021</v>
      </c>
      <c r="B111">
        <v>390</v>
      </c>
      <c r="C111" s="1">
        <v>43703</v>
      </c>
      <c r="D111">
        <v>26.575028</v>
      </c>
      <c r="E111">
        <v>93.196194000000006</v>
      </c>
      <c r="F111" t="s">
        <v>208</v>
      </c>
      <c r="G111" t="s">
        <v>64</v>
      </c>
      <c r="H111" t="s">
        <v>190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 t="s">
        <v>100</v>
      </c>
    </row>
    <row r="112" spans="1:15" x14ac:dyDescent="0.3">
      <c r="A112">
        <v>2031</v>
      </c>
      <c r="B112">
        <v>390</v>
      </c>
      <c r="C112" s="1">
        <v>43703</v>
      </c>
      <c r="D112">
        <v>26.575028</v>
      </c>
      <c r="E112">
        <v>93.196194000000006</v>
      </c>
      <c r="F112" t="s">
        <v>208</v>
      </c>
      <c r="G112" t="s">
        <v>64</v>
      </c>
      <c r="H112" t="s">
        <v>190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 t="s">
        <v>100</v>
      </c>
    </row>
    <row r="113" spans="1:15" x14ac:dyDescent="0.3">
      <c r="A113">
        <v>2041</v>
      </c>
      <c r="B113">
        <v>390</v>
      </c>
      <c r="C113" s="1">
        <v>43703</v>
      </c>
      <c r="D113">
        <v>26.575028</v>
      </c>
      <c r="E113">
        <v>93.196194000000006</v>
      </c>
      <c r="F113" t="s">
        <v>208</v>
      </c>
      <c r="G113" t="s">
        <v>64</v>
      </c>
      <c r="H113" t="s">
        <v>190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1</v>
      </c>
      <c r="O113" t="s">
        <v>100</v>
      </c>
    </row>
    <row r="114" spans="1:15" x14ac:dyDescent="0.3">
      <c r="A114">
        <v>2051</v>
      </c>
      <c r="B114">
        <v>390</v>
      </c>
      <c r="C114" s="1">
        <v>43703</v>
      </c>
      <c r="D114">
        <v>26.575028</v>
      </c>
      <c r="E114">
        <v>93.196194000000006</v>
      </c>
      <c r="F114" t="s">
        <v>208</v>
      </c>
      <c r="G114" t="s">
        <v>64</v>
      </c>
      <c r="H114" t="s">
        <v>190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 t="s">
        <v>100</v>
      </c>
    </row>
    <row r="115" spans="1:15" x14ac:dyDescent="0.3">
      <c r="A115">
        <v>2131</v>
      </c>
      <c r="B115">
        <v>394</v>
      </c>
      <c r="C115" s="1">
        <v>43703</v>
      </c>
      <c r="D115">
        <v>26.574249999999999</v>
      </c>
      <c r="E115">
        <v>93.191721999999999</v>
      </c>
      <c r="F115" t="s">
        <v>208</v>
      </c>
      <c r="G115" t="s">
        <v>64</v>
      </c>
      <c r="H115" t="s">
        <v>190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1</v>
      </c>
      <c r="O115" t="s">
        <v>95</v>
      </c>
    </row>
    <row r="116" spans="1:15" x14ac:dyDescent="0.3">
      <c r="A116">
        <v>255</v>
      </c>
      <c r="B116">
        <v>427</v>
      </c>
      <c r="C116" s="1">
        <v>43711</v>
      </c>
      <c r="D116">
        <v>26.568338000000001</v>
      </c>
      <c r="E116">
        <v>93.131332</v>
      </c>
      <c r="F116" t="s">
        <v>208</v>
      </c>
      <c r="G116" t="s">
        <v>64</v>
      </c>
      <c r="H116" t="s">
        <v>190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 t="s">
        <v>99</v>
      </c>
    </row>
    <row r="117" spans="1:15" x14ac:dyDescent="0.3">
      <c r="A117">
        <v>258</v>
      </c>
      <c r="B117">
        <v>430</v>
      </c>
      <c r="C117" s="1">
        <v>43711</v>
      </c>
      <c r="D117">
        <v>26.5685</v>
      </c>
      <c r="E117">
        <v>93.132306</v>
      </c>
      <c r="F117" t="s">
        <v>208</v>
      </c>
      <c r="G117" t="s">
        <v>64</v>
      </c>
      <c r="H117" t="s">
        <v>190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 t="s">
        <v>9</v>
      </c>
    </row>
    <row r="118" spans="1:15" x14ac:dyDescent="0.3">
      <c r="A118">
        <v>259</v>
      </c>
      <c r="B118">
        <v>430</v>
      </c>
      <c r="C118" s="1">
        <v>43711</v>
      </c>
      <c r="D118">
        <v>26.5685</v>
      </c>
      <c r="E118">
        <v>93.132306</v>
      </c>
      <c r="F118" t="s">
        <v>208</v>
      </c>
      <c r="G118" t="s">
        <v>64</v>
      </c>
      <c r="H118" t="s">
        <v>190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 t="s">
        <v>9</v>
      </c>
    </row>
    <row r="119" spans="1:15" x14ac:dyDescent="0.3">
      <c r="A119">
        <v>260</v>
      </c>
      <c r="B119">
        <v>430</v>
      </c>
      <c r="C119" s="1">
        <v>43711</v>
      </c>
      <c r="D119">
        <v>26.5685</v>
      </c>
      <c r="E119">
        <v>93.132306</v>
      </c>
      <c r="F119" t="s">
        <v>208</v>
      </c>
      <c r="G119" t="s">
        <v>64</v>
      </c>
      <c r="H119" t="s">
        <v>190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 t="s">
        <v>9</v>
      </c>
    </row>
    <row r="120" spans="1:15" x14ac:dyDescent="0.3">
      <c r="A120">
        <v>261</v>
      </c>
      <c r="B120">
        <v>430</v>
      </c>
      <c r="C120" s="1">
        <v>43711</v>
      </c>
      <c r="D120">
        <v>26.5685</v>
      </c>
      <c r="E120">
        <v>93.132306</v>
      </c>
      <c r="F120" t="s">
        <v>208</v>
      </c>
      <c r="G120" t="s">
        <v>64</v>
      </c>
      <c r="H120" t="s">
        <v>190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 t="s">
        <v>9</v>
      </c>
    </row>
    <row r="121" spans="1:15" x14ac:dyDescent="0.3">
      <c r="A121">
        <v>262</v>
      </c>
      <c r="B121">
        <v>430</v>
      </c>
      <c r="C121" s="1">
        <v>43711</v>
      </c>
      <c r="D121">
        <v>26.5685</v>
      </c>
      <c r="E121">
        <v>93.132306</v>
      </c>
      <c r="F121" t="s">
        <v>208</v>
      </c>
      <c r="G121" t="s">
        <v>64</v>
      </c>
      <c r="H121" t="s">
        <v>190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 t="s">
        <v>9</v>
      </c>
    </row>
    <row r="122" spans="1:15" x14ac:dyDescent="0.3">
      <c r="A122">
        <v>263</v>
      </c>
      <c r="B122">
        <v>430</v>
      </c>
      <c r="C122" s="1">
        <v>43711</v>
      </c>
      <c r="D122">
        <v>26.5685</v>
      </c>
      <c r="E122">
        <v>93.132306</v>
      </c>
      <c r="F122" t="s">
        <v>208</v>
      </c>
      <c r="G122" t="s">
        <v>64</v>
      </c>
      <c r="H122" t="s">
        <v>190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 t="s">
        <v>9</v>
      </c>
    </row>
    <row r="123" spans="1:15" x14ac:dyDescent="0.3">
      <c r="A123">
        <v>264</v>
      </c>
      <c r="B123">
        <v>430</v>
      </c>
      <c r="C123" s="1">
        <v>43711</v>
      </c>
      <c r="D123">
        <v>26.5685</v>
      </c>
      <c r="E123">
        <v>93.132306</v>
      </c>
      <c r="F123" t="s">
        <v>208</v>
      </c>
      <c r="G123" t="s">
        <v>64</v>
      </c>
      <c r="H123" t="s">
        <v>190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 t="s">
        <v>9</v>
      </c>
    </row>
    <row r="124" spans="1:15" x14ac:dyDescent="0.3">
      <c r="A124">
        <v>265</v>
      </c>
      <c r="B124">
        <v>430</v>
      </c>
      <c r="C124" s="1">
        <v>43711</v>
      </c>
      <c r="D124">
        <v>26.5685</v>
      </c>
      <c r="E124">
        <v>93.132306</v>
      </c>
      <c r="F124" t="s">
        <v>208</v>
      </c>
      <c r="G124" t="s">
        <v>64</v>
      </c>
      <c r="H124" t="s">
        <v>190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 t="s">
        <v>9</v>
      </c>
    </row>
    <row r="125" spans="1:15" x14ac:dyDescent="0.3">
      <c r="A125">
        <v>266</v>
      </c>
      <c r="B125">
        <v>430</v>
      </c>
      <c r="C125" s="1">
        <v>43711</v>
      </c>
      <c r="D125">
        <v>26.5685</v>
      </c>
      <c r="E125">
        <v>93.132306</v>
      </c>
      <c r="F125" t="s">
        <v>208</v>
      </c>
      <c r="G125" t="s">
        <v>64</v>
      </c>
      <c r="H125" t="s">
        <v>190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  <c r="O125" t="s">
        <v>9</v>
      </c>
    </row>
    <row r="126" spans="1:15" x14ac:dyDescent="0.3">
      <c r="A126">
        <v>267</v>
      </c>
      <c r="B126">
        <v>430</v>
      </c>
      <c r="C126" s="1">
        <v>43711</v>
      </c>
      <c r="D126">
        <v>26.5685</v>
      </c>
      <c r="E126">
        <v>93.132306</v>
      </c>
      <c r="F126" t="s">
        <v>208</v>
      </c>
      <c r="G126" t="s">
        <v>64</v>
      </c>
      <c r="H126" t="s">
        <v>190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 t="s">
        <v>9</v>
      </c>
    </row>
    <row r="127" spans="1:15" x14ac:dyDescent="0.3">
      <c r="A127">
        <v>268</v>
      </c>
      <c r="B127">
        <v>430</v>
      </c>
      <c r="C127" s="1">
        <v>43711</v>
      </c>
      <c r="D127">
        <v>26.5685</v>
      </c>
      <c r="E127">
        <v>93.132306</v>
      </c>
      <c r="F127" t="s">
        <v>208</v>
      </c>
      <c r="G127" t="s">
        <v>64</v>
      </c>
      <c r="H127" t="s">
        <v>190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 t="s">
        <v>9</v>
      </c>
    </row>
    <row r="128" spans="1:15" x14ac:dyDescent="0.3">
      <c r="A128">
        <v>269</v>
      </c>
      <c r="B128">
        <v>430</v>
      </c>
      <c r="C128" s="1">
        <v>43711</v>
      </c>
      <c r="D128">
        <v>26.5685</v>
      </c>
      <c r="E128">
        <v>93.132306</v>
      </c>
      <c r="F128" t="s">
        <v>208</v>
      </c>
      <c r="G128" t="s">
        <v>64</v>
      </c>
      <c r="H128" t="s">
        <v>190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 t="s">
        <v>9</v>
      </c>
    </row>
    <row r="129" spans="1:15" x14ac:dyDescent="0.3">
      <c r="A129">
        <v>270</v>
      </c>
      <c r="B129">
        <v>430</v>
      </c>
      <c r="C129" s="1">
        <v>43711</v>
      </c>
      <c r="D129">
        <v>26.5685</v>
      </c>
      <c r="E129">
        <v>93.132306</v>
      </c>
      <c r="F129" t="s">
        <v>208</v>
      </c>
      <c r="G129" t="s">
        <v>64</v>
      </c>
      <c r="H129" t="s">
        <v>190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0</v>
      </c>
      <c r="O129" t="s">
        <v>9</v>
      </c>
    </row>
    <row r="130" spans="1:15" x14ac:dyDescent="0.3">
      <c r="A130">
        <v>287</v>
      </c>
      <c r="B130">
        <v>447</v>
      </c>
      <c r="C130" s="1">
        <v>43721</v>
      </c>
      <c r="D130">
        <v>26.574528000000001</v>
      </c>
      <c r="E130">
        <v>93.090277999999998</v>
      </c>
      <c r="F130" t="s">
        <v>208</v>
      </c>
      <c r="G130" t="s">
        <v>64</v>
      </c>
      <c r="H130" t="s">
        <v>190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1</v>
      </c>
      <c r="O130" t="s">
        <v>109</v>
      </c>
    </row>
    <row r="131" spans="1:15" x14ac:dyDescent="0.3">
      <c r="A131">
        <v>297</v>
      </c>
      <c r="B131">
        <v>456</v>
      </c>
      <c r="C131" s="1">
        <v>43726</v>
      </c>
      <c r="D131">
        <v>26.5685</v>
      </c>
      <c r="E131">
        <v>93.132306</v>
      </c>
      <c r="F131" t="s">
        <v>208</v>
      </c>
      <c r="G131" t="s">
        <v>64</v>
      </c>
      <c r="H131" t="s">
        <v>190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 t="s">
        <v>99</v>
      </c>
    </row>
    <row r="132" spans="1:15" x14ac:dyDescent="0.3">
      <c r="A132">
        <v>298</v>
      </c>
      <c r="B132">
        <v>456</v>
      </c>
      <c r="C132" s="1">
        <v>43726</v>
      </c>
      <c r="D132">
        <v>26.5685</v>
      </c>
      <c r="E132">
        <v>93.132306</v>
      </c>
      <c r="F132" t="s">
        <v>208</v>
      </c>
      <c r="G132" t="s">
        <v>64</v>
      </c>
      <c r="H132" t="s">
        <v>190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1</v>
      </c>
      <c r="O132" t="s">
        <v>99</v>
      </c>
    </row>
    <row r="133" spans="1:15" x14ac:dyDescent="0.3">
      <c r="A133">
        <v>299</v>
      </c>
      <c r="B133">
        <v>456</v>
      </c>
      <c r="C133" s="1">
        <v>43726</v>
      </c>
      <c r="D133">
        <v>26.5685</v>
      </c>
      <c r="E133">
        <v>93.132306</v>
      </c>
      <c r="F133" t="s">
        <v>208</v>
      </c>
      <c r="G133" t="s">
        <v>64</v>
      </c>
      <c r="H133" t="s">
        <v>190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 t="s">
        <v>99</v>
      </c>
    </row>
    <row r="134" spans="1:15" x14ac:dyDescent="0.3">
      <c r="A134">
        <v>300</v>
      </c>
      <c r="B134">
        <v>456</v>
      </c>
      <c r="C134" s="1">
        <v>43726</v>
      </c>
      <c r="D134">
        <v>26.5685</v>
      </c>
      <c r="E134">
        <v>93.132306</v>
      </c>
      <c r="F134" t="s">
        <v>208</v>
      </c>
      <c r="G134" t="s">
        <v>64</v>
      </c>
      <c r="H134" t="s">
        <v>190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</v>
      </c>
      <c r="O134" t="s">
        <v>99</v>
      </c>
    </row>
    <row r="135" spans="1:15" x14ac:dyDescent="0.3">
      <c r="A135">
        <v>301</v>
      </c>
      <c r="B135">
        <v>456</v>
      </c>
      <c r="C135" s="1">
        <v>43726</v>
      </c>
      <c r="D135">
        <v>26.5685</v>
      </c>
      <c r="E135">
        <v>93.132306</v>
      </c>
      <c r="F135" t="s">
        <v>208</v>
      </c>
      <c r="G135" t="s">
        <v>64</v>
      </c>
      <c r="H135" t="s">
        <v>190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1</v>
      </c>
      <c r="O135" t="s">
        <v>99</v>
      </c>
    </row>
    <row r="136" spans="1:15" x14ac:dyDescent="0.3">
      <c r="A136">
        <v>322</v>
      </c>
      <c r="B136">
        <v>477</v>
      </c>
      <c r="C136" s="1">
        <v>43737</v>
      </c>
      <c r="D136">
        <v>26.624444</v>
      </c>
      <c r="E136">
        <v>93.530305999999996</v>
      </c>
      <c r="F136" t="s">
        <v>208</v>
      </c>
      <c r="G136" t="s">
        <v>64</v>
      </c>
      <c r="H136" t="s">
        <v>190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5.17</v>
      </c>
    </row>
    <row r="137" spans="1:15" x14ac:dyDescent="0.3">
      <c r="A137">
        <v>417</v>
      </c>
      <c r="B137">
        <v>552</v>
      </c>
      <c r="C137" s="1">
        <v>43756</v>
      </c>
      <c r="D137">
        <v>26.576231</v>
      </c>
      <c r="E137">
        <v>93.152831000000006</v>
      </c>
      <c r="F137" t="s">
        <v>210</v>
      </c>
      <c r="G137" t="s">
        <v>64</v>
      </c>
      <c r="H137" t="s">
        <v>190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1</v>
      </c>
      <c r="O137" t="s">
        <v>129</v>
      </c>
    </row>
    <row r="138" spans="1:15" x14ac:dyDescent="0.3">
      <c r="A138">
        <v>418</v>
      </c>
      <c r="B138">
        <v>552</v>
      </c>
      <c r="C138" s="1">
        <v>43756</v>
      </c>
      <c r="D138">
        <v>26.576231</v>
      </c>
      <c r="E138">
        <v>93.152831000000006</v>
      </c>
      <c r="F138" t="s">
        <v>210</v>
      </c>
      <c r="G138" t="s">
        <v>64</v>
      </c>
      <c r="H138" t="s">
        <v>190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 t="s">
        <v>129</v>
      </c>
    </row>
    <row r="139" spans="1:15" x14ac:dyDescent="0.3">
      <c r="A139">
        <v>456</v>
      </c>
      <c r="B139">
        <v>575</v>
      </c>
      <c r="C139" s="1">
        <v>43760</v>
      </c>
      <c r="D139">
        <v>26.568639000000001</v>
      </c>
      <c r="E139">
        <v>93.132610999999997</v>
      </c>
      <c r="F139" t="s">
        <v>210</v>
      </c>
      <c r="G139" t="s">
        <v>64</v>
      </c>
      <c r="H139" t="s">
        <v>190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 t="s">
        <v>137</v>
      </c>
    </row>
    <row r="140" spans="1:15" x14ac:dyDescent="0.3">
      <c r="A140">
        <v>457</v>
      </c>
      <c r="B140">
        <v>575</v>
      </c>
      <c r="C140" s="1">
        <v>43760</v>
      </c>
      <c r="D140">
        <v>26.568639000000001</v>
      </c>
      <c r="E140">
        <v>93.132610999999997</v>
      </c>
      <c r="F140" t="s">
        <v>210</v>
      </c>
      <c r="G140" t="s">
        <v>64</v>
      </c>
      <c r="H140" t="s">
        <v>190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0</v>
      </c>
      <c r="O140" t="s">
        <v>137</v>
      </c>
    </row>
    <row r="141" spans="1:15" x14ac:dyDescent="0.3">
      <c r="A141">
        <v>475</v>
      </c>
      <c r="B141">
        <v>593</v>
      </c>
      <c r="C141" s="1">
        <v>43767</v>
      </c>
      <c r="D141">
        <v>26.576333000000002</v>
      </c>
      <c r="E141">
        <v>93.155028000000001</v>
      </c>
      <c r="F141" t="s">
        <v>210</v>
      </c>
      <c r="G141" t="s">
        <v>64</v>
      </c>
      <c r="H141" t="s">
        <v>190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3.08</v>
      </c>
    </row>
    <row r="142" spans="1:15" x14ac:dyDescent="0.3">
      <c r="A142">
        <v>476</v>
      </c>
      <c r="B142">
        <v>593</v>
      </c>
      <c r="C142" s="1">
        <v>43767</v>
      </c>
      <c r="D142">
        <v>26.576333000000002</v>
      </c>
      <c r="E142">
        <v>93.155028000000001</v>
      </c>
      <c r="F142" t="s">
        <v>210</v>
      </c>
      <c r="G142" t="s">
        <v>64</v>
      </c>
      <c r="H142" t="s">
        <v>190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3.08</v>
      </c>
    </row>
    <row r="143" spans="1:15" x14ac:dyDescent="0.3">
      <c r="A143">
        <v>477</v>
      </c>
      <c r="B143">
        <v>593</v>
      </c>
      <c r="C143" s="1">
        <v>43767</v>
      </c>
      <c r="D143">
        <v>26.576333000000002</v>
      </c>
      <c r="E143">
        <v>93.155028000000001</v>
      </c>
      <c r="F143" t="s">
        <v>210</v>
      </c>
      <c r="G143" t="s">
        <v>64</v>
      </c>
      <c r="H143" t="s">
        <v>190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3.08</v>
      </c>
    </row>
    <row r="144" spans="1:15" x14ac:dyDescent="0.3">
      <c r="A144">
        <v>478</v>
      </c>
      <c r="B144">
        <v>593</v>
      </c>
      <c r="C144" s="1">
        <v>43767</v>
      </c>
      <c r="D144">
        <v>26.576333000000002</v>
      </c>
      <c r="E144">
        <v>93.155028000000001</v>
      </c>
      <c r="F144" t="s">
        <v>210</v>
      </c>
      <c r="G144" t="s">
        <v>64</v>
      </c>
      <c r="H144" t="s">
        <v>190</v>
      </c>
      <c r="I144">
        <v>1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3.08</v>
      </c>
    </row>
    <row r="145" spans="1:15" x14ac:dyDescent="0.3">
      <c r="A145">
        <v>479</v>
      </c>
      <c r="B145">
        <v>593</v>
      </c>
      <c r="C145" s="1">
        <v>43767</v>
      </c>
      <c r="D145">
        <v>26.576333000000002</v>
      </c>
      <c r="E145">
        <v>93.155028000000001</v>
      </c>
      <c r="F145" t="s">
        <v>210</v>
      </c>
      <c r="G145" t="s">
        <v>64</v>
      </c>
      <c r="H145" t="s">
        <v>190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3.08</v>
      </c>
    </row>
    <row r="146" spans="1:15" x14ac:dyDescent="0.3">
      <c r="A146">
        <v>480</v>
      </c>
      <c r="B146">
        <v>593</v>
      </c>
      <c r="C146" s="1">
        <v>43767</v>
      </c>
      <c r="D146">
        <v>26.576333000000002</v>
      </c>
      <c r="E146">
        <v>93.155028000000001</v>
      </c>
      <c r="F146" t="s">
        <v>210</v>
      </c>
      <c r="G146" t="s">
        <v>64</v>
      </c>
      <c r="H146" t="s">
        <v>190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3.08</v>
      </c>
    </row>
    <row r="147" spans="1:15" x14ac:dyDescent="0.3">
      <c r="A147">
        <v>481</v>
      </c>
      <c r="B147">
        <v>593</v>
      </c>
      <c r="C147" s="1">
        <v>43767</v>
      </c>
      <c r="D147">
        <v>26.576333000000002</v>
      </c>
      <c r="E147">
        <v>93.155028000000001</v>
      </c>
      <c r="F147" t="s">
        <v>210</v>
      </c>
      <c r="G147" t="s">
        <v>64</v>
      </c>
      <c r="H147" t="s">
        <v>190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3.08</v>
      </c>
    </row>
    <row r="148" spans="1:15" x14ac:dyDescent="0.3">
      <c r="A148">
        <v>482</v>
      </c>
      <c r="B148">
        <v>593</v>
      </c>
      <c r="C148" s="1">
        <v>43767</v>
      </c>
      <c r="D148">
        <v>26.576333000000002</v>
      </c>
      <c r="E148">
        <v>93.155028000000001</v>
      </c>
      <c r="F148" t="s">
        <v>210</v>
      </c>
      <c r="G148" t="s">
        <v>64</v>
      </c>
      <c r="H148" t="s">
        <v>190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3.08</v>
      </c>
    </row>
    <row r="149" spans="1:15" x14ac:dyDescent="0.3">
      <c r="A149">
        <v>483</v>
      </c>
      <c r="B149">
        <v>593</v>
      </c>
      <c r="C149" s="1">
        <v>43767</v>
      </c>
      <c r="D149">
        <v>26.576333000000002</v>
      </c>
      <c r="E149">
        <v>93.155028000000001</v>
      </c>
      <c r="F149" t="s">
        <v>210</v>
      </c>
      <c r="G149" t="s">
        <v>64</v>
      </c>
      <c r="H149" t="s">
        <v>190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3.08</v>
      </c>
    </row>
    <row r="150" spans="1:15" x14ac:dyDescent="0.3">
      <c r="A150">
        <v>484</v>
      </c>
      <c r="B150">
        <v>593</v>
      </c>
      <c r="C150" s="1">
        <v>43767</v>
      </c>
      <c r="D150">
        <v>26.576333000000002</v>
      </c>
      <c r="E150">
        <v>93.155028000000001</v>
      </c>
      <c r="F150" t="s">
        <v>210</v>
      </c>
      <c r="G150" t="s">
        <v>64</v>
      </c>
      <c r="H150" t="s">
        <v>190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3.08</v>
      </c>
    </row>
    <row r="151" spans="1:15" x14ac:dyDescent="0.3">
      <c r="A151">
        <v>485</v>
      </c>
      <c r="B151">
        <v>593</v>
      </c>
      <c r="C151" s="1">
        <v>43767</v>
      </c>
      <c r="D151">
        <v>26.576333000000002</v>
      </c>
      <c r="E151">
        <v>93.155028000000001</v>
      </c>
      <c r="F151" t="s">
        <v>210</v>
      </c>
      <c r="G151" t="s">
        <v>64</v>
      </c>
      <c r="H151" t="s">
        <v>190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3.08</v>
      </c>
    </row>
    <row r="152" spans="1:15" x14ac:dyDescent="0.3">
      <c r="A152">
        <v>486</v>
      </c>
      <c r="B152">
        <v>593</v>
      </c>
      <c r="C152" s="1">
        <v>43767</v>
      </c>
      <c r="D152">
        <v>26.576333000000002</v>
      </c>
      <c r="E152">
        <v>93.155028000000001</v>
      </c>
      <c r="F152" t="s">
        <v>210</v>
      </c>
      <c r="G152" t="s">
        <v>64</v>
      </c>
      <c r="H152" t="s">
        <v>190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3.08</v>
      </c>
    </row>
    <row r="153" spans="1:15" x14ac:dyDescent="0.3">
      <c r="A153">
        <v>487</v>
      </c>
      <c r="B153">
        <v>593</v>
      </c>
      <c r="C153" s="1">
        <v>43767</v>
      </c>
      <c r="D153">
        <v>26.576333000000002</v>
      </c>
      <c r="E153">
        <v>93.155028000000001</v>
      </c>
      <c r="F153" t="s">
        <v>210</v>
      </c>
      <c r="G153" t="s">
        <v>64</v>
      </c>
      <c r="H153" t="s">
        <v>190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3.08</v>
      </c>
    </row>
    <row r="154" spans="1:15" x14ac:dyDescent="0.3">
      <c r="A154">
        <v>488</v>
      </c>
      <c r="B154">
        <v>593</v>
      </c>
      <c r="C154" s="1">
        <v>43767</v>
      </c>
      <c r="D154">
        <v>26.576333000000002</v>
      </c>
      <c r="E154">
        <v>93.155028000000001</v>
      </c>
      <c r="F154" t="s">
        <v>210</v>
      </c>
      <c r="G154" t="s">
        <v>64</v>
      </c>
      <c r="H154" t="s">
        <v>190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3.08</v>
      </c>
    </row>
    <row r="155" spans="1:15" x14ac:dyDescent="0.3">
      <c r="A155">
        <v>489</v>
      </c>
      <c r="B155">
        <v>593</v>
      </c>
      <c r="C155" s="1">
        <v>43767</v>
      </c>
      <c r="D155">
        <v>26.576333000000002</v>
      </c>
      <c r="E155">
        <v>93.155028000000001</v>
      </c>
      <c r="F155" t="s">
        <v>210</v>
      </c>
      <c r="G155" t="s">
        <v>64</v>
      </c>
      <c r="H155" t="s">
        <v>190</v>
      </c>
      <c r="I155">
        <v>1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3.08</v>
      </c>
    </row>
    <row r="156" spans="1:15" x14ac:dyDescent="0.3">
      <c r="A156">
        <v>490</v>
      </c>
      <c r="B156">
        <v>593</v>
      </c>
      <c r="C156" s="1">
        <v>43767</v>
      </c>
      <c r="D156">
        <v>26.576333000000002</v>
      </c>
      <c r="E156">
        <v>93.155028000000001</v>
      </c>
      <c r="F156" t="s">
        <v>210</v>
      </c>
      <c r="G156" t="s">
        <v>64</v>
      </c>
      <c r="H156" t="s">
        <v>190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3.08</v>
      </c>
    </row>
    <row r="157" spans="1:15" x14ac:dyDescent="0.3">
      <c r="A157">
        <v>491</v>
      </c>
      <c r="B157">
        <v>593</v>
      </c>
      <c r="C157" s="1">
        <v>43767</v>
      </c>
      <c r="D157">
        <v>26.576333000000002</v>
      </c>
      <c r="E157">
        <v>93.155028000000001</v>
      </c>
      <c r="F157" t="s">
        <v>210</v>
      </c>
      <c r="G157" t="s">
        <v>64</v>
      </c>
      <c r="H157" t="s">
        <v>190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3.08</v>
      </c>
    </row>
    <row r="158" spans="1:15" x14ac:dyDescent="0.3">
      <c r="A158">
        <v>492</v>
      </c>
      <c r="B158">
        <v>593</v>
      </c>
      <c r="C158" s="1">
        <v>43767</v>
      </c>
      <c r="D158">
        <v>26.576333000000002</v>
      </c>
      <c r="E158">
        <v>93.155028000000001</v>
      </c>
      <c r="F158" t="s">
        <v>210</v>
      </c>
      <c r="G158" t="s">
        <v>64</v>
      </c>
      <c r="H158" t="s">
        <v>190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3.08</v>
      </c>
    </row>
    <row r="159" spans="1:15" x14ac:dyDescent="0.3">
      <c r="A159">
        <v>808</v>
      </c>
      <c r="B159">
        <v>830</v>
      </c>
      <c r="C159" s="1">
        <v>43908</v>
      </c>
      <c r="D159">
        <v>26.574221999999999</v>
      </c>
      <c r="E159">
        <v>93.188972000000007</v>
      </c>
      <c r="F159" t="s">
        <v>210</v>
      </c>
      <c r="G159" t="s">
        <v>64</v>
      </c>
      <c r="H159" t="s">
        <v>190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1</v>
      </c>
      <c r="O159" t="s">
        <v>182</v>
      </c>
    </row>
    <row r="160" spans="1:15" x14ac:dyDescent="0.3">
      <c r="A160">
        <v>7</v>
      </c>
      <c r="B160">
        <v>7</v>
      </c>
      <c r="C160" s="1">
        <v>43454</v>
      </c>
      <c r="D160">
        <v>26.584277780000001</v>
      </c>
      <c r="E160">
        <v>93.337361110000003</v>
      </c>
      <c r="F160" t="s">
        <v>210</v>
      </c>
      <c r="G160" t="s">
        <v>70</v>
      </c>
      <c r="H160" t="s">
        <v>190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 t="s">
        <v>13</v>
      </c>
    </row>
    <row r="161" spans="1:15" x14ac:dyDescent="0.3">
      <c r="A161">
        <v>14</v>
      </c>
      <c r="B161">
        <v>14</v>
      </c>
      <c r="C161" s="1">
        <v>43463</v>
      </c>
      <c r="D161">
        <v>26.584277780000001</v>
      </c>
      <c r="E161">
        <v>93.337361110000003</v>
      </c>
      <c r="F161" t="s">
        <v>210</v>
      </c>
      <c r="G161" t="s">
        <v>70</v>
      </c>
      <c r="H161" t="s">
        <v>190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 t="s">
        <v>9</v>
      </c>
    </row>
    <row r="162" spans="1:15" x14ac:dyDescent="0.3">
      <c r="A162">
        <v>16</v>
      </c>
      <c r="B162">
        <v>16</v>
      </c>
      <c r="C162" s="1">
        <v>43463</v>
      </c>
      <c r="D162">
        <v>26.574249999999999</v>
      </c>
      <c r="E162">
        <v>93.188916669999998</v>
      </c>
      <c r="F162" t="s">
        <v>210</v>
      </c>
      <c r="G162" t="s">
        <v>70</v>
      </c>
      <c r="H162" t="s">
        <v>190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1</v>
      </c>
      <c r="O162" t="s">
        <v>9</v>
      </c>
    </row>
    <row r="163" spans="1:15" x14ac:dyDescent="0.3">
      <c r="A163">
        <v>34</v>
      </c>
      <c r="B163">
        <v>34</v>
      </c>
      <c r="C163" s="1">
        <v>43475</v>
      </c>
      <c r="D163">
        <v>26.585583329999999</v>
      </c>
      <c r="E163">
        <v>93.319611109999997</v>
      </c>
      <c r="F163" t="s">
        <v>210</v>
      </c>
      <c r="G163" t="s">
        <v>70</v>
      </c>
      <c r="H163" t="s">
        <v>190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 t="s">
        <v>9</v>
      </c>
    </row>
    <row r="164" spans="1:15" x14ac:dyDescent="0.3">
      <c r="A164">
        <v>35</v>
      </c>
      <c r="B164">
        <v>35</v>
      </c>
      <c r="C164" s="1">
        <v>43475</v>
      </c>
      <c r="D164">
        <v>26.574305559999999</v>
      </c>
      <c r="E164">
        <v>93.188833329999994</v>
      </c>
      <c r="F164" t="s">
        <v>210</v>
      </c>
      <c r="G164" t="s">
        <v>70</v>
      </c>
      <c r="H164" t="s">
        <v>190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 t="s">
        <v>9</v>
      </c>
    </row>
    <row r="165" spans="1:15" x14ac:dyDescent="0.3">
      <c r="A165">
        <v>35.1</v>
      </c>
      <c r="B165">
        <v>35</v>
      </c>
      <c r="C165" s="1">
        <v>43475</v>
      </c>
      <c r="D165">
        <v>26.574305559999999</v>
      </c>
      <c r="E165">
        <v>93.188833329999994</v>
      </c>
      <c r="F165" t="s">
        <v>210</v>
      </c>
      <c r="G165" t="s">
        <v>70</v>
      </c>
      <c r="H165" t="s">
        <v>190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 t="s">
        <v>9</v>
      </c>
    </row>
    <row r="166" spans="1:15" x14ac:dyDescent="0.3">
      <c r="A166">
        <v>42</v>
      </c>
      <c r="B166">
        <v>42</v>
      </c>
      <c r="C166" s="1">
        <v>43477</v>
      </c>
      <c r="D166">
        <v>26.57341667</v>
      </c>
      <c r="E166">
        <v>93.144861109999994</v>
      </c>
      <c r="F166" t="s">
        <v>210</v>
      </c>
      <c r="G166" t="s">
        <v>70</v>
      </c>
      <c r="H166" t="s">
        <v>190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1</v>
      </c>
      <c r="O166" t="s">
        <v>9</v>
      </c>
    </row>
    <row r="167" spans="1:15" x14ac:dyDescent="0.3">
      <c r="A167">
        <v>43</v>
      </c>
      <c r="B167">
        <v>43</v>
      </c>
      <c r="C167" s="1">
        <v>43477</v>
      </c>
      <c r="D167">
        <v>26.574444440000001</v>
      </c>
      <c r="E167">
        <v>93.192861109999996</v>
      </c>
      <c r="F167" t="s">
        <v>210</v>
      </c>
      <c r="G167" t="s">
        <v>70</v>
      </c>
      <c r="H167" t="s">
        <v>190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1</v>
      </c>
      <c r="O167" t="s">
        <v>9</v>
      </c>
    </row>
    <row r="168" spans="1:15" x14ac:dyDescent="0.3">
      <c r="A168">
        <v>43.1</v>
      </c>
      <c r="B168">
        <v>43</v>
      </c>
      <c r="C168" s="1">
        <v>43477</v>
      </c>
      <c r="D168">
        <v>26.574444440000001</v>
      </c>
      <c r="E168">
        <v>93.192861109999996</v>
      </c>
      <c r="F168" t="s">
        <v>210</v>
      </c>
      <c r="G168" t="s">
        <v>70</v>
      </c>
      <c r="H168" t="s">
        <v>190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 t="s">
        <v>9</v>
      </c>
    </row>
    <row r="169" spans="1:15" x14ac:dyDescent="0.3">
      <c r="A169">
        <v>59</v>
      </c>
      <c r="B169">
        <v>59</v>
      </c>
      <c r="C169" s="1">
        <v>43489</v>
      </c>
      <c r="D169">
        <v>26.574444440000001</v>
      </c>
      <c r="E169">
        <v>93.193583329999996</v>
      </c>
      <c r="F169" t="s">
        <v>210</v>
      </c>
      <c r="G169" t="s">
        <v>70</v>
      </c>
      <c r="H169" t="s">
        <v>190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 t="s">
        <v>9</v>
      </c>
    </row>
    <row r="170" spans="1:15" x14ac:dyDescent="0.3">
      <c r="A170">
        <v>59.1</v>
      </c>
      <c r="B170">
        <v>59</v>
      </c>
      <c r="C170" s="1">
        <v>43489</v>
      </c>
      <c r="D170">
        <v>26.574444440000001</v>
      </c>
      <c r="E170">
        <v>93.193583329999996</v>
      </c>
      <c r="F170" t="s">
        <v>210</v>
      </c>
      <c r="G170" t="s">
        <v>70</v>
      </c>
      <c r="H170" t="s">
        <v>190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1</v>
      </c>
      <c r="O170" t="s">
        <v>9</v>
      </c>
    </row>
    <row r="171" spans="1:15" x14ac:dyDescent="0.3">
      <c r="A171">
        <v>70</v>
      </c>
      <c r="B171">
        <v>70</v>
      </c>
      <c r="C171" s="1">
        <v>43491</v>
      </c>
      <c r="D171">
        <v>26.571611109999999</v>
      </c>
      <c r="E171">
        <v>93.141777779999998</v>
      </c>
      <c r="F171" t="s">
        <v>210</v>
      </c>
      <c r="G171" t="s">
        <v>70</v>
      </c>
      <c r="H171" t="s">
        <v>190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1</v>
      </c>
      <c r="O171" t="s">
        <v>9</v>
      </c>
    </row>
    <row r="172" spans="1:15" x14ac:dyDescent="0.3">
      <c r="A172">
        <v>82</v>
      </c>
      <c r="B172">
        <v>82</v>
      </c>
      <c r="C172" s="1">
        <v>43497</v>
      </c>
      <c r="D172">
        <v>26.570222220000002</v>
      </c>
      <c r="E172">
        <v>93.118611110000003</v>
      </c>
      <c r="F172" t="s">
        <v>210</v>
      </c>
      <c r="G172" t="s">
        <v>70</v>
      </c>
      <c r="H172" t="s">
        <v>190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1</v>
      </c>
      <c r="O172" t="s">
        <v>9</v>
      </c>
    </row>
    <row r="173" spans="1:15" x14ac:dyDescent="0.3">
      <c r="A173">
        <v>83</v>
      </c>
      <c r="B173">
        <v>83</v>
      </c>
      <c r="C173" s="1">
        <v>43497</v>
      </c>
      <c r="D173">
        <v>26.571388890000001</v>
      </c>
      <c r="E173">
        <v>93.117416669999997</v>
      </c>
      <c r="F173" t="s">
        <v>210</v>
      </c>
      <c r="G173" t="s">
        <v>70</v>
      </c>
      <c r="H173" t="s">
        <v>190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1</v>
      </c>
      <c r="O173" t="s">
        <v>9</v>
      </c>
    </row>
    <row r="174" spans="1:15" x14ac:dyDescent="0.3">
      <c r="A174">
        <v>85</v>
      </c>
      <c r="B174">
        <v>85</v>
      </c>
      <c r="C174" s="1">
        <v>43497</v>
      </c>
      <c r="D174">
        <v>26.577333329999998</v>
      </c>
      <c r="E174">
        <v>93.081888890000002</v>
      </c>
      <c r="F174" t="s">
        <v>210</v>
      </c>
      <c r="G174" t="s">
        <v>70</v>
      </c>
      <c r="H174" t="s">
        <v>190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 t="s">
        <v>9</v>
      </c>
    </row>
    <row r="175" spans="1:15" x14ac:dyDescent="0.3">
      <c r="A175">
        <v>90</v>
      </c>
      <c r="B175">
        <v>90</v>
      </c>
      <c r="C175" s="1">
        <v>43500</v>
      </c>
      <c r="D175">
        <v>26.57080556</v>
      </c>
      <c r="E175">
        <v>93.117944440000002</v>
      </c>
      <c r="F175" t="s">
        <v>210</v>
      </c>
      <c r="G175" t="s">
        <v>70</v>
      </c>
      <c r="H175" t="s">
        <v>190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 t="s">
        <v>9</v>
      </c>
    </row>
    <row r="176" spans="1:15" x14ac:dyDescent="0.3">
      <c r="A176">
        <v>90.1</v>
      </c>
      <c r="B176">
        <v>90</v>
      </c>
      <c r="C176" s="1">
        <v>43500</v>
      </c>
      <c r="D176">
        <v>26.57080556</v>
      </c>
      <c r="E176">
        <v>93.117944440000002</v>
      </c>
      <c r="F176" t="s">
        <v>210</v>
      </c>
      <c r="G176" t="s">
        <v>70</v>
      </c>
      <c r="H176" t="s">
        <v>190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1</v>
      </c>
      <c r="O176" t="s">
        <v>9</v>
      </c>
    </row>
    <row r="177" spans="1:15" x14ac:dyDescent="0.3">
      <c r="A177">
        <v>90.2</v>
      </c>
      <c r="B177">
        <v>90</v>
      </c>
      <c r="C177" s="1">
        <v>43500</v>
      </c>
      <c r="D177">
        <v>26.57080556</v>
      </c>
      <c r="E177">
        <v>93.117944440000002</v>
      </c>
      <c r="F177" t="s">
        <v>210</v>
      </c>
      <c r="G177" t="s">
        <v>70</v>
      </c>
      <c r="H177" t="s">
        <v>190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 t="s">
        <v>9</v>
      </c>
    </row>
    <row r="178" spans="1:15" x14ac:dyDescent="0.3">
      <c r="A178">
        <v>90.3</v>
      </c>
      <c r="B178">
        <v>90</v>
      </c>
      <c r="C178" s="1">
        <v>43500</v>
      </c>
      <c r="D178">
        <v>26.57080556</v>
      </c>
      <c r="E178">
        <v>93.117944440000002</v>
      </c>
      <c r="F178" t="s">
        <v>210</v>
      </c>
      <c r="G178" t="s">
        <v>70</v>
      </c>
      <c r="H178" t="s">
        <v>190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1</v>
      </c>
      <c r="O178" t="s">
        <v>9</v>
      </c>
    </row>
    <row r="179" spans="1:15" x14ac:dyDescent="0.3">
      <c r="A179">
        <v>92</v>
      </c>
      <c r="B179">
        <v>92</v>
      </c>
      <c r="C179" s="1">
        <v>43500</v>
      </c>
      <c r="D179">
        <v>26.573250000000002</v>
      </c>
      <c r="E179">
        <v>93.144555560000001</v>
      </c>
      <c r="F179" t="s">
        <v>210</v>
      </c>
      <c r="G179" t="s">
        <v>70</v>
      </c>
      <c r="H179" t="s">
        <v>190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1</v>
      </c>
      <c r="O179" t="s">
        <v>9</v>
      </c>
    </row>
    <row r="180" spans="1:15" x14ac:dyDescent="0.3">
      <c r="A180">
        <v>98</v>
      </c>
      <c r="B180">
        <v>98</v>
      </c>
      <c r="C180" s="1">
        <v>43504</v>
      </c>
      <c r="D180">
        <v>26.577500000000001</v>
      </c>
      <c r="E180">
        <v>93.081416669999996</v>
      </c>
      <c r="F180" t="s">
        <v>210</v>
      </c>
      <c r="G180" t="s">
        <v>70</v>
      </c>
      <c r="H180" t="s">
        <v>190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 t="s">
        <v>9</v>
      </c>
    </row>
    <row r="181" spans="1:15" x14ac:dyDescent="0.3">
      <c r="A181">
        <v>101</v>
      </c>
      <c r="B181">
        <v>101</v>
      </c>
      <c r="C181" s="1">
        <v>43504</v>
      </c>
      <c r="D181">
        <v>26.57411111</v>
      </c>
      <c r="E181">
        <v>93.146500000000003</v>
      </c>
      <c r="F181" t="s">
        <v>210</v>
      </c>
      <c r="G181" t="s">
        <v>70</v>
      </c>
      <c r="H181" t="s">
        <v>190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 t="s">
        <v>9</v>
      </c>
    </row>
    <row r="182" spans="1:15" x14ac:dyDescent="0.3">
      <c r="A182">
        <v>103</v>
      </c>
      <c r="B182">
        <v>103</v>
      </c>
      <c r="C182" s="1">
        <v>43506</v>
      </c>
      <c r="D182">
        <v>26.58422333</v>
      </c>
      <c r="E182">
        <v>93.337429999999998</v>
      </c>
      <c r="F182" t="s">
        <v>210</v>
      </c>
      <c r="G182" t="s">
        <v>70</v>
      </c>
      <c r="H182" t="s">
        <v>190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 t="s">
        <v>9</v>
      </c>
    </row>
    <row r="183" spans="1:15" x14ac:dyDescent="0.3">
      <c r="A183">
        <v>106</v>
      </c>
      <c r="B183">
        <v>106</v>
      </c>
      <c r="C183" s="1">
        <v>43510</v>
      </c>
      <c r="D183">
        <v>26.58416167</v>
      </c>
      <c r="E183">
        <v>93.337344999999999</v>
      </c>
      <c r="F183" t="s">
        <v>210</v>
      </c>
      <c r="G183" t="s">
        <v>70</v>
      </c>
      <c r="H183" t="s">
        <v>190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 t="s">
        <v>9</v>
      </c>
    </row>
    <row r="184" spans="1:15" x14ac:dyDescent="0.3">
      <c r="A184">
        <v>112</v>
      </c>
      <c r="B184">
        <v>112</v>
      </c>
      <c r="C184" s="1">
        <v>43521</v>
      </c>
      <c r="D184">
        <v>26.584150000000001</v>
      </c>
      <c r="E184">
        <v>93.337423329999993</v>
      </c>
      <c r="F184" t="s">
        <v>210</v>
      </c>
      <c r="G184" t="s">
        <v>70</v>
      </c>
      <c r="H184" t="s">
        <v>190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 t="s">
        <v>9</v>
      </c>
    </row>
    <row r="185" spans="1:15" x14ac:dyDescent="0.3">
      <c r="A185">
        <v>114</v>
      </c>
      <c r="B185">
        <v>114</v>
      </c>
      <c r="C185" s="1">
        <v>43521</v>
      </c>
      <c r="D185">
        <v>26.574444440000001</v>
      </c>
      <c r="E185">
        <v>93.19313889</v>
      </c>
      <c r="F185" t="s">
        <v>210</v>
      </c>
      <c r="G185" t="s">
        <v>70</v>
      </c>
      <c r="H185" t="s">
        <v>190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 t="s">
        <v>9</v>
      </c>
    </row>
    <row r="186" spans="1:15" x14ac:dyDescent="0.3">
      <c r="A186">
        <v>118</v>
      </c>
      <c r="B186">
        <v>118</v>
      </c>
      <c r="C186" s="1">
        <v>43521</v>
      </c>
      <c r="D186">
        <v>26.57527778</v>
      </c>
      <c r="E186">
        <v>93.198611110000002</v>
      </c>
      <c r="F186" t="s">
        <v>210</v>
      </c>
      <c r="G186" t="s">
        <v>70</v>
      </c>
      <c r="H186" t="s">
        <v>190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 t="s">
        <v>9</v>
      </c>
    </row>
    <row r="187" spans="1:15" x14ac:dyDescent="0.3">
      <c r="A187">
        <v>118.1</v>
      </c>
      <c r="B187">
        <v>118</v>
      </c>
      <c r="C187" s="1">
        <v>43521</v>
      </c>
      <c r="D187">
        <v>26.57527778</v>
      </c>
      <c r="E187">
        <v>93.198611110000002</v>
      </c>
      <c r="F187" t="s">
        <v>210</v>
      </c>
      <c r="G187" t="s">
        <v>70</v>
      </c>
      <c r="H187" t="s">
        <v>190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1</v>
      </c>
      <c r="O187" t="s">
        <v>9</v>
      </c>
    </row>
    <row r="188" spans="1:15" x14ac:dyDescent="0.3">
      <c r="A188">
        <v>120</v>
      </c>
      <c r="B188">
        <v>120</v>
      </c>
      <c r="C188" s="1">
        <v>43521</v>
      </c>
      <c r="D188">
        <v>26.574333330000002</v>
      </c>
      <c r="E188">
        <v>93.188861110000005</v>
      </c>
      <c r="F188" t="s">
        <v>210</v>
      </c>
      <c r="G188" t="s">
        <v>70</v>
      </c>
      <c r="H188" t="s">
        <v>190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  <c r="O188" t="s">
        <v>9</v>
      </c>
    </row>
    <row r="189" spans="1:15" x14ac:dyDescent="0.3">
      <c r="A189">
        <v>121</v>
      </c>
      <c r="B189">
        <v>121</v>
      </c>
      <c r="C189" s="1">
        <v>43524</v>
      </c>
      <c r="D189">
        <v>26.584340000000001</v>
      </c>
      <c r="E189">
        <v>93.337424999999996</v>
      </c>
      <c r="F189" t="s">
        <v>210</v>
      </c>
      <c r="G189" t="s">
        <v>70</v>
      </c>
      <c r="H189" t="s">
        <v>190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 t="s">
        <v>9</v>
      </c>
    </row>
    <row r="190" spans="1:15" x14ac:dyDescent="0.3">
      <c r="A190">
        <v>122</v>
      </c>
      <c r="B190">
        <v>122</v>
      </c>
      <c r="C190" s="1">
        <v>43526</v>
      </c>
      <c r="D190">
        <v>26.584160000000001</v>
      </c>
      <c r="E190">
        <v>93.337333330000007</v>
      </c>
      <c r="F190" t="s">
        <v>210</v>
      </c>
      <c r="G190" t="s">
        <v>70</v>
      </c>
      <c r="H190" t="s">
        <v>190</v>
      </c>
      <c r="I190">
        <v>1</v>
      </c>
      <c r="J190">
        <v>0</v>
      </c>
      <c r="K190">
        <v>0</v>
      </c>
      <c r="L190">
        <v>0</v>
      </c>
      <c r="M190">
        <v>1</v>
      </c>
      <c r="N190">
        <v>0</v>
      </c>
      <c r="O190" t="s">
        <v>9</v>
      </c>
    </row>
    <row r="191" spans="1:15" x14ac:dyDescent="0.3">
      <c r="A191">
        <v>126</v>
      </c>
      <c r="B191">
        <v>126</v>
      </c>
      <c r="C191" s="1">
        <v>43530</v>
      </c>
      <c r="D191">
        <v>26.572333329999999</v>
      </c>
      <c r="E191">
        <v>93.143277780000005</v>
      </c>
      <c r="F191" t="s">
        <v>210</v>
      </c>
      <c r="G191" t="s">
        <v>70</v>
      </c>
      <c r="H191" t="s">
        <v>190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1</v>
      </c>
      <c r="O191" t="s">
        <v>9</v>
      </c>
    </row>
    <row r="192" spans="1:15" x14ac:dyDescent="0.3">
      <c r="A192">
        <v>141</v>
      </c>
      <c r="B192">
        <v>141</v>
      </c>
      <c r="C192" s="1">
        <v>43551</v>
      </c>
      <c r="D192">
        <v>26.584313330000001</v>
      </c>
      <c r="E192">
        <v>93.33713333</v>
      </c>
      <c r="F192" t="s">
        <v>210</v>
      </c>
      <c r="G192" t="s">
        <v>70</v>
      </c>
      <c r="H192" t="s">
        <v>190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 t="s">
        <v>9</v>
      </c>
    </row>
    <row r="193" spans="1:15" ht="15" customHeight="1" x14ac:dyDescent="0.3">
      <c r="A193">
        <v>144</v>
      </c>
      <c r="B193">
        <v>144</v>
      </c>
      <c r="C193" s="1">
        <v>43556</v>
      </c>
      <c r="D193">
        <v>26.574472220000001</v>
      </c>
      <c r="E193">
        <v>93.193444439999993</v>
      </c>
      <c r="F193" t="s">
        <v>210</v>
      </c>
      <c r="G193" t="s">
        <v>70</v>
      </c>
      <c r="H193" t="s">
        <v>190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 s="2" t="s">
        <v>25</v>
      </c>
    </row>
    <row r="194" spans="1:15" ht="15" customHeight="1" x14ac:dyDescent="0.3">
      <c r="A194">
        <v>144.1</v>
      </c>
      <c r="B194">
        <v>144</v>
      </c>
      <c r="C194" s="1">
        <v>43556</v>
      </c>
      <c r="D194">
        <v>26.574472220000001</v>
      </c>
      <c r="E194">
        <v>93.193444439999993</v>
      </c>
      <c r="F194" t="s">
        <v>210</v>
      </c>
      <c r="G194" t="s">
        <v>70</v>
      </c>
      <c r="H194" t="s">
        <v>190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  <c r="O194" s="2" t="s">
        <v>25</v>
      </c>
    </row>
    <row r="195" spans="1:15" x14ac:dyDescent="0.3">
      <c r="A195">
        <v>197</v>
      </c>
      <c r="B195">
        <v>197</v>
      </c>
      <c r="C195" s="1">
        <v>43612</v>
      </c>
      <c r="D195">
        <v>26.574472220000001</v>
      </c>
      <c r="E195">
        <v>93.193777780000005</v>
      </c>
      <c r="F195" t="s">
        <v>210</v>
      </c>
      <c r="G195" t="s">
        <v>70</v>
      </c>
      <c r="H195" t="s">
        <v>190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 t="s">
        <v>51</v>
      </c>
    </row>
    <row r="196" spans="1:15" x14ac:dyDescent="0.3">
      <c r="A196">
        <v>3210</v>
      </c>
      <c r="B196">
        <v>264</v>
      </c>
      <c r="C196" s="1">
        <v>43658</v>
      </c>
      <c r="D196">
        <v>26.585294999999999</v>
      </c>
      <c r="E196">
        <v>93.316788000000003</v>
      </c>
      <c r="F196" t="s">
        <v>208</v>
      </c>
      <c r="G196" t="s">
        <v>70</v>
      </c>
      <c r="H196" t="s">
        <v>190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</v>
      </c>
      <c r="O196" t="s">
        <v>71</v>
      </c>
    </row>
    <row r="197" spans="1:15" x14ac:dyDescent="0.3">
      <c r="A197">
        <v>1681</v>
      </c>
      <c r="B197">
        <v>374</v>
      </c>
      <c r="C197" s="1">
        <v>43697</v>
      </c>
      <c r="D197">
        <v>26.573685000000001</v>
      </c>
      <c r="E197">
        <v>93.145347000000001</v>
      </c>
      <c r="F197" t="s">
        <v>208</v>
      </c>
      <c r="G197" t="s">
        <v>70</v>
      </c>
      <c r="H197" t="s">
        <v>190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  <c r="O197" t="s">
        <v>95</v>
      </c>
    </row>
    <row r="198" spans="1:15" x14ac:dyDescent="0.3">
      <c r="A198">
        <v>276</v>
      </c>
      <c r="B198">
        <v>436</v>
      </c>
      <c r="C198" s="1">
        <v>43713</v>
      </c>
      <c r="D198">
        <v>26.574389</v>
      </c>
      <c r="E198">
        <v>93.193111000000002</v>
      </c>
      <c r="F198" t="s">
        <v>208</v>
      </c>
      <c r="G198" t="s">
        <v>70</v>
      </c>
      <c r="H198" t="s">
        <v>190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1</v>
      </c>
      <c r="O198" t="s">
        <v>106</v>
      </c>
    </row>
    <row r="199" spans="1:15" x14ac:dyDescent="0.3">
      <c r="A199">
        <v>333</v>
      </c>
      <c r="B199">
        <v>481</v>
      </c>
      <c r="C199" s="1">
        <v>43739</v>
      </c>
      <c r="D199">
        <v>26.574128000000002</v>
      </c>
      <c r="E199">
        <v>93.188345999999996</v>
      </c>
      <c r="F199" t="s">
        <v>210</v>
      </c>
      <c r="G199" t="s">
        <v>70</v>
      </c>
      <c r="H199" t="s">
        <v>190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1</v>
      </c>
      <c r="O199" t="s">
        <v>113</v>
      </c>
    </row>
    <row r="200" spans="1:15" x14ac:dyDescent="0.3">
      <c r="A200">
        <v>334</v>
      </c>
      <c r="B200">
        <v>481</v>
      </c>
      <c r="C200" s="1">
        <v>43739</v>
      </c>
      <c r="D200">
        <v>26.574128000000002</v>
      </c>
      <c r="E200">
        <v>93.188345999999996</v>
      </c>
      <c r="F200" t="s">
        <v>210</v>
      </c>
      <c r="G200" t="s">
        <v>70</v>
      </c>
      <c r="H200" t="s">
        <v>190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1</v>
      </c>
      <c r="O200" t="s">
        <v>113</v>
      </c>
    </row>
    <row r="201" spans="1:15" x14ac:dyDescent="0.3">
      <c r="A201">
        <v>354</v>
      </c>
      <c r="B201">
        <v>501</v>
      </c>
      <c r="C201" s="1">
        <v>43741</v>
      </c>
      <c r="D201">
        <v>26.574750000000002</v>
      </c>
      <c r="E201">
        <v>93.195138999999998</v>
      </c>
      <c r="F201" t="s">
        <v>210</v>
      </c>
      <c r="G201" t="s">
        <v>70</v>
      </c>
      <c r="H201" t="s">
        <v>190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1</v>
      </c>
      <c r="O201" t="s">
        <v>114</v>
      </c>
    </row>
    <row r="202" spans="1:15" x14ac:dyDescent="0.3">
      <c r="A202">
        <v>356</v>
      </c>
      <c r="B202">
        <v>503</v>
      </c>
      <c r="C202" s="1">
        <v>43741</v>
      </c>
      <c r="D202">
        <v>26.572778</v>
      </c>
      <c r="E202">
        <v>93.144082999999995</v>
      </c>
      <c r="F202" t="s">
        <v>210</v>
      </c>
      <c r="G202" t="s">
        <v>70</v>
      </c>
      <c r="H202" t="s">
        <v>190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1</v>
      </c>
      <c r="O202" t="s">
        <v>116</v>
      </c>
    </row>
    <row r="203" spans="1:15" x14ac:dyDescent="0.3">
      <c r="A203">
        <v>357</v>
      </c>
      <c r="B203">
        <v>504</v>
      </c>
      <c r="C203" s="1">
        <v>43741</v>
      </c>
      <c r="D203">
        <v>26.570360999999998</v>
      </c>
      <c r="E203">
        <v>93.118360999999993</v>
      </c>
      <c r="F203" t="s">
        <v>210</v>
      </c>
      <c r="G203" t="s">
        <v>70</v>
      </c>
      <c r="H203" t="s">
        <v>190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1</v>
      </c>
      <c r="O203" t="s">
        <v>117</v>
      </c>
    </row>
    <row r="204" spans="1:15" x14ac:dyDescent="0.3">
      <c r="A204">
        <v>394</v>
      </c>
      <c r="B204">
        <v>534</v>
      </c>
      <c r="C204" s="1">
        <v>43751</v>
      </c>
      <c r="D204">
        <v>26.575194</v>
      </c>
      <c r="E204">
        <v>93.207055999999994</v>
      </c>
      <c r="F204" t="s">
        <v>210</v>
      </c>
      <c r="G204" t="s">
        <v>70</v>
      </c>
      <c r="H204" t="s">
        <v>190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1</v>
      </c>
      <c r="O204" t="s">
        <v>124</v>
      </c>
    </row>
    <row r="205" spans="1:15" x14ac:dyDescent="0.3">
      <c r="A205">
        <v>404</v>
      </c>
      <c r="B205">
        <v>544</v>
      </c>
      <c r="C205" s="1">
        <v>43754</v>
      </c>
      <c r="D205">
        <v>26.571556000000001</v>
      </c>
      <c r="E205">
        <v>93.141555999999994</v>
      </c>
      <c r="F205" t="s">
        <v>210</v>
      </c>
      <c r="G205" t="s">
        <v>70</v>
      </c>
      <c r="H205" t="s">
        <v>190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  <c r="O205" t="s">
        <v>125</v>
      </c>
    </row>
    <row r="206" spans="1:15" x14ac:dyDescent="0.3">
      <c r="A206">
        <v>419</v>
      </c>
      <c r="B206">
        <v>553</v>
      </c>
      <c r="C206" s="1">
        <v>43756</v>
      </c>
      <c r="D206">
        <v>26.572965</v>
      </c>
      <c r="E206">
        <v>93.144608000000005</v>
      </c>
      <c r="F206" t="s">
        <v>210</v>
      </c>
      <c r="G206" t="s">
        <v>70</v>
      </c>
      <c r="H206" t="s">
        <v>190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 t="s">
        <v>130</v>
      </c>
    </row>
    <row r="207" spans="1:15" x14ac:dyDescent="0.3">
      <c r="A207">
        <v>433</v>
      </c>
      <c r="B207">
        <v>565</v>
      </c>
      <c r="C207" s="1">
        <v>43758</v>
      </c>
      <c r="D207">
        <v>26.585166999999998</v>
      </c>
      <c r="E207">
        <v>93.319666999999995</v>
      </c>
      <c r="F207" t="s">
        <v>210</v>
      </c>
      <c r="G207" t="s">
        <v>70</v>
      </c>
      <c r="H207" t="s">
        <v>190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1</v>
      </c>
      <c r="O207" t="s">
        <v>132</v>
      </c>
    </row>
    <row r="208" spans="1:15" x14ac:dyDescent="0.3">
      <c r="A208">
        <v>495</v>
      </c>
      <c r="B208">
        <v>596</v>
      </c>
      <c r="C208" s="1">
        <v>43769</v>
      </c>
      <c r="D208">
        <v>26.574332999999999</v>
      </c>
      <c r="E208">
        <v>93.193139000000002</v>
      </c>
      <c r="F208" t="s">
        <v>210</v>
      </c>
      <c r="G208" t="s">
        <v>70</v>
      </c>
      <c r="H208" t="s">
        <v>190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</v>
      </c>
      <c r="O208" t="s">
        <v>139</v>
      </c>
    </row>
    <row r="209" spans="1:15" x14ac:dyDescent="0.3">
      <c r="A209">
        <v>496</v>
      </c>
      <c r="B209">
        <v>596</v>
      </c>
      <c r="C209" s="1">
        <v>43769</v>
      </c>
      <c r="D209">
        <v>26.574332999999999</v>
      </c>
      <c r="E209">
        <v>93.193139000000002</v>
      </c>
      <c r="F209" t="s">
        <v>210</v>
      </c>
      <c r="G209" t="s">
        <v>70</v>
      </c>
      <c r="H209" t="s">
        <v>190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1</v>
      </c>
      <c r="O209" t="s">
        <v>139</v>
      </c>
    </row>
    <row r="210" spans="1:15" x14ac:dyDescent="0.3">
      <c r="A210">
        <v>497</v>
      </c>
      <c r="B210">
        <v>596</v>
      </c>
      <c r="C210" s="1">
        <v>43769</v>
      </c>
      <c r="D210">
        <v>26.574332999999999</v>
      </c>
      <c r="E210">
        <v>93.193139000000002</v>
      </c>
      <c r="F210" t="s">
        <v>210</v>
      </c>
      <c r="G210" t="s">
        <v>70</v>
      </c>
      <c r="H210" t="s">
        <v>190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1</v>
      </c>
      <c r="O210" t="s">
        <v>139</v>
      </c>
    </row>
    <row r="211" spans="1:15" x14ac:dyDescent="0.3">
      <c r="A211">
        <v>498</v>
      </c>
      <c r="B211">
        <v>596</v>
      </c>
      <c r="C211" s="1">
        <v>43769</v>
      </c>
      <c r="D211">
        <v>26.574332999999999</v>
      </c>
      <c r="E211">
        <v>93.193139000000002</v>
      </c>
      <c r="F211" t="s">
        <v>210</v>
      </c>
      <c r="G211" t="s">
        <v>70</v>
      </c>
      <c r="H211" t="s">
        <v>190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1</v>
      </c>
      <c r="O211" t="s">
        <v>139</v>
      </c>
    </row>
    <row r="212" spans="1:15" x14ac:dyDescent="0.3">
      <c r="A212">
        <v>513</v>
      </c>
      <c r="B212">
        <v>610</v>
      </c>
      <c r="C212" s="1">
        <v>43774</v>
      </c>
      <c r="D212">
        <v>26.570556</v>
      </c>
      <c r="E212">
        <v>93.139139</v>
      </c>
      <c r="F212" t="s">
        <v>210</v>
      </c>
      <c r="G212" t="s">
        <v>70</v>
      </c>
      <c r="H212" t="s">
        <v>190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1</v>
      </c>
      <c r="O212" t="s">
        <v>143</v>
      </c>
    </row>
    <row r="213" spans="1:15" x14ac:dyDescent="0.3">
      <c r="A213">
        <v>539</v>
      </c>
      <c r="B213">
        <v>623</v>
      </c>
      <c r="C213" s="1">
        <v>43776</v>
      </c>
      <c r="D213">
        <v>26.574639000000001</v>
      </c>
      <c r="E213">
        <v>93.148527999999999</v>
      </c>
      <c r="F213" t="s">
        <v>210</v>
      </c>
      <c r="G213" t="s">
        <v>70</v>
      </c>
      <c r="H213" t="s">
        <v>190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1</v>
      </c>
      <c r="O213" t="s">
        <v>150</v>
      </c>
    </row>
    <row r="214" spans="1:15" x14ac:dyDescent="0.3">
      <c r="A214">
        <v>640</v>
      </c>
      <c r="B214">
        <v>696</v>
      </c>
      <c r="C214" s="1">
        <v>43800</v>
      </c>
      <c r="D214">
        <v>26.571361</v>
      </c>
      <c r="E214">
        <v>93.117249999999999</v>
      </c>
      <c r="F214" t="s">
        <v>210</v>
      </c>
      <c r="G214" t="s">
        <v>70</v>
      </c>
      <c r="H214" t="s">
        <v>190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1</v>
      </c>
      <c r="O214" t="s">
        <v>159</v>
      </c>
    </row>
    <row r="215" spans="1:15" x14ac:dyDescent="0.3">
      <c r="A215">
        <v>641</v>
      </c>
      <c r="B215">
        <v>697</v>
      </c>
      <c r="C215" s="1">
        <v>43800</v>
      </c>
      <c r="D215">
        <v>26.574444</v>
      </c>
      <c r="E215">
        <v>93.193278000000007</v>
      </c>
      <c r="F215" t="s">
        <v>210</v>
      </c>
      <c r="G215" t="s">
        <v>70</v>
      </c>
      <c r="H215" t="s">
        <v>190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1</v>
      </c>
      <c r="O215" t="s">
        <v>164</v>
      </c>
    </row>
    <row r="216" spans="1:15" x14ac:dyDescent="0.3">
      <c r="A216">
        <v>684</v>
      </c>
      <c r="B216">
        <v>737</v>
      </c>
      <c r="C216" s="1">
        <v>43827</v>
      </c>
      <c r="D216">
        <v>26.569749999999999</v>
      </c>
      <c r="E216">
        <v>93.119167000000004</v>
      </c>
      <c r="F216" t="s">
        <v>210</v>
      </c>
      <c r="G216" t="s">
        <v>70</v>
      </c>
      <c r="H216" t="s">
        <v>190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1</v>
      </c>
      <c r="O216" t="s">
        <v>168</v>
      </c>
    </row>
    <row r="217" spans="1:15" x14ac:dyDescent="0.3">
      <c r="A217">
        <v>685</v>
      </c>
      <c r="B217">
        <v>737</v>
      </c>
      <c r="C217" s="1">
        <v>43827</v>
      </c>
      <c r="D217">
        <v>26.569749999999999</v>
      </c>
      <c r="E217">
        <v>93.119167000000004</v>
      </c>
      <c r="F217" t="s">
        <v>210</v>
      </c>
      <c r="G217" t="s">
        <v>70</v>
      </c>
      <c r="H217" t="s">
        <v>190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</v>
      </c>
      <c r="O217" t="s">
        <v>168</v>
      </c>
    </row>
    <row r="218" spans="1:15" x14ac:dyDescent="0.3">
      <c r="A218">
        <v>686</v>
      </c>
      <c r="B218">
        <v>737</v>
      </c>
      <c r="C218" s="1">
        <v>43827</v>
      </c>
      <c r="D218">
        <v>26.569749999999999</v>
      </c>
      <c r="E218">
        <v>93.119167000000004</v>
      </c>
      <c r="F218" t="s">
        <v>210</v>
      </c>
      <c r="G218" t="s">
        <v>70</v>
      </c>
      <c r="H218" t="s">
        <v>190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 t="s">
        <v>168</v>
      </c>
    </row>
    <row r="219" spans="1:15" x14ac:dyDescent="0.3">
      <c r="A219">
        <v>687</v>
      </c>
      <c r="B219">
        <v>737</v>
      </c>
      <c r="C219" s="1">
        <v>43827</v>
      </c>
      <c r="D219">
        <v>26.569749999999999</v>
      </c>
      <c r="E219">
        <v>93.119167000000004</v>
      </c>
      <c r="F219" t="s">
        <v>210</v>
      </c>
      <c r="G219" t="s">
        <v>70</v>
      </c>
      <c r="H219" t="s">
        <v>190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1</v>
      </c>
      <c r="O219" t="s">
        <v>168</v>
      </c>
    </row>
    <row r="220" spans="1:15" x14ac:dyDescent="0.3">
      <c r="A220">
        <v>694</v>
      </c>
      <c r="B220">
        <v>744</v>
      </c>
      <c r="C220" s="1">
        <v>43832</v>
      </c>
      <c r="D220">
        <v>26.574417</v>
      </c>
      <c r="E220">
        <v>93.147833000000006</v>
      </c>
      <c r="F220" t="s">
        <v>210</v>
      </c>
      <c r="G220" t="s">
        <v>70</v>
      </c>
      <c r="H220" t="s">
        <v>190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1</v>
      </c>
      <c r="O220" t="s">
        <v>169</v>
      </c>
    </row>
    <row r="221" spans="1:15" x14ac:dyDescent="0.3">
      <c r="A221">
        <v>695</v>
      </c>
      <c r="B221">
        <v>745</v>
      </c>
      <c r="C221" s="1">
        <v>43832</v>
      </c>
      <c r="D221">
        <v>26.571110999999998</v>
      </c>
      <c r="E221">
        <v>93.140693999999996</v>
      </c>
      <c r="F221" t="s">
        <v>210</v>
      </c>
      <c r="G221" t="s">
        <v>70</v>
      </c>
      <c r="H221" t="s">
        <v>190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  <c r="O221" t="s">
        <v>170</v>
      </c>
    </row>
    <row r="222" spans="1:15" x14ac:dyDescent="0.3">
      <c r="A222">
        <v>711</v>
      </c>
      <c r="B222">
        <v>761</v>
      </c>
      <c r="C222" s="1">
        <v>43842</v>
      </c>
      <c r="D222">
        <v>26.568083000000001</v>
      </c>
      <c r="E222">
        <v>93.128332999999998</v>
      </c>
      <c r="F222" t="s">
        <v>210</v>
      </c>
      <c r="G222" t="s">
        <v>70</v>
      </c>
      <c r="H222" t="s">
        <v>190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1</v>
      </c>
      <c r="O222" t="s">
        <v>174</v>
      </c>
    </row>
    <row r="223" spans="1:15" x14ac:dyDescent="0.3">
      <c r="A223">
        <v>720</v>
      </c>
      <c r="B223">
        <v>770</v>
      </c>
      <c r="C223" s="1">
        <v>43852</v>
      </c>
      <c r="D223">
        <v>26.568000000000001</v>
      </c>
      <c r="E223">
        <v>93.128028</v>
      </c>
      <c r="F223" t="s">
        <v>210</v>
      </c>
      <c r="G223" t="s">
        <v>70</v>
      </c>
      <c r="H223" t="s">
        <v>190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 t="s">
        <v>175</v>
      </c>
    </row>
    <row r="224" spans="1:15" x14ac:dyDescent="0.3">
      <c r="A224">
        <v>721</v>
      </c>
      <c r="B224">
        <v>770</v>
      </c>
      <c r="C224" s="1">
        <v>43852</v>
      </c>
      <c r="D224">
        <v>26.568000000000001</v>
      </c>
      <c r="E224">
        <v>93.128028</v>
      </c>
      <c r="F224" t="s">
        <v>210</v>
      </c>
      <c r="G224" t="s">
        <v>70</v>
      </c>
      <c r="H224" t="s">
        <v>190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 t="s">
        <v>175</v>
      </c>
    </row>
    <row r="225" spans="1:15" x14ac:dyDescent="0.3">
      <c r="A225">
        <v>722</v>
      </c>
      <c r="B225">
        <v>770</v>
      </c>
      <c r="C225" s="1">
        <v>43852</v>
      </c>
      <c r="D225">
        <v>26.568000000000001</v>
      </c>
      <c r="E225">
        <v>93.128028</v>
      </c>
      <c r="F225" t="s">
        <v>210</v>
      </c>
      <c r="G225" t="s">
        <v>70</v>
      </c>
      <c r="H225" t="s">
        <v>190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 t="s">
        <v>175</v>
      </c>
    </row>
    <row r="226" spans="1:15" x14ac:dyDescent="0.3">
      <c r="A226">
        <v>743</v>
      </c>
      <c r="B226">
        <v>783</v>
      </c>
      <c r="C226" s="1">
        <v>43871</v>
      </c>
      <c r="D226">
        <v>26.570457000000001</v>
      </c>
      <c r="E226">
        <v>93.118404999999996</v>
      </c>
      <c r="F226" t="s">
        <v>210</v>
      </c>
      <c r="G226" t="s">
        <v>70</v>
      </c>
      <c r="H226" t="s">
        <v>190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1</v>
      </c>
      <c r="O226" t="s">
        <v>106</v>
      </c>
    </row>
    <row r="227" spans="1:15" x14ac:dyDescent="0.3">
      <c r="A227">
        <v>764</v>
      </c>
      <c r="B227">
        <v>804</v>
      </c>
      <c r="C227" s="1">
        <v>43892</v>
      </c>
      <c r="D227">
        <v>26.570364000000001</v>
      </c>
      <c r="E227">
        <v>93.118431000000001</v>
      </c>
      <c r="F227" t="s">
        <v>210</v>
      </c>
      <c r="G227" t="s">
        <v>70</v>
      </c>
      <c r="H227" t="s">
        <v>190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2.4900000000000002</v>
      </c>
    </row>
    <row r="228" spans="1:15" x14ac:dyDescent="0.3">
      <c r="A228">
        <v>789</v>
      </c>
      <c r="B228">
        <v>823</v>
      </c>
      <c r="C228" s="1">
        <v>43903</v>
      </c>
      <c r="D228">
        <v>26.574489</v>
      </c>
      <c r="E228">
        <v>93.193206000000004</v>
      </c>
      <c r="F228" t="s">
        <v>210</v>
      </c>
      <c r="G228" t="s">
        <v>70</v>
      </c>
      <c r="H228" t="s">
        <v>190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4.13</v>
      </c>
    </row>
    <row r="229" spans="1:15" x14ac:dyDescent="0.3">
      <c r="A229">
        <v>790</v>
      </c>
      <c r="B229">
        <v>823</v>
      </c>
      <c r="C229" s="1">
        <v>43903</v>
      </c>
      <c r="D229">
        <v>26.574489</v>
      </c>
      <c r="E229">
        <v>93.193206000000004</v>
      </c>
      <c r="F229" t="s">
        <v>210</v>
      </c>
      <c r="G229" t="s">
        <v>70</v>
      </c>
      <c r="H229" t="s">
        <v>190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4.13</v>
      </c>
    </row>
    <row r="230" spans="1:15" x14ac:dyDescent="0.3">
      <c r="A230">
        <v>809</v>
      </c>
      <c r="B230">
        <v>831</v>
      </c>
      <c r="C230" s="1">
        <v>43908</v>
      </c>
      <c r="D230">
        <v>26.568888999999999</v>
      </c>
      <c r="E230">
        <v>93.134028000000001</v>
      </c>
      <c r="F230" t="s">
        <v>210</v>
      </c>
      <c r="G230" t="s">
        <v>70</v>
      </c>
      <c r="H230" t="s">
        <v>190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 t="s">
        <v>183</v>
      </c>
    </row>
    <row r="231" spans="1:15" x14ac:dyDescent="0.3">
      <c r="A231">
        <v>810</v>
      </c>
      <c r="B231">
        <v>831</v>
      </c>
      <c r="C231" s="1">
        <v>43908</v>
      </c>
      <c r="D231">
        <v>26.568888999999999</v>
      </c>
      <c r="E231">
        <v>93.134028000000001</v>
      </c>
      <c r="F231" t="s">
        <v>210</v>
      </c>
      <c r="G231" t="s">
        <v>70</v>
      </c>
      <c r="H231" t="s">
        <v>190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</v>
      </c>
      <c r="O231" t="s">
        <v>183</v>
      </c>
    </row>
    <row r="232" spans="1:15" x14ac:dyDescent="0.3">
      <c r="A232">
        <v>812</v>
      </c>
      <c r="B232">
        <v>833</v>
      </c>
      <c r="C232" s="1">
        <v>43910</v>
      </c>
      <c r="D232">
        <v>26.571417</v>
      </c>
      <c r="E232">
        <v>93.117221999999998</v>
      </c>
      <c r="F232" t="s">
        <v>210</v>
      </c>
      <c r="G232" t="s">
        <v>70</v>
      </c>
      <c r="H232" t="s">
        <v>190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3.5</v>
      </c>
    </row>
    <row r="233" spans="1:15" x14ac:dyDescent="0.3">
      <c r="A233">
        <v>813</v>
      </c>
      <c r="B233">
        <v>834</v>
      </c>
      <c r="C233" s="1">
        <v>43910</v>
      </c>
      <c r="D233">
        <v>26.574221999999999</v>
      </c>
      <c r="E233">
        <v>93.188972000000007</v>
      </c>
      <c r="F233" t="s">
        <v>210</v>
      </c>
      <c r="G233" t="s">
        <v>70</v>
      </c>
      <c r="H233" t="s">
        <v>190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</v>
      </c>
      <c r="O233" t="s">
        <v>184</v>
      </c>
    </row>
    <row r="234" spans="1:15" x14ac:dyDescent="0.3">
      <c r="A234">
        <v>814</v>
      </c>
      <c r="B234">
        <v>834</v>
      </c>
      <c r="C234" s="1">
        <v>43910</v>
      </c>
      <c r="D234">
        <v>26.574221999999999</v>
      </c>
      <c r="E234">
        <v>93.188972000000007</v>
      </c>
      <c r="F234" t="s">
        <v>210</v>
      </c>
      <c r="G234" t="s">
        <v>70</v>
      </c>
      <c r="H234" t="s">
        <v>190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</v>
      </c>
      <c r="O234" t="s">
        <v>184</v>
      </c>
    </row>
    <row r="235" spans="1:15" x14ac:dyDescent="0.3">
      <c r="A235">
        <v>815</v>
      </c>
      <c r="B235">
        <v>834</v>
      </c>
      <c r="C235" s="1">
        <v>43910</v>
      </c>
      <c r="D235">
        <v>26.574221999999999</v>
      </c>
      <c r="E235">
        <v>93.188972000000007</v>
      </c>
      <c r="F235" t="s">
        <v>210</v>
      </c>
      <c r="G235" t="s">
        <v>70</v>
      </c>
      <c r="H235" t="s">
        <v>190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 t="s">
        <v>184</v>
      </c>
    </row>
    <row r="236" spans="1:15" x14ac:dyDescent="0.3">
      <c r="A236">
        <v>816</v>
      </c>
      <c r="B236">
        <v>834</v>
      </c>
      <c r="C236" s="1">
        <v>43910</v>
      </c>
      <c r="D236">
        <v>26.574221999999999</v>
      </c>
      <c r="E236">
        <v>93.188972000000007</v>
      </c>
      <c r="F236" t="s">
        <v>210</v>
      </c>
      <c r="G236" t="s">
        <v>70</v>
      </c>
      <c r="H236" t="s">
        <v>190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1</v>
      </c>
      <c r="O236" t="s">
        <v>184</v>
      </c>
    </row>
    <row r="237" spans="1:15" x14ac:dyDescent="0.3">
      <c r="A237">
        <v>817</v>
      </c>
      <c r="B237">
        <v>835</v>
      </c>
      <c r="C237" s="1">
        <v>43910</v>
      </c>
      <c r="D237">
        <v>26.574528000000001</v>
      </c>
      <c r="E237">
        <v>93.193388999999996</v>
      </c>
      <c r="F237" t="s">
        <v>210</v>
      </c>
      <c r="G237" t="s">
        <v>70</v>
      </c>
      <c r="H237" t="s">
        <v>190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 t="s">
        <v>185</v>
      </c>
    </row>
    <row r="238" spans="1:15" x14ac:dyDescent="0.3">
      <c r="A238">
        <v>818</v>
      </c>
      <c r="B238">
        <v>835</v>
      </c>
      <c r="C238" s="1">
        <v>43910</v>
      </c>
      <c r="D238">
        <v>26.574528000000001</v>
      </c>
      <c r="E238">
        <v>93.193388999999996</v>
      </c>
      <c r="F238" t="s">
        <v>210</v>
      </c>
      <c r="G238" t="s">
        <v>70</v>
      </c>
      <c r="H238" t="s">
        <v>190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1</v>
      </c>
      <c r="O238" t="s">
        <v>185</v>
      </c>
    </row>
    <row r="239" spans="1:15" x14ac:dyDescent="0.3">
      <c r="A239">
        <v>10</v>
      </c>
      <c r="B239">
        <v>10</v>
      </c>
      <c r="C239" s="1">
        <v>43463</v>
      </c>
      <c r="D239">
        <v>26.574671670000001</v>
      </c>
      <c r="E239">
        <v>93.194196669999997</v>
      </c>
      <c r="F239" t="s">
        <v>210</v>
      </c>
      <c r="G239" t="s">
        <v>192</v>
      </c>
      <c r="H239" t="s">
        <v>190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 t="s">
        <v>9</v>
      </c>
    </row>
    <row r="240" spans="1:15" x14ac:dyDescent="0.3">
      <c r="A240">
        <v>10.1</v>
      </c>
      <c r="B240">
        <v>10</v>
      </c>
      <c r="C240" s="1">
        <v>43463</v>
      </c>
      <c r="D240">
        <v>26.574671670000001</v>
      </c>
      <c r="E240">
        <v>93.194196669999997</v>
      </c>
      <c r="F240" t="s">
        <v>210</v>
      </c>
      <c r="G240" t="s">
        <v>192</v>
      </c>
      <c r="H240" t="s">
        <v>190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 t="s">
        <v>9</v>
      </c>
    </row>
    <row r="241" spans="1:15" x14ac:dyDescent="0.3">
      <c r="A241">
        <v>10.199999999999999</v>
      </c>
      <c r="B241">
        <v>10</v>
      </c>
      <c r="C241" s="1">
        <v>43463</v>
      </c>
      <c r="D241">
        <v>26.574671670000001</v>
      </c>
      <c r="E241">
        <v>93.194196669999997</v>
      </c>
      <c r="F241" t="s">
        <v>210</v>
      </c>
      <c r="G241" t="s">
        <v>192</v>
      </c>
      <c r="H241" t="s">
        <v>190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 t="s">
        <v>9</v>
      </c>
    </row>
    <row r="242" spans="1:15" x14ac:dyDescent="0.3">
      <c r="A242">
        <v>10.3</v>
      </c>
      <c r="B242">
        <v>10</v>
      </c>
      <c r="C242" s="1">
        <v>43463</v>
      </c>
      <c r="D242">
        <v>26.574671670000001</v>
      </c>
      <c r="E242">
        <v>93.194196669999997</v>
      </c>
      <c r="F242" t="s">
        <v>210</v>
      </c>
      <c r="G242" t="s">
        <v>192</v>
      </c>
      <c r="H242" t="s">
        <v>190</v>
      </c>
      <c r="I24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 t="s">
        <v>9</v>
      </c>
    </row>
    <row r="243" spans="1:15" x14ac:dyDescent="0.3">
      <c r="A243">
        <v>15</v>
      </c>
      <c r="B243">
        <v>15</v>
      </c>
      <c r="C243" s="1">
        <v>43463</v>
      </c>
      <c r="D243">
        <v>26.573916669999999</v>
      </c>
      <c r="E243">
        <v>93.145944439999994</v>
      </c>
      <c r="F243" t="s">
        <v>210</v>
      </c>
      <c r="G243" t="s">
        <v>192</v>
      </c>
      <c r="H243" t="s">
        <v>190</v>
      </c>
      <c r="I243">
        <v>1</v>
      </c>
      <c r="J243">
        <v>0</v>
      </c>
      <c r="K243">
        <v>0</v>
      </c>
      <c r="L243">
        <v>0</v>
      </c>
      <c r="M243">
        <v>1</v>
      </c>
      <c r="N243">
        <v>0</v>
      </c>
      <c r="O243" t="s">
        <v>9</v>
      </c>
    </row>
    <row r="244" spans="1:15" x14ac:dyDescent="0.3">
      <c r="A244">
        <v>49</v>
      </c>
      <c r="B244">
        <v>49</v>
      </c>
      <c r="C244" s="1">
        <v>43484</v>
      </c>
      <c r="D244">
        <v>26.574670000000001</v>
      </c>
      <c r="E244">
        <v>93.194270000000003</v>
      </c>
      <c r="F244" t="s">
        <v>210</v>
      </c>
      <c r="G244" t="s">
        <v>192</v>
      </c>
      <c r="H244" t="s">
        <v>190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 t="s">
        <v>9</v>
      </c>
    </row>
    <row r="245" spans="1:15" x14ac:dyDescent="0.3">
      <c r="A245">
        <v>49.1</v>
      </c>
      <c r="B245">
        <v>49</v>
      </c>
      <c r="C245" s="1">
        <v>43484</v>
      </c>
      <c r="D245">
        <v>26.574670000000001</v>
      </c>
      <c r="E245">
        <v>93.194270000000003</v>
      </c>
      <c r="F245" t="s">
        <v>210</v>
      </c>
      <c r="G245" t="s">
        <v>192</v>
      </c>
      <c r="H245" t="s">
        <v>190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 t="s">
        <v>9</v>
      </c>
    </row>
    <row r="246" spans="1:15" x14ac:dyDescent="0.3">
      <c r="A246">
        <v>49.2</v>
      </c>
      <c r="B246">
        <v>49</v>
      </c>
      <c r="C246" s="1">
        <v>43484</v>
      </c>
      <c r="D246">
        <v>26.574670000000001</v>
      </c>
      <c r="E246">
        <v>93.194270000000003</v>
      </c>
      <c r="F246" t="s">
        <v>210</v>
      </c>
      <c r="G246" t="s">
        <v>192</v>
      </c>
      <c r="H246" t="s">
        <v>190</v>
      </c>
      <c r="I246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 t="s">
        <v>9</v>
      </c>
    </row>
    <row r="247" spans="1:15" x14ac:dyDescent="0.3">
      <c r="A247">
        <v>49.3</v>
      </c>
      <c r="B247">
        <v>49</v>
      </c>
      <c r="C247" s="1">
        <v>43484</v>
      </c>
      <c r="D247">
        <v>26.574670000000001</v>
      </c>
      <c r="E247">
        <v>93.194270000000003</v>
      </c>
      <c r="F247" t="s">
        <v>210</v>
      </c>
      <c r="G247" t="s">
        <v>192</v>
      </c>
      <c r="H247" t="s">
        <v>190</v>
      </c>
      <c r="I247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 t="s">
        <v>9</v>
      </c>
    </row>
    <row r="248" spans="1:15" x14ac:dyDescent="0.3">
      <c r="A248">
        <v>50</v>
      </c>
      <c r="B248">
        <v>50</v>
      </c>
      <c r="C248" s="1">
        <v>43484</v>
      </c>
      <c r="D248">
        <v>26.574286669999999</v>
      </c>
      <c r="E248">
        <v>93.188846670000004</v>
      </c>
      <c r="F248" t="s">
        <v>210</v>
      </c>
      <c r="G248" t="s">
        <v>192</v>
      </c>
      <c r="H248" t="s">
        <v>190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1</v>
      </c>
      <c r="O248" t="s">
        <v>9</v>
      </c>
    </row>
    <row r="249" spans="1:15" x14ac:dyDescent="0.3">
      <c r="A249">
        <v>51</v>
      </c>
      <c r="B249">
        <v>51</v>
      </c>
      <c r="C249" s="1">
        <v>43484</v>
      </c>
      <c r="D249">
        <v>26.576370000000001</v>
      </c>
      <c r="E249">
        <v>93.154176669999998</v>
      </c>
      <c r="F249" t="s">
        <v>210</v>
      </c>
      <c r="G249" t="s">
        <v>192</v>
      </c>
      <c r="H249" t="s">
        <v>190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 t="s">
        <v>9</v>
      </c>
    </row>
    <row r="250" spans="1:15" x14ac:dyDescent="0.3">
      <c r="A250">
        <v>54</v>
      </c>
      <c r="B250">
        <v>54</v>
      </c>
      <c r="C250" s="1">
        <v>43486</v>
      </c>
      <c r="D250">
        <v>26.584076670000002</v>
      </c>
      <c r="E250">
        <v>93.337398329999999</v>
      </c>
      <c r="F250" t="s">
        <v>210</v>
      </c>
      <c r="G250" t="s">
        <v>192</v>
      </c>
      <c r="H250" t="s">
        <v>190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 t="s">
        <v>9</v>
      </c>
    </row>
    <row r="251" spans="1:15" x14ac:dyDescent="0.3">
      <c r="A251">
        <v>58</v>
      </c>
      <c r="B251">
        <v>58</v>
      </c>
      <c r="C251" s="1">
        <v>43489</v>
      </c>
      <c r="D251">
        <v>26.568000000000001</v>
      </c>
      <c r="E251">
        <v>93.125222219999998</v>
      </c>
      <c r="F251" t="s">
        <v>210</v>
      </c>
      <c r="G251" t="s">
        <v>192</v>
      </c>
      <c r="H251" t="s">
        <v>190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1</v>
      </c>
      <c r="O251" t="s">
        <v>9</v>
      </c>
    </row>
    <row r="252" spans="1:15" x14ac:dyDescent="0.3">
      <c r="A252">
        <v>78</v>
      </c>
      <c r="B252">
        <v>78</v>
      </c>
      <c r="C252" s="1">
        <v>43493</v>
      </c>
      <c r="D252">
        <v>26.574648329999999</v>
      </c>
      <c r="E252">
        <v>93.194294999999997</v>
      </c>
      <c r="F252" t="s">
        <v>210</v>
      </c>
      <c r="G252" t="s">
        <v>192</v>
      </c>
      <c r="H252" t="s">
        <v>190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 t="s">
        <v>9</v>
      </c>
    </row>
    <row r="253" spans="1:15" x14ac:dyDescent="0.3">
      <c r="A253">
        <v>81</v>
      </c>
      <c r="B253">
        <v>81</v>
      </c>
      <c r="C253" s="1">
        <v>43497</v>
      </c>
      <c r="D253">
        <v>26.572722219999999</v>
      </c>
      <c r="E253">
        <v>93.144055559999998</v>
      </c>
      <c r="F253" t="s">
        <v>210</v>
      </c>
      <c r="G253" t="s">
        <v>192</v>
      </c>
      <c r="H253" t="s">
        <v>190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1</v>
      </c>
      <c r="O253" t="s">
        <v>9</v>
      </c>
    </row>
    <row r="254" spans="1:15" x14ac:dyDescent="0.3">
      <c r="A254">
        <v>81.099999999999994</v>
      </c>
      <c r="B254">
        <v>81</v>
      </c>
      <c r="C254" s="1">
        <v>43497</v>
      </c>
      <c r="D254">
        <v>26.572722219999999</v>
      </c>
      <c r="E254">
        <v>93.144055559999998</v>
      </c>
      <c r="F254" t="s">
        <v>210</v>
      </c>
      <c r="G254" t="s">
        <v>192</v>
      </c>
      <c r="H254" t="s">
        <v>190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1</v>
      </c>
      <c r="O254" t="s">
        <v>9</v>
      </c>
    </row>
    <row r="255" spans="1:15" x14ac:dyDescent="0.3">
      <c r="A255">
        <v>81.2</v>
      </c>
      <c r="B255">
        <v>81</v>
      </c>
      <c r="C255" s="1">
        <v>43497</v>
      </c>
      <c r="D255">
        <v>26.572722219999999</v>
      </c>
      <c r="E255">
        <v>93.144055559999998</v>
      </c>
      <c r="F255" t="s">
        <v>210</v>
      </c>
      <c r="G255" t="s">
        <v>192</v>
      </c>
      <c r="H255" t="s">
        <v>190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1</v>
      </c>
      <c r="O255" t="s">
        <v>9</v>
      </c>
    </row>
    <row r="256" spans="1:15" x14ac:dyDescent="0.3">
      <c r="A256">
        <v>81.3</v>
      </c>
      <c r="B256">
        <v>81</v>
      </c>
      <c r="C256" s="1">
        <v>43497</v>
      </c>
      <c r="D256">
        <v>26.572722219999999</v>
      </c>
      <c r="E256">
        <v>93.144055559999998</v>
      </c>
      <c r="F256" t="s">
        <v>210</v>
      </c>
      <c r="G256" t="s">
        <v>192</v>
      </c>
      <c r="H256" t="s">
        <v>190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1</v>
      </c>
      <c r="O256" t="s">
        <v>9</v>
      </c>
    </row>
    <row r="257" spans="1:15" x14ac:dyDescent="0.3">
      <c r="A257">
        <v>81.400000000000006</v>
      </c>
      <c r="B257">
        <v>81</v>
      </c>
      <c r="C257" s="1">
        <v>43497</v>
      </c>
      <c r="D257">
        <v>26.572722219999999</v>
      </c>
      <c r="E257">
        <v>93.144055559999998</v>
      </c>
      <c r="F257" t="s">
        <v>210</v>
      </c>
      <c r="G257" t="s">
        <v>192</v>
      </c>
      <c r="H257" t="s">
        <v>190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 t="s">
        <v>9</v>
      </c>
    </row>
    <row r="258" spans="1:15" x14ac:dyDescent="0.3">
      <c r="A258">
        <v>81.5</v>
      </c>
      <c r="B258">
        <v>81</v>
      </c>
      <c r="C258" s="1">
        <v>43497</v>
      </c>
      <c r="D258">
        <v>26.572722219999999</v>
      </c>
      <c r="E258">
        <v>93.144055559999998</v>
      </c>
      <c r="F258" t="s">
        <v>210</v>
      </c>
      <c r="G258" t="s">
        <v>192</v>
      </c>
      <c r="H258" t="s">
        <v>190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 t="s">
        <v>9</v>
      </c>
    </row>
    <row r="259" spans="1:15" x14ac:dyDescent="0.3">
      <c r="A259">
        <v>81.599999999999994</v>
      </c>
      <c r="B259">
        <v>81</v>
      </c>
      <c r="C259" s="1">
        <v>43497</v>
      </c>
      <c r="D259">
        <v>26.572722219999999</v>
      </c>
      <c r="E259">
        <v>93.144055559999998</v>
      </c>
      <c r="F259" t="s">
        <v>210</v>
      </c>
      <c r="G259" t="s">
        <v>192</v>
      </c>
      <c r="H259" t="s">
        <v>190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1</v>
      </c>
      <c r="O259" t="s">
        <v>9</v>
      </c>
    </row>
    <row r="260" spans="1:15" x14ac:dyDescent="0.3">
      <c r="A260">
        <v>104</v>
      </c>
      <c r="B260">
        <v>104</v>
      </c>
      <c r="C260" s="1">
        <v>43508</v>
      </c>
      <c r="D260">
        <v>26.57226056</v>
      </c>
      <c r="E260">
        <v>93.11707389</v>
      </c>
      <c r="F260" t="s">
        <v>210</v>
      </c>
      <c r="G260" t="s">
        <v>192</v>
      </c>
      <c r="H260" t="s">
        <v>190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 t="s">
        <v>9</v>
      </c>
    </row>
    <row r="261" spans="1:15" x14ac:dyDescent="0.3">
      <c r="A261">
        <v>104.1</v>
      </c>
      <c r="B261">
        <v>104</v>
      </c>
      <c r="C261" s="1">
        <v>43508</v>
      </c>
      <c r="D261">
        <v>26.57226056</v>
      </c>
      <c r="E261">
        <v>93.11707389</v>
      </c>
      <c r="F261" t="s">
        <v>210</v>
      </c>
      <c r="G261" t="s">
        <v>192</v>
      </c>
      <c r="H261" t="s">
        <v>190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1</v>
      </c>
      <c r="O261" t="s">
        <v>9</v>
      </c>
    </row>
    <row r="262" spans="1:15" x14ac:dyDescent="0.3">
      <c r="A262">
        <v>104.1</v>
      </c>
      <c r="B262">
        <v>104</v>
      </c>
      <c r="C262" s="1">
        <v>43508</v>
      </c>
      <c r="D262">
        <v>26.57226056</v>
      </c>
      <c r="E262">
        <v>93.11707389</v>
      </c>
      <c r="F262" t="s">
        <v>210</v>
      </c>
      <c r="G262" t="s">
        <v>192</v>
      </c>
      <c r="H262" t="s">
        <v>190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</v>
      </c>
      <c r="O262" t="s">
        <v>9</v>
      </c>
    </row>
    <row r="263" spans="1:15" x14ac:dyDescent="0.3">
      <c r="A263">
        <v>104.11</v>
      </c>
      <c r="B263">
        <v>104</v>
      </c>
      <c r="C263" s="1">
        <v>43508</v>
      </c>
      <c r="D263">
        <v>26.57226056</v>
      </c>
      <c r="E263">
        <v>93.11707389</v>
      </c>
      <c r="F263" t="s">
        <v>210</v>
      </c>
      <c r="G263" t="s">
        <v>192</v>
      </c>
      <c r="H263" t="s">
        <v>190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 t="s">
        <v>9</v>
      </c>
    </row>
    <row r="264" spans="1:15" x14ac:dyDescent="0.3">
      <c r="A264">
        <v>104.12</v>
      </c>
      <c r="B264">
        <v>104</v>
      </c>
      <c r="C264" s="1">
        <v>43508</v>
      </c>
      <c r="D264">
        <v>26.57226056</v>
      </c>
      <c r="E264">
        <v>93.11707389</v>
      </c>
      <c r="F264" t="s">
        <v>210</v>
      </c>
      <c r="G264" t="s">
        <v>192</v>
      </c>
      <c r="H264" t="s">
        <v>190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1</v>
      </c>
      <c r="O264" t="s">
        <v>9</v>
      </c>
    </row>
    <row r="265" spans="1:15" x14ac:dyDescent="0.3">
      <c r="A265">
        <v>104.2</v>
      </c>
      <c r="B265">
        <v>104</v>
      </c>
      <c r="C265" s="1">
        <v>43508</v>
      </c>
      <c r="D265">
        <v>26.57226056</v>
      </c>
      <c r="E265">
        <v>93.11707389</v>
      </c>
      <c r="F265" t="s">
        <v>210</v>
      </c>
      <c r="G265" t="s">
        <v>192</v>
      </c>
      <c r="H265" t="s">
        <v>190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1</v>
      </c>
      <c r="O265" t="s">
        <v>9</v>
      </c>
    </row>
    <row r="266" spans="1:15" x14ac:dyDescent="0.3">
      <c r="A266">
        <v>104.3</v>
      </c>
      <c r="B266">
        <v>104</v>
      </c>
      <c r="C266" s="1">
        <v>43508</v>
      </c>
      <c r="D266">
        <v>26.57226056</v>
      </c>
      <c r="E266">
        <v>93.11707389</v>
      </c>
      <c r="F266" t="s">
        <v>210</v>
      </c>
      <c r="G266" t="s">
        <v>192</v>
      </c>
      <c r="H266" t="s">
        <v>190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1</v>
      </c>
      <c r="O266" t="s">
        <v>9</v>
      </c>
    </row>
    <row r="267" spans="1:15" x14ac:dyDescent="0.3">
      <c r="A267">
        <v>104.4</v>
      </c>
      <c r="B267">
        <v>104</v>
      </c>
      <c r="C267" s="1">
        <v>43508</v>
      </c>
      <c r="D267">
        <v>26.57226056</v>
      </c>
      <c r="E267">
        <v>93.11707389</v>
      </c>
      <c r="F267" t="s">
        <v>210</v>
      </c>
      <c r="G267" t="s">
        <v>192</v>
      </c>
      <c r="H267" t="s">
        <v>190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1</v>
      </c>
      <c r="O267" t="s">
        <v>9</v>
      </c>
    </row>
    <row r="268" spans="1:15" x14ac:dyDescent="0.3">
      <c r="A268">
        <v>104.5</v>
      </c>
      <c r="B268">
        <v>104</v>
      </c>
      <c r="C268" s="1">
        <v>43508</v>
      </c>
      <c r="D268">
        <v>26.57226056</v>
      </c>
      <c r="E268">
        <v>93.11707389</v>
      </c>
      <c r="F268" t="s">
        <v>210</v>
      </c>
      <c r="G268" t="s">
        <v>192</v>
      </c>
      <c r="H268" t="s">
        <v>190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1</v>
      </c>
      <c r="O268" t="s">
        <v>9</v>
      </c>
    </row>
    <row r="269" spans="1:15" x14ac:dyDescent="0.3">
      <c r="A269">
        <v>104.6</v>
      </c>
      <c r="B269">
        <v>104</v>
      </c>
      <c r="C269" s="1">
        <v>43508</v>
      </c>
      <c r="D269">
        <v>26.57226056</v>
      </c>
      <c r="E269">
        <v>93.11707389</v>
      </c>
      <c r="F269" t="s">
        <v>210</v>
      </c>
      <c r="G269" t="s">
        <v>192</v>
      </c>
      <c r="H269" t="s">
        <v>190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 t="s">
        <v>9</v>
      </c>
    </row>
    <row r="270" spans="1:15" x14ac:dyDescent="0.3">
      <c r="A270">
        <v>104.7</v>
      </c>
      <c r="B270">
        <v>104</v>
      </c>
      <c r="C270" s="1">
        <v>43508</v>
      </c>
      <c r="D270">
        <v>26.57226056</v>
      </c>
      <c r="E270">
        <v>93.11707389</v>
      </c>
      <c r="F270" t="s">
        <v>210</v>
      </c>
      <c r="G270" t="s">
        <v>192</v>
      </c>
      <c r="H270" t="s">
        <v>190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1</v>
      </c>
      <c r="O270" t="s">
        <v>9</v>
      </c>
    </row>
    <row r="271" spans="1:15" x14ac:dyDescent="0.3">
      <c r="A271">
        <v>104.8</v>
      </c>
      <c r="B271">
        <v>104</v>
      </c>
      <c r="C271" s="1">
        <v>43508</v>
      </c>
      <c r="D271">
        <v>26.57226056</v>
      </c>
      <c r="E271">
        <v>93.11707389</v>
      </c>
      <c r="F271" t="s">
        <v>210</v>
      </c>
      <c r="G271" t="s">
        <v>192</v>
      </c>
      <c r="H271" t="s">
        <v>190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</v>
      </c>
      <c r="O271" t="s">
        <v>9</v>
      </c>
    </row>
    <row r="272" spans="1:15" x14ac:dyDescent="0.3">
      <c r="A272">
        <v>104.9</v>
      </c>
      <c r="B272">
        <v>104</v>
      </c>
      <c r="C272" s="1">
        <v>43508</v>
      </c>
      <c r="D272">
        <v>26.57226056</v>
      </c>
      <c r="E272">
        <v>93.11707389</v>
      </c>
      <c r="F272" t="s">
        <v>210</v>
      </c>
      <c r="G272" t="s">
        <v>192</v>
      </c>
      <c r="H272" t="s">
        <v>190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1</v>
      </c>
      <c r="O272" t="s">
        <v>9</v>
      </c>
    </row>
    <row r="273" spans="1:15" x14ac:dyDescent="0.3">
      <c r="A273">
        <v>119</v>
      </c>
      <c r="B273">
        <v>119</v>
      </c>
      <c r="C273" s="1">
        <v>43521</v>
      </c>
      <c r="D273">
        <v>26.57527778</v>
      </c>
      <c r="E273">
        <v>93.198611110000002</v>
      </c>
      <c r="F273" t="s">
        <v>210</v>
      </c>
      <c r="G273" t="s">
        <v>192</v>
      </c>
      <c r="H273" t="s">
        <v>190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1</v>
      </c>
      <c r="O273" t="s">
        <v>9</v>
      </c>
    </row>
    <row r="274" spans="1:15" x14ac:dyDescent="0.3">
      <c r="A274">
        <v>119.1</v>
      </c>
      <c r="B274">
        <v>119</v>
      </c>
      <c r="C274" s="1">
        <v>43521</v>
      </c>
      <c r="D274">
        <v>26.57527778</v>
      </c>
      <c r="E274">
        <v>93.198611110000002</v>
      </c>
      <c r="F274" t="s">
        <v>210</v>
      </c>
      <c r="G274" t="s">
        <v>192</v>
      </c>
      <c r="H274" t="s">
        <v>190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 t="s">
        <v>9</v>
      </c>
    </row>
    <row r="275" spans="1:15" x14ac:dyDescent="0.3">
      <c r="A275">
        <v>119.1</v>
      </c>
      <c r="B275">
        <v>119</v>
      </c>
      <c r="C275" s="1">
        <v>43521</v>
      </c>
      <c r="D275">
        <v>26.57527778</v>
      </c>
      <c r="E275">
        <v>93.198611110000002</v>
      </c>
      <c r="F275" t="s">
        <v>210</v>
      </c>
      <c r="G275" t="s">
        <v>192</v>
      </c>
      <c r="H275" t="s">
        <v>190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1</v>
      </c>
      <c r="O275" t="s">
        <v>9</v>
      </c>
    </row>
    <row r="276" spans="1:15" x14ac:dyDescent="0.3">
      <c r="A276">
        <v>119.2</v>
      </c>
      <c r="B276">
        <v>119</v>
      </c>
      <c r="C276" s="1">
        <v>43521</v>
      </c>
      <c r="D276">
        <v>26.57527778</v>
      </c>
      <c r="E276">
        <v>93.198611110000002</v>
      </c>
      <c r="F276" t="s">
        <v>210</v>
      </c>
      <c r="G276" t="s">
        <v>192</v>
      </c>
      <c r="H276" t="s">
        <v>190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1</v>
      </c>
      <c r="O276" t="s">
        <v>9</v>
      </c>
    </row>
    <row r="277" spans="1:15" x14ac:dyDescent="0.3">
      <c r="A277">
        <v>119.3</v>
      </c>
      <c r="B277">
        <v>119</v>
      </c>
      <c r="C277" s="1">
        <v>43521</v>
      </c>
      <c r="D277">
        <v>26.57527778</v>
      </c>
      <c r="E277">
        <v>93.198611110000002</v>
      </c>
      <c r="F277" t="s">
        <v>210</v>
      </c>
      <c r="G277" t="s">
        <v>192</v>
      </c>
      <c r="H277" t="s">
        <v>190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1</v>
      </c>
      <c r="O277" t="s">
        <v>9</v>
      </c>
    </row>
    <row r="278" spans="1:15" x14ac:dyDescent="0.3">
      <c r="A278">
        <v>119.4</v>
      </c>
      <c r="B278">
        <v>119</v>
      </c>
      <c r="C278" s="1">
        <v>43521</v>
      </c>
      <c r="D278">
        <v>26.57527778</v>
      </c>
      <c r="E278">
        <v>93.198611110000002</v>
      </c>
      <c r="F278" t="s">
        <v>210</v>
      </c>
      <c r="G278" t="s">
        <v>192</v>
      </c>
      <c r="H278" t="s">
        <v>190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1</v>
      </c>
      <c r="O278" t="s">
        <v>9</v>
      </c>
    </row>
    <row r="279" spans="1:15" x14ac:dyDescent="0.3">
      <c r="A279">
        <v>119.5</v>
      </c>
      <c r="B279">
        <v>119</v>
      </c>
      <c r="C279" s="1">
        <v>43521</v>
      </c>
      <c r="D279">
        <v>26.57527778</v>
      </c>
      <c r="E279">
        <v>93.198611110000002</v>
      </c>
      <c r="F279" t="s">
        <v>210</v>
      </c>
      <c r="G279" t="s">
        <v>192</v>
      </c>
      <c r="H279" t="s">
        <v>190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1</v>
      </c>
      <c r="O279" t="s">
        <v>9</v>
      </c>
    </row>
    <row r="280" spans="1:15" x14ac:dyDescent="0.3">
      <c r="A280">
        <v>119.6</v>
      </c>
      <c r="B280">
        <v>119</v>
      </c>
      <c r="C280" s="1">
        <v>43521</v>
      </c>
      <c r="D280">
        <v>26.57527778</v>
      </c>
      <c r="E280">
        <v>93.198611110000002</v>
      </c>
      <c r="F280" t="s">
        <v>210</v>
      </c>
      <c r="G280" t="s">
        <v>192</v>
      </c>
      <c r="H280" t="s">
        <v>190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1</v>
      </c>
      <c r="O280" t="s">
        <v>9</v>
      </c>
    </row>
    <row r="281" spans="1:15" x14ac:dyDescent="0.3">
      <c r="A281">
        <v>119.7</v>
      </c>
      <c r="B281">
        <v>119</v>
      </c>
      <c r="C281" s="1">
        <v>43521</v>
      </c>
      <c r="D281">
        <v>26.57527778</v>
      </c>
      <c r="E281">
        <v>93.198611110000002</v>
      </c>
      <c r="F281" t="s">
        <v>210</v>
      </c>
      <c r="G281" t="s">
        <v>192</v>
      </c>
      <c r="H281" t="s">
        <v>190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1</v>
      </c>
      <c r="O281" t="s">
        <v>9</v>
      </c>
    </row>
    <row r="282" spans="1:15" x14ac:dyDescent="0.3">
      <c r="A282">
        <v>119.8</v>
      </c>
      <c r="B282">
        <v>119</v>
      </c>
      <c r="C282" s="1">
        <v>43521</v>
      </c>
      <c r="D282">
        <v>26.57527778</v>
      </c>
      <c r="E282">
        <v>93.198611110000002</v>
      </c>
      <c r="F282" t="s">
        <v>210</v>
      </c>
      <c r="G282" t="s">
        <v>192</v>
      </c>
      <c r="H282" t="s">
        <v>190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 t="s">
        <v>9</v>
      </c>
    </row>
    <row r="283" spans="1:15" x14ac:dyDescent="0.3">
      <c r="A283">
        <v>119.9</v>
      </c>
      <c r="B283">
        <v>119</v>
      </c>
      <c r="C283" s="1">
        <v>43521</v>
      </c>
      <c r="D283">
        <v>26.57527778</v>
      </c>
      <c r="E283">
        <v>93.198611110000002</v>
      </c>
      <c r="F283" t="s">
        <v>210</v>
      </c>
      <c r="G283" t="s">
        <v>192</v>
      </c>
      <c r="H283" t="s">
        <v>190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1</v>
      </c>
      <c r="O283" t="s">
        <v>9</v>
      </c>
    </row>
    <row r="284" spans="1:15" x14ac:dyDescent="0.3">
      <c r="A284">
        <v>124</v>
      </c>
      <c r="B284">
        <v>124</v>
      </c>
      <c r="C284" s="1">
        <v>43528</v>
      </c>
      <c r="D284">
        <v>26.57380556</v>
      </c>
      <c r="E284">
        <v>93.183944440000005</v>
      </c>
      <c r="F284" t="s">
        <v>210</v>
      </c>
      <c r="G284" t="s">
        <v>192</v>
      </c>
      <c r="H284" t="s">
        <v>190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1</v>
      </c>
      <c r="O284" t="s">
        <v>9</v>
      </c>
    </row>
    <row r="285" spans="1:15" x14ac:dyDescent="0.3">
      <c r="A285">
        <v>140</v>
      </c>
      <c r="B285">
        <v>140</v>
      </c>
      <c r="C285" s="1">
        <v>43547</v>
      </c>
      <c r="D285">
        <v>26.575083329999998</v>
      </c>
      <c r="E285">
        <v>93.15</v>
      </c>
      <c r="F285" t="s">
        <v>210</v>
      </c>
      <c r="G285" t="s">
        <v>192</v>
      </c>
      <c r="H285" t="s">
        <v>190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1</v>
      </c>
      <c r="O285" t="s">
        <v>9</v>
      </c>
    </row>
    <row r="286" spans="1:15" x14ac:dyDescent="0.3">
      <c r="A286">
        <v>226</v>
      </c>
      <c r="B286">
        <v>226</v>
      </c>
      <c r="C286" s="1">
        <v>43622</v>
      </c>
      <c r="D286">
        <v>26.573916669999999</v>
      </c>
      <c r="E286">
        <v>93.184139999999999</v>
      </c>
      <c r="F286" t="s">
        <v>208</v>
      </c>
      <c r="G286" t="s">
        <v>192</v>
      </c>
      <c r="H286" t="s">
        <v>190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1</v>
      </c>
      <c r="O286" t="s">
        <v>62</v>
      </c>
    </row>
    <row r="287" spans="1:15" x14ac:dyDescent="0.3">
      <c r="A287">
        <v>226.1</v>
      </c>
      <c r="B287">
        <v>226</v>
      </c>
      <c r="C287" s="1">
        <v>43622</v>
      </c>
      <c r="D287">
        <v>26.573916669999999</v>
      </c>
      <c r="E287">
        <v>93.184139999999999</v>
      </c>
      <c r="F287" t="s">
        <v>208</v>
      </c>
      <c r="G287" t="s">
        <v>192</v>
      </c>
      <c r="H287" t="s">
        <v>190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1</v>
      </c>
      <c r="O287" t="s">
        <v>62</v>
      </c>
    </row>
    <row r="288" spans="1:15" x14ac:dyDescent="0.3">
      <c r="A288">
        <v>226.2</v>
      </c>
      <c r="B288">
        <v>226</v>
      </c>
      <c r="C288" s="1">
        <v>43622</v>
      </c>
      <c r="D288">
        <v>26.573916669999999</v>
      </c>
      <c r="E288">
        <v>93.184139999999999</v>
      </c>
      <c r="F288" t="s">
        <v>208</v>
      </c>
      <c r="G288" t="s">
        <v>192</v>
      </c>
      <c r="H288" t="s">
        <v>190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1</v>
      </c>
      <c r="O288" t="s">
        <v>62</v>
      </c>
    </row>
    <row r="289" spans="1:15" x14ac:dyDescent="0.3">
      <c r="A289">
        <v>2091</v>
      </c>
      <c r="B289">
        <v>393</v>
      </c>
      <c r="C289" s="1">
        <v>43703</v>
      </c>
      <c r="D289">
        <v>26.574389</v>
      </c>
      <c r="E289">
        <v>93.193556000000001</v>
      </c>
      <c r="F289" t="s">
        <v>208</v>
      </c>
      <c r="G289" t="s">
        <v>192</v>
      </c>
      <c r="H289" t="s">
        <v>190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1</v>
      </c>
      <c r="O289" t="s">
        <v>102</v>
      </c>
    </row>
    <row r="290" spans="1:15" x14ac:dyDescent="0.3">
      <c r="A290">
        <v>2101</v>
      </c>
      <c r="B290">
        <v>393</v>
      </c>
      <c r="C290" s="1">
        <v>43703</v>
      </c>
      <c r="D290">
        <v>26.574389</v>
      </c>
      <c r="E290">
        <v>93.193556000000001</v>
      </c>
      <c r="F290" t="s">
        <v>208</v>
      </c>
      <c r="G290" t="s">
        <v>192</v>
      </c>
      <c r="H290" t="s">
        <v>190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1</v>
      </c>
      <c r="O290" t="s">
        <v>102</v>
      </c>
    </row>
    <row r="291" spans="1:15" x14ac:dyDescent="0.3">
      <c r="A291">
        <v>2111</v>
      </c>
      <c r="B291">
        <v>393</v>
      </c>
      <c r="C291" s="1">
        <v>43703</v>
      </c>
      <c r="D291">
        <v>26.574389</v>
      </c>
      <c r="E291">
        <v>93.193556000000001</v>
      </c>
      <c r="F291" t="s">
        <v>208</v>
      </c>
      <c r="G291" t="s">
        <v>192</v>
      </c>
      <c r="H291" t="s">
        <v>190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 t="s">
        <v>102</v>
      </c>
    </row>
    <row r="292" spans="1:15" x14ac:dyDescent="0.3">
      <c r="A292">
        <v>2121</v>
      </c>
      <c r="B292">
        <v>393</v>
      </c>
      <c r="C292" s="1">
        <v>43703</v>
      </c>
      <c r="D292">
        <v>26.574389</v>
      </c>
      <c r="E292">
        <v>93.193556000000001</v>
      </c>
      <c r="F292" t="s">
        <v>208</v>
      </c>
      <c r="G292" t="s">
        <v>192</v>
      </c>
      <c r="H292" t="s">
        <v>190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1</v>
      </c>
      <c r="O292" t="s">
        <v>102</v>
      </c>
    </row>
    <row r="293" spans="1:15" x14ac:dyDescent="0.3">
      <c r="A293">
        <v>2261</v>
      </c>
      <c r="B293">
        <v>404</v>
      </c>
      <c r="C293" s="1">
        <v>43707</v>
      </c>
      <c r="D293">
        <v>26.574332999999999</v>
      </c>
      <c r="E293">
        <v>93.191666999999995</v>
      </c>
      <c r="F293" t="s">
        <v>208</v>
      </c>
      <c r="G293" t="s">
        <v>192</v>
      </c>
      <c r="H293" t="s">
        <v>190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1</v>
      </c>
      <c r="O293" t="s">
        <v>97</v>
      </c>
    </row>
    <row r="294" spans="1:15" x14ac:dyDescent="0.3">
      <c r="A294">
        <v>2271</v>
      </c>
      <c r="B294">
        <v>404</v>
      </c>
      <c r="C294" s="1">
        <v>43707</v>
      </c>
      <c r="D294">
        <v>26.574332999999999</v>
      </c>
      <c r="E294">
        <v>93.191666999999995</v>
      </c>
      <c r="F294" t="s">
        <v>208</v>
      </c>
      <c r="G294" t="s">
        <v>192</v>
      </c>
      <c r="H294" t="s">
        <v>190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1</v>
      </c>
      <c r="O294" t="s">
        <v>97</v>
      </c>
    </row>
    <row r="295" spans="1:15" x14ac:dyDescent="0.3">
      <c r="A295">
        <v>2281</v>
      </c>
      <c r="B295">
        <v>404</v>
      </c>
      <c r="C295" s="1">
        <v>43707</v>
      </c>
      <c r="D295">
        <v>26.574332999999999</v>
      </c>
      <c r="E295">
        <v>93.191666999999995</v>
      </c>
      <c r="F295" t="s">
        <v>208</v>
      </c>
      <c r="G295" t="s">
        <v>192</v>
      </c>
      <c r="H295" t="s">
        <v>190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1</v>
      </c>
      <c r="O295" t="s">
        <v>97</v>
      </c>
    </row>
    <row r="296" spans="1:15" x14ac:dyDescent="0.3">
      <c r="A296">
        <v>2291</v>
      </c>
      <c r="B296">
        <v>404</v>
      </c>
      <c r="C296" s="1">
        <v>43707</v>
      </c>
      <c r="D296">
        <v>26.574332999999999</v>
      </c>
      <c r="E296">
        <v>93.191666999999995</v>
      </c>
      <c r="F296" t="s">
        <v>208</v>
      </c>
      <c r="G296" t="s">
        <v>192</v>
      </c>
      <c r="H296" t="s">
        <v>190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</v>
      </c>
      <c r="O296" t="s">
        <v>97</v>
      </c>
    </row>
    <row r="297" spans="1:15" x14ac:dyDescent="0.3">
      <c r="A297">
        <v>2301</v>
      </c>
      <c r="B297">
        <v>404</v>
      </c>
      <c r="C297" s="1">
        <v>43707</v>
      </c>
      <c r="D297">
        <v>26.574332999999999</v>
      </c>
      <c r="E297">
        <v>93.191666999999995</v>
      </c>
      <c r="F297" t="s">
        <v>208</v>
      </c>
      <c r="G297" t="s">
        <v>192</v>
      </c>
      <c r="H297" t="s">
        <v>190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1</v>
      </c>
      <c r="O297" t="s">
        <v>97</v>
      </c>
    </row>
    <row r="298" spans="1:15" x14ac:dyDescent="0.3">
      <c r="A298">
        <v>2311</v>
      </c>
      <c r="B298">
        <v>404</v>
      </c>
      <c r="C298" s="1">
        <v>43707</v>
      </c>
      <c r="D298">
        <v>26.574332999999999</v>
      </c>
      <c r="E298">
        <v>93.191666999999995</v>
      </c>
      <c r="F298" t="s">
        <v>208</v>
      </c>
      <c r="G298" t="s">
        <v>192</v>
      </c>
      <c r="H298" t="s">
        <v>190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1</v>
      </c>
      <c r="O298" t="s">
        <v>97</v>
      </c>
    </row>
    <row r="299" spans="1:15" x14ac:dyDescent="0.3">
      <c r="A299">
        <v>2321</v>
      </c>
      <c r="B299">
        <v>404</v>
      </c>
      <c r="C299" s="1">
        <v>43707</v>
      </c>
      <c r="D299">
        <v>26.574332999999999</v>
      </c>
      <c r="E299">
        <v>93.191666999999995</v>
      </c>
      <c r="F299" t="s">
        <v>208</v>
      </c>
      <c r="G299" t="s">
        <v>192</v>
      </c>
      <c r="H299" t="s">
        <v>190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 t="s">
        <v>97</v>
      </c>
    </row>
    <row r="300" spans="1:15" x14ac:dyDescent="0.3">
      <c r="A300">
        <v>277</v>
      </c>
      <c r="B300">
        <v>437</v>
      </c>
      <c r="C300" s="1">
        <v>43713</v>
      </c>
      <c r="D300">
        <v>26.574332999999999</v>
      </c>
      <c r="E300">
        <v>93.191666999999995</v>
      </c>
      <c r="F300" t="s">
        <v>208</v>
      </c>
      <c r="G300" t="s">
        <v>192</v>
      </c>
      <c r="H300" t="s">
        <v>190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1</v>
      </c>
      <c r="O300" t="s">
        <v>97</v>
      </c>
    </row>
    <row r="301" spans="1:15" x14ac:dyDescent="0.3">
      <c r="A301">
        <v>548</v>
      </c>
      <c r="B301">
        <v>629</v>
      </c>
      <c r="C301" s="1">
        <v>43778</v>
      </c>
      <c r="D301">
        <v>26.576250000000002</v>
      </c>
      <c r="E301">
        <v>93.154388999999995</v>
      </c>
      <c r="F301" t="s">
        <v>210</v>
      </c>
      <c r="G301" t="s">
        <v>192</v>
      </c>
      <c r="H301" t="s">
        <v>190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3.18</v>
      </c>
    </row>
    <row r="302" spans="1:15" x14ac:dyDescent="0.3">
      <c r="A302">
        <v>549</v>
      </c>
      <c r="B302">
        <v>630</v>
      </c>
      <c r="C302" s="1">
        <v>43778</v>
      </c>
      <c r="D302">
        <v>26.574332999999999</v>
      </c>
      <c r="E302">
        <v>93.192943999999997</v>
      </c>
      <c r="F302" t="s">
        <v>210</v>
      </c>
      <c r="G302" t="s">
        <v>192</v>
      </c>
      <c r="H302" t="s">
        <v>190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 t="s">
        <v>152</v>
      </c>
    </row>
    <row r="303" spans="1:15" x14ac:dyDescent="0.3">
      <c r="A303">
        <v>550</v>
      </c>
      <c r="B303">
        <v>630</v>
      </c>
      <c r="C303" s="1">
        <v>43778</v>
      </c>
      <c r="D303">
        <v>26.574332999999999</v>
      </c>
      <c r="E303">
        <v>93.192943999999997</v>
      </c>
      <c r="F303" t="s">
        <v>210</v>
      </c>
      <c r="G303" t="s">
        <v>192</v>
      </c>
      <c r="H303" t="s">
        <v>190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1</v>
      </c>
      <c r="O303" t="s">
        <v>152</v>
      </c>
    </row>
    <row r="304" spans="1:15" x14ac:dyDescent="0.3">
      <c r="A304">
        <v>551</v>
      </c>
      <c r="B304">
        <v>630</v>
      </c>
      <c r="C304" s="1">
        <v>43778</v>
      </c>
      <c r="D304">
        <v>26.574332999999999</v>
      </c>
      <c r="E304">
        <v>93.192943999999997</v>
      </c>
      <c r="F304" t="s">
        <v>210</v>
      </c>
      <c r="G304" t="s">
        <v>192</v>
      </c>
      <c r="H304" t="s">
        <v>190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1</v>
      </c>
      <c r="O304" t="s">
        <v>152</v>
      </c>
    </row>
    <row r="305" spans="1:15" x14ac:dyDescent="0.3">
      <c r="A305">
        <v>552</v>
      </c>
      <c r="B305">
        <v>630</v>
      </c>
      <c r="C305" s="1">
        <v>43778</v>
      </c>
      <c r="D305">
        <v>26.574332999999999</v>
      </c>
      <c r="E305">
        <v>93.192943999999997</v>
      </c>
      <c r="F305" t="s">
        <v>210</v>
      </c>
      <c r="G305" t="s">
        <v>192</v>
      </c>
      <c r="H305" t="s">
        <v>190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1</v>
      </c>
      <c r="O305" t="s">
        <v>152</v>
      </c>
    </row>
    <row r="306" spans="1:15" x14ac:dyDescent="0.3">
      <c r="A306">
        <v>620</v>
      </c>
      <c r="B306">
        <v>676</v>
      </c>
      <c r="C306" s="1">
        <v>43794</v>
      </c>
      <c r="D306">
        <v>26.573861999999998</v>
      </c>
      <c r="E306">
        <v>93.183940000000007</v>
      </c>
      <c r="F306" t="s">
        <v>210</v>
      </c>
      <c r="G306" t="s">
        <v>192</v>
      </c>
      <c r="H306" t="s">
        <v>190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 t="s">
        <v>159</v>
      </c>
    </row>
    <row r="307" spans="1:15" x14ac:dyDescent="0.3">
      <c r="A307">
        <v>710</v>
      </c>
      <c r="B307">
        <v>760</v>
      </c>
      <c r="C307" s="1">
        <v>43842</v>
      </c>
      <c r="D307">
        <v>26.576167999999999</v>
      </c>
      <c r="E307">
        <v>93.159818999999999</v>
      </c>
      <c r="F307" t="s">
        <v>210</v>
      </c>
      <c r="G307" t="s">
        <v>192</v>
      </c>
      <c r="H307" t="s">
        <v>190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 t="s">
        <v>173</v>
      </c>
    </row>
    <row r="308" spans="1:15" x14ac:dyDescent="0.3">
      <c r="A308">
        <v>737</v>
      </c>
      <c r="B308">
        <v>777</v>
      </c>
      <c r="C308" s="1">
        <v>43865</v>
      </c>
      <c r="D308">
        <v>26.567944000000001</v>
      </c>
      <c r="E308">
        <v>93.129722000000001</v>
      </c>
      <c r="F308" t="s">
        <v>210</v>
      </c>
      <c r="G308" t="s">
        <v>192</v>
      </c>
      <c r="H308" t="s">
        <v>190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1</v>
      </c>
      <c r="O308" t="s">
        <v>177</v>
      </c>
    </row>
    <row r="309" spans="1:15" x14ac:dyDescent="0.3">
      <c r="A309">
        <v>767</v>
      </c>
      <c r="B309">
        <v>807</v>
      </c>
      <c r="C309" s="1">
        <v>43894</v>
      </c>
      <c r="D309">
        <v>26.576785999999998</v>
      </c>
      <c r="E309">
        <v>93.083996999999997</v>
      </c>
      <c r="F309" t="s">
        <v>210</v>
      </c>
      <c r="G309" t="s">
        <v>192</v>
      </c>
      <c r="H309" t="s">
        <v>190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2.0099999999999998</v>
      </c>
    </row>
    <row r="310" spans="1:15" x14ac:dyDescent="0.3">
      <c r="A310">
        <v>134</v>
      </c>
      <c r="B310">
        <v>134</v>
      </c>
      <c r="C310" s="1">
        <v>43543</v>
      </c>
      <c r="D310">
        <v>26.574722220000002</v>
      </c>
      <c r="E310">
        <v>93.214083329999994</v>
      </c>
      <c r="F310" t="s">
        <v>210</v>
      </c>
      <c r="G310" t="s">
        <v>82</v>
      </c>
      <c r="H310" t="s">
        <v>191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 t="s">
        <v>9</v>
      </c>
    </row>
    <row r="311" spans="1:15" x14ac:dyDescent="0.3">
      <c r="A311">
        <v>941</v>
      </c>
      <c r="B311">
        <v>300</v>
      </c>
      <c r="C311" s="1">
        <v>43669</v>
      </c>
      <c r="D311">
        <v>26.587354999999999</v>
      </c>
      <c r="E311">
        <v>93.363292999999999</v>
      </c>
      <c r="F311" t="s">
        <v>208</v>
      </c>
      <c r="G311" t="s">
        <v>82</v>
      </c>
      <c r="H311" t="s">
        <v>191</v>
      </c>
      <c r="I311">
        <v>1</v>
      </c>
      <c r="J311">
        <v>0</v>
      </c>
      <c r="K311">
        <v>0</v>
      </c>
      <c r="L311">
        <v>1</v>
      </c>
      <c r="M311">
        <v>0</v>
      </c>
      <c r="N311">
        <v>0</v>
      </c>
      <c r="O311" t="s">
        <v>9</v>
      </c>
    </row>
    <row r="312" spans="1:15" x14ac:dyDescent="0.3">
      <c r="A312">
        <v>1351</v>
      </c>
      <c r="B312">
        <v>341</v>
      </c>
      <c r="C312" s="1">
        <v>43685</v>
      </c>
      <c r="D312">
        <v>26.585296</v>
      </c>
      <c r="E312">
        <v>93.319366000000002</v>
      </c>
      <c r="F312" t="s">
        <v>208</v>
      </c>
      <c r="G312" t="s">
        <v>82</v>
      </c>
      <c r="H312" t="s">
        <v>191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 t="s">
        <v>9</v>
      </c>
    </row>
    <row r="313" spans="1:15" x14ac:dyDescent="0.3">
      <c r="A313">
        <v>252</v>
      </c>
      <c r="B313">
        <v>424</v>
      </c>
      <c r="C313" s="1">
        <v>43711</v>
      </c>
      <c r="D313">
        <v>26.574997</v>
      </c>
      <c r="E313">
        <v>93.078517000000005</v>
      </c>
      <c r="F313" t="s">
        <v>208</v>
      </c>
      <c r="G313" t="s">
        <v>82</v>
      </c>
      <c r="H313" t="s">
        <v>191</v>
      </c>
      <c r="I313">
        <v>1</v>
      </c>
      <c r="J313">
        <v>0</v>
      </c>
      <c r="K313">
        <v>0</v>
      </c>
      <c r="L313">
        <v>1</v>
      </c>
      <c r="M313">
        <v>0</v>
      </c>
      <c r="N313">
        <v>0</v>
      </c>
      <c r="O313" t="s">
        <v>9</v>
      </c>
    </row>
    <row r="314" spans="1:15" x14ac:dyDescent="0.3">
      <c r="A314">
        <v>256</v>
      </c>
      <c r="B314">
        <v>428</v>
      </c>
      <c r="C314" s="1">
        <v>43711</v>
      </c>
      <c r="D314">
        <v>26.570025000000001</v>
      </c>
      <c r="E314">
        <v>93.051968000000002</v>
      </c>
      <c r="F314" t="s">
        <v>208</v>
      </c>
      <c r="G314" t="s">
        <v>82</v>
      </c>
      <c r="H314" t="s">
        <v>191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 t="s">
        <v>9</v>
      </c>
    </row>
    <row r="315" spans="1:15" x14ac:dyDescent="0.3">
      <c r="A315">
        <v>257</v>
      </c>
      <c r="B315">
        <v>429</v>
      </c>
      <c r="C315" s="1">
        <v>43711</v>
      </c>
      <c r="D315">
        <v>26.568888999999999</v>
      </c>
      <c r="E315">
        <v>93.071639000000005</v>
      </c>
      <c r="F315" t="s">
        <v>208</v>
      </c>
      <c r="G315" t="s">
        <v>82</v>
      </c>
      <c r="H315" t="s">
        <v>191</v>
      </c>
      <c r="I315">
        <v>1</v>
      </c>
      <c r="J315">
        <v>0</v>
      </c>
      <c r="K315">
        <v>0</v>
      </c>
      <c r="L315">
        <v>1</v>
      </c>
      <c r="M315">
        <v>0</v>
      </c>
      <c r="N315">
        <v>0</v>
      </c>
      <c r="O315" t="s">
        <v>9</v>
      </c>
    </row>
    <row r="316" spans="1:15" x14ac:dyDescent="0.3">
      <c r="A316">
        <v>364</v>
      </c>
      <c r="B316">
        <v>511</v>
      </c>
      <c r="C316" s="1">
        <v>43748</v>
      </c>
      <c r="D316">
        <v>26.574805999999999</v>
      </c>
      <c r="E316">
        <v>93.234194000000002</v>
      </c>
      <c r="F316" t="s">
        <v>210</v>
      </c>
      <c r="G316" t="s">
        <v>82</v>
      </c>
      <c r="H316" t="s">
        <v>191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3.7</v>
      </c>
    </row>
    <row r="317" spans="1:15" x14ac:dyDescent="0.3">
      <c r="A317">
        <v>373</v>
      </c>
      <c r="B317">
        <v>520</v>
      </c>
      <c r="C317" s="1">
        <v>43750</v>
      </c>
      <c r="D317">
        <v>26.568777999999998</v>
      </c>
      <c r="E317">
        <v>93.059721999999994</v>
      </c>
      <c r="F317" t="s">
        <v>210</v>
      </c>
      <c r="G317" t="s">
        <v>82</v>
      </c>
      <c r="H317" t="s">
        <v>191</v>
      </c>
      <c r="I317">
        <v>1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3.3</v>
      </c>
    </row>
    <row r="318" spans="1:15" x14ac:dyDescent="0.3">
      <c r="A318">
        <v>504</v>
      </c>
      <c r="B318">
        <v>602</v>
      </c>
      <c r="C318" s="1">
        <v>43771</v>
      </c>
      <c r="D318">
        <v>26.574590000000001</v>
      </c>
      <c r="E318">
        <v>93.092177000000007</v>
      </c>
      <c r="F318" t="s">
        <v>210</v>
      </c>
      <c r="G318" t="s">
        <v>82</v>
      </c>
      <c r="H318" t="s">
        <v>191</v>
      </c>
      <c r="I318">
        <v>1</v>
      </c>
      <c r="J318">
        <v>0</v>
      </c>
      <c r="K318">
        <v>0</v>
      </c>
      <c r="L318">
        <v>1</v>
      </c>
      <c r="M318">
        <v>0</v>
      </c>
      <c r="N318">
        <v>0</v>
      </c>
      <c r="O318" t="s">
        <v>9</v>
      </c>
    </row>
    <row r="319" spans="1:15" x14ac:dyDescent="0.3">
      <c r="A319">
        <v>597</v>
      </c>
      <c r="B319">
        <v>653</v>
      </c>
      <c r="C319" s="1">
        <v>43787</v>
      </c>
      <c r="D319">
        <v>26.574887</v>
      </c>
      <c r="E319">
        <v>93.078530000000001</v>
      </c>
      <c r="F319" t="s">
        <v>210</v>
      </c>
      <c r="G319" t="s">
        <v>82</v>
      </c>
      <c r="H319" t="s">
        <v>191</v>
      </c>
      <c r="I319">
        <v>1</v>
      </c>
      <c r="J319">
        <v>0</v>
      </c>
      <c r="K319">
        <v>0</v>
      </c>
      <c r="L319">
        <v>1</v>
      </c>
      <c r="M319">
        <v>0</v>
      </c>
      <c r="N319">
        <v>0</v>
      </c>
      <c r="O319" t="s">
        <v>9</v>
      </c>
    </row>
    <row r="320" spans="1:15" x14ac:dyDescent="0.3">
      <c r="A320">
        <v>634</v>
      </c>
      <c r="B320">
        <v>690</v>
      </c>
      <c r="C320" s="1">
        <v>43798</v>
      </c>
      <c r="D320">
        <v>26.580138999999999</v>
      </c>
      <c r="E320">
        <v>93.294888999999998</v>
      </c>
      <c r="F320" t="s">
        <v>210</v>
      </c>
      <c r="G320" t="s">
        <v>82</v>
      </c>
      <c r="H320" t="s">
        <v>191</v>
      </c>
      <c r="I320">
        <v>0</v>
      </c>
      <c r="J320">
        <v>1</v>
      </c>
      <c r="K320">
        <v>0</v>
      </c>
      <c r="L320">
        <v>1</v>
      </c>
      <c r="M320">
        <v>0</v>
      </c>
      <c r="N320">
        <v>0</v>
      </c>
      <c r="O320">
        <v>2.0299999999999998</v>
      </c>
    </row>
    <row r="321" spans="1:15" x14ac:dyDescent="0.3">
      <c r="A321">
        <v>811</v>
      </c>
      <c r="B321">
        <v>832</v>
      </c>
      <c r="C321" s="1">
        <v>43910</v>
      </c>
      <c r="D321">
        <v>26.574543999999999</v>
      </c>
      <c r="E321">
        <v>93.193719000000002</v>
      </c>
      <c r="F321" t="s">
        <v>210</v>
      </c>
      <c r="G321" t="s">
        <v>82</v>
      </c>
      <c r="H321" t="s">
        <v>191</v>
      </c>
      <c r="I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3.34</v>
      </c>
    </row>
    <row r="322" spans="1:15" x14ac:dyDescent="0.3">
      <c r="A322">
        <v>11</v>
      </c>
      <c r="B322">
        <v>11</v>
      </c>
      <c r="C322" s="1">
        <v>43463</v>
      </c>
      <c r="D322">
        <v>26.573930000000001</v>
      </c>
      <c r="E322">
        <v>93.145948329999996</v>
      </c>
      <c r="F322" t="s">
        <v>210</v>
      </c>
      <c r="G322" t="s">
        <v>14</v>
      </c>
      <c r="H322" t="s">
        <v>190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1</v>
      </c>
      <c r="O322" t="s">
        <v>9</v>
      </c>
    </row>
    <row r="323" spans="1:15" x14ac:dyDescent="0.3">
      <c r="A323">
        <v>11.1</v>
      </c>
      <c r="B323">
        <v>11</v>
      </c>
      <c r="C323" s="1">
        <v>43463</v>
      </c>
      <c r="D323">
        <v>26.573930000000001</v>
      </c>
      <c r="E323">
        <v>93.145948329999996</v>
      </c>
      <c r="F323" t="s">
        <v>210</v>
      </c>
      <c r="G323" t="s">
        <v>14</v>
      </c>
      <c r="H323" t="s">
        <v>190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1</v>
      </c>
      <c r="O323" t="s">
        <v>9</v>
      </c>
    </row>
    <row r="324" spans="1:15" x14ac:dyDescent="0.3">
      <c r="A324">
        <v>11.1</v>
      </c>
      <c r="B324">
        <v>11</v>
      </c>
      <c r="C324" s="1">
        <v>43463</v>
      </c>
      <c r="D324">
        <v>26.573930000000001</v>
      </c>
      <c r="E324">
        <v>93.145948329999996</v>
      </c>
      <c r="F324" t="s">
        <v>210</v>
      </c>
      <c r="G324" t="s">
        <v>14</v>
      </c>
      <c r="H324" t="s">
        <v>190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1</v>
      </c>
      <c r="O324" t="s">
        <v>9</v>
      </c>
    </row>
    <row r="325" spans="1:15" x14ac:dyDescent="0.3">
      <c r="A325">
        <v>11.11</v>
      </c>
      <c r="B325">
        <v>11</v>
      </c>
      <c r="C325" s="1">
        <v>43463</v>
      </c>
      <c r="D325">
        <v>26.573930000000001</v>
      </c>
      <c r="E325">
        <v>93.145948329999996</v>
      </c>
      <c r="F325" t="s">
        <v>210</v>
      </c>
      <c r="G325" t="s">
        <v>14</v>
      </c>
      <c r="H325" t="s">
        <v>190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1</v>
      </c>
      <c r="O325" t="s">
        <v>9</v>
      </c>
    </row>
    <row r="326" spans="1:15" x14ac:dyDescent="0.3">
      <c r="A326">
        <v>11.2</v>
      </c>
      <c r="B326">
        <v>11</v>
      </c>
      <c r="C326" s="1">
        <v>43463</v>
      </c>
      <c r="D326">
        <v>26.573930000000001</v>
      </c>
      <c r="E326">
        <v>93.145948329999996</v>
      </c>
      <c r="F326" t="s">
        <v>210</v>
      </c>
      <c r="G326" t="s">
        <v>14</v>
      </c>
      <c r="H326" t="s">
        <v>190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1</v>
      </c>
      <c r="O326" t="s">
        <v>9</v>
      </c>
    </row>
    <row r="327" spans="1:15" x14ac:dyDescent="0.3">
      <c r="A327">
        <v>11.3</v>
      </c>
      <c r="B327">
        <v>11</v>
      </c>
      <c r="C327" s="1">
        <v>43463</v>
      </c>
      <c r="D327">
        <v>26.573930000000001</v>
      </c>
      <c r="E327">
        <v>93.145948329999996</v>
      </c>
      <c r="F327" t="s">
        <v>210</v>
      </c>
      <c r="G327" t="s">
        <v>14</v>
      </c>
      <c r="H327" t="s">
        <v>190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1</v>
      </c>
      <c r="O327" t="s">
        <v>9</v>
      </c>
    </row>
    <row r="328" spans="1:15" x14ac:dyDescent="0.3">
      <c r="A328">
        <v>11.4</v>
      </c>
      <c r="B328">
        <v>11</v>
      </c>
      <c r="C328" s="1">
        <v>43463</v>
      </c>
      <c r="D328">
        <v>26.573930000000001</v>
      </c>
      <c r="E328">
        <v>93.145948329999996</v>
      </c>
      <c r="F328" t="s">
        <v>210</v>
      </c>
      <c r="G328" t="s">
        <v>14</v>
      </c>
      <c r="H328" t="s">
        <v>190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 t="s">
        <v>9</v>
      </c>
    </row>
    <row r="329" spans="1:15" x14ac:dyDescent="0.3">
      <c r="A329">
        <v>11.5</v>
      </c>
      <c r="B329">
        <v>11</v>
      </c>
      <c r="C329" s="1">
        <v>43463</v>
      </c>
      <c r="D329">
        <v>26.573930000000001</v>
      </c>
      <c r="E329">
        <v>93.145948329999996</v>
      </c>
      <c r="F329" t="s">
        <v>210</v>
      </c>
      <c r="G329" t="s">
        <v>14</v>
      </c>
      <c r="H329" t="s">
        <v>190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1</v>
      </c>
      <c r="O329" t="s">
        <v>9</v>
      </c>
    </row>
    <row r="330" spans="1:15" x14ac:dyDescent="0.3">
      <c r="A330">
        <v>11.6</v>
      </c>
      <c r="B330">
        <v>11</v>
      </c>
      <c r="C330" s="1">
        <v>43463</v>
      </c>
      <c r="D330">
        <v>26.573930000000001</v>
      </c>
      <c r="E330">
        <v>93.145948329999996</v>
      </c>
      <c r="F330" t="s">
        <v>210</v>
      </c>
      <c r="G330" t="s">
        <v>14</v>
      </c>
      <c r="H330" t="s">
        <v>190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1</v>
      </c>
      <c r="O330" t="s">
        <v>9</v>
      </c>
    </row>
    <row r="331" spans="1:15" x14ac:dyDescent="0.3">
      <c r="A331">
        <v>11.7</v>
      </c>
      <c r="B331">
        <v>11</v>
      </c>
      <c r="C331" s="1">
        <v>43463</v>
      </c>
      <c r="D331">
        <v>26.573930000000001</v>
      </c>
      <c r="E331">
        <v>93.145948329999996</v>
      </c>
      <c r="F331" t="s">
        <v>210</v>
      </c>
      <c r="G331" t="s">
        <v>14</v>
      </c>
      <c r="H331" t="s">
        <v>190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 t="s">
        <v>9</v>
      </c>
    </row>
    <row r="332" spans="1:15" x14ac:dyDescent="0.3">
      <c r="A332">
        <v>11.8</v>
      </c>
      <c r="B332">
        <v>11</v>
      </c>
      <c r="C332" s="1">
        <v>43463</v>
      </c>
      <c r="D332">
        <v>26.573930000000001</v>
      </c>
      <c r="E332">
        <v>93.145948329999996</v>
      </c>
      <c r="F332" t="s">
        <v>210</v>
      </c>
      <c r="G332" t="s">
        <v>14</v>
      </c>
      <c r="H332" t="s">
        <v>190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1</v>
      </c>
      <c r="O332" t="s">
        <v>9</v>
      </c>
    </row>
    <row r="333" spans="1:15" x14ac:dyDescent="0.3">
      <c r="A333">
        <v>11.9</v>
      </c>
      <c r="B333">
        <v>11</v>
      </c>
      <c r="C333" s="1">
        <v>43463</v>
      </c>
      <c r="D333">
        <v>26.573930000000001</v>
      </c>
      <c r="E333">
        <v>93.145948329999996</v>
      </c>
      <c r="F333" t="s">
        <v>210</v>
      </c>
      <c r="G333" t="s">
        <v>14</v>
      </c>
      <c r="H333" t="s">
        <v>190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1</v>
      </c>
      <c r="O333" t="s">
        <v>9</v>
      </c>
    </row>
    <row r="334" spans="1:15" x14ac:dyDescent="0.3">
      <c r="A334">
        <v>22</v>
      </c>
      <c r="B334">
        <v>22</v>
      </c>
      <c r="C334" s="1">
        <v>43465</v>
      </c>
      <c r="D334">
        <v>26.571972219999999</v>
      </c>
      <c r="E334">
        <v>93.142638890000001</v>
      </c>
      <c r="F334" t="s">
        <v>210</v>
      </c>
      <c r="G334" t="s">
        <v>14</v>
      </c>
      <c r="H334" t="s">
        <v>190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 t="s">
        <v>9</v>
      </c>
    </row>
    <row r="335" spans="1:15" x14ac:dyDescent="0.3">
      <c r="A335">
        <v>22.1</v>
      </c>
      <c r="B335">
        <v>22</v>
      </c>
      <c r="C335" s="1">
        <v>43465</v>
      </c>
      <c r="D335">
        <v>26.571972219999999</v>
      </c>
      <c r="E335">
        <v>93.142638890000001</v>
      </c>
      <c r="F335" t="s">
        <v>210</v>
      </c>
      <c r="G335" t="s">
        <v>14</v>
      </c>
      <c r="H335" t="s">
        <v>190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1</v>
      </c>
      <c r="O335" t="s">
        <v>9</v>
      </c>
    </row>
    <row r="336" spans="1:15" x14ac:dyDescent="0.3">
      <c r="A336">
        <v>26</v>
      </c>
      <c r="B336">
        <v>26</v>
      </c>
      <c r="C336" s="1">
        <v>43470</v>
      </c>
      <c r="D336">
        <v>26.57735667</v>
      </c>
      <c r="E336">
        <v>93.082176669999996</v>
      </c>
      <c r="F336" t="s">
        <v>210</v>
      </c>
      <c r="G336" t="s">
        <v>14</v>
      </c>
      <c r="H336" t="s">
        <v>190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1</v>
      </c>
      <c r="O336" t="s">
        <v>9</v>
      </c>
    </row>
    <row r="337" spans="1:15" x14ac:dyDescent="0.3">
      <c r="A337">
        <v>26.1</v>
      </c>
      <c r="B337">
        <v>26</v>
      </c>
      <c r="C337" s="1">
        <v>43470</v>
      </c>
      <c r="D337">
        <v>26.57735667</v>
      </c>
      <c r="E337">
        <v>93.082176669999996</v>
      </c>
      <c r="F337" t="s">
        <v>210</v>
      </c>
      <c r="G337" t="s">
        <v>14</v>
      </c>
      <c r="H337" t="s">
        <v>190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 t="s">
        <v>9</v>
      </c>
    </row>
    <row r="338" spans="1:15" x14ac:dyDescent="0.3">
      <c r="A338">
        <v>27</v>
      </c>
      <c r="B338">
        <v>27</v>
      </c>
      <c r="C338" s="1">
        <v>43470</v>
      </c>
      <c r="D338">
        <v>26.574000000000002</v>
      </c>
      <c r="E338">
        <v>93.187333330000001</v>
      </c>
      <c r="F338" t="s">
        <v>210</v>
      </c>
      <c r="G338" t="s">
        <v>14</v>
      </c>
      <c r="H338" t="s">
        <v>190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1</v>
      </c>
      <c r="O338" t="s">
        <v>9</v>
      </c>
    </row>
    <row r="339" spans="1:15" x14ac:dyDescent="0.3">
      <c r="A339">
        <v>27.1</v>
      </c>
      <c r="B339">
        <v>27</v>
      </c>
      <c r="C339" s="1">
        <v>43470</v>
      </c>
      <c r="D339">
        <v>26.574000000000002</v>
      </c>
      <c r="E339">
        <v>93.187333330000001</v>
      </c>
      <c r="F339" t="s">
        <v>210</v>
      </c>
      <c r="G339" t="s">
        <v>14</v>
      </c>
      <c r="H339" t="s">
        <v>190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1</v>
      </c>
      <c r="O339" t="s">
        <v>9</v>
      </c>
    </row>
    <row r="340" spans="1:15" x14ac:dyDescent="0.3">
      <c r="A340">
        <v>29</v>
      </c>
      <c r="B340">
        <v>29</v>
      </c>
      <c r="C340" s="1">
        <v>43472</v>
      </c>
      <c r="D340">
        <v>26.577198330000002</v>
      </c>
      <c r="E340">
        <v>93.083273329999997</v>
      </c>
      <c r="F340" t="s">
        <v>210</v>
      </c>
      <c r="G340" t="s">
        <v>14</v>
      </c>
      <c r="H340" t="s">
        <v>190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1</v>
      </c>
      <c r="O340" t="s">
        <v>9</v>
      </c>
    </row>
    <row r="341" spans="1:15" x14ac:dyDescent="0.3">
      <c r="A341">
        <v>29.1</v>
      </c>
      <c r="B341">
        <v>29</v>
      </c>
      <c r="C341" s="1">
        <v>43472</v>
      </c>
      <c r="D341">
        <v>26.577198330000002</v>
      </c>
      <c r="E341">
        <v>93.083273329999997</v>
      </c>
      <c r="F341" t="s">
        <v>210</v>
      </c>
      <c r="G341" t="s">
        <v>14</v>
      </c>
      <c r="H341" t="s">
        <v>190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1</v>
      </c>
      <c r="O341" t="s">
        <v>9</v>
      </c>
    </row>
    <row r="342" spans="1:15" x14ac:dyDescent="0.3">
      <c r="A342">
        <v>29.2</v>
      </c>
      <c r="B342">
        <v>29</v>
      </c>
      <c r="C342" s="1">
        <v>43472</v>
      </c>
      <c r="D342">
        <v>26.577198330000002</v>
      </c>
      <c r="E342">
        <v>93.083273329999997</v>
      </c>
      <c r="F342" t="s">
        <v>210</v>
      </c>
      <c r="G342" t="s">
        <v>14</v>
      </c>
      <c r="H342" t="s">
        <v>190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 t="s">
        <v>9</v>
      </c>
    </row>
    <row r="343" spans="1:15" x14ac:dyDescent="0.3">
      <c r="A343">
        <v>29.3</v>
      </c>
      <c r="B343">
        <v>29</v>
      </c>
      <c r="C343" s="1">
        <v>43472</v>
      </c>
      <c r="D343">
        <v>26.577198330000002</v>
      </c>
      <c r="E343">
        <v>93.083273329999997</v>
      </c>
      <c r="F343" t="s">
        <v>210</v>
      </c>
      <c r="G343" t="s">
        <v>14</v>
      </c>
      <c r="H343" t="s">
        <v>190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1</v>
      </c>
      <c r="O343" t="s">
        <v>9</v>
      </c>
    </row>
    <row r="344" spans="1:15" x14ac:dyDescent="0.3">
      <c r="A344">
        <v>29.4</v>
      </c>
      <c r="B344">
        <v>29</v>
      </c>
      <c r="C344" s="1">
        <v>43472</v>
      </c>
      <c r="D344">
        <v>26.577198330000002</v>
      </c>
      <c r="E344">
        <v>93.083273329999997</v>
      </c>
      <c r="F344" t="s">
        <v>210</v>
      </c>
      <c r="G344" t="s">
        <v>14</v>
      </c>
      <c r="H344" t="s">
        <v>190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 t="s">
        <v>9</v>
      </c>
    </row>
    <row r="345" spans="1:15" x14ac:dyDescent="0.3">
      <c r="A345">
        <v>30</v>
      </c>
      <c r="B345">
        <v>30</v>
      </c>
      <c r="C345" s="1">
        <v>43472</v>
      </c>
      <c r="D345">
        <v>26.571931670000001</v>
      </c>
      <c r="E345">
        <v>93.074766670000002</v>
      </c>
      <c r="F345" t="s">
        <v>210</v>
      </c>
      <c r="G345" t="s">
        <v>14</v>
      </c>
      <c r="H345" t="s">
        <v>190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1</v>
      </c>
      <c r="O345" t="s">
        <v>9</v>
      </c>
    </row>
    <row r="346" spans="1:15" x14ac:dyDescent="0.3">
      <c r="A346">
        <v>30.1</v>
      </c>
      <c r="B346">
        <v>30</v>
      </c>
      <c r="C346" s="1">
        <v>43472</v>
      </c>
      <c r="D346">
        <v>26.571931670000001</v>
      </c>
      <c r="E346">
        <v>93.074766670000002</v>
      </c>
      <c r="F346" t="s">
        <v>210</v>
      </c>
      <c r="G346" t="s">
        <v>14</v>
      </c>
      <c r="H346" t="s">
        <v>190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 t="s">
        <v>9</v>
      </c>
    </row>
    <row r="347" spans="1:15" x14ac:dyDescent="0.3">
      <c r="A347">
        <v>30.2</v>
      </c>
      <c r="B347">
        <v>30</v>
      </c>
      <c r="C347" s="1">
        <v>43472</v>
      </c>
      <c r="D347">
        <v>26.571931670000001</v>
      </c>
      <c r="E347">
        <v>93.074766670000002</v>
      </c>
      <c r="F347" t="s">
        <v>210</v>
      </c>
      <c r="G347" t="s">
        <v>14</v>
      </c>
      <c r="H347" t="s">
        <v>190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1</v>
      </c>
      <c r="O347" t="s">
        <v>9</v>
      </c>
    </row>
    <row r="348" spans="1:15" x14ac:dyDescent="0.3">
      <c r="A348">
        <v>30.3</v>
      </c>
      <c r="B348">
        <v>30</v>
      </c>
      <c r="C348" s="1">
        <v>43472</v>
      </c>
      <c r="D348">
        <v>26.571931670000001</v>
      </c>
      <c r="E348">
        <v>93.074766670000002</v>
      </c>
      <c r="F348" t="s">
        <v>210</v>
      </c>
      <c r="G348" t="s">
        <v>14</v>
      </c>
      <c r="H348" t="s">
        <v>190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 t="s">
        <v>9</v>
      </c>
    </row>
    <row r="349" spans="1:15" x14ac:dyDescent="0.3">
      <c r="A349">
        <v>30.4</v>
      </c>
      <c r="B349">
        <v>30</v>
      </c>
      <c r="C349" s="1">
        <v>43472</v>
      </c>
      <c r="D349">
        <v>26.571931670000001</v>
      </c>
      <c r="E349">
        <v>93.074766670000002</v>
      </c>
      <c r="F349" t="s">
        <v>210</v>
      </c>
      <c r="G349" t="s">
        <v>14</v>
      </c>
      <c r="H349" t="s">
        <v>190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  <c r="O349" t="s">
        <v>9</v>
      </c>
    </row>
    <row r="350" spans="1:15" x14ac:dyDescent="0.3">
      <c r="A350">
        <v>30.5</v>
      </c>
      <c r="B350">
        <v>30</v>
      </c>
      <c r="C350" s="1">
        <v>43472</v>
      </c>
      <c r="D350">
        <v>26.571931670000001</v>
      </c>
      <c r="E350">
        <v>93.074766670000002</v>
      </c>
      <c r="F350" t="s">
        <v>210</v>
      </c>
      <c r="G350" t="s">
        <v>14</v>
      </c>
      <c r="H350" t="s">
        <v>190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1</v>
      </c>
      <c r="O350" t="s">
        <v>9</v>
      </c>
    </row>
    <row r="351" spans="1:15" x14ac:dyDescent="0.3">
      <c r="A351">
        <v>30.6</v>
      </c>
      <c r="B351">
        <v>30</v>
      </c>
      <c r="C351" s="1">
        <v>43472</v>
      </c>
      <c r="D351">
        <v>26.571931670000001</v>
      </c>
      <c r="E351">
        <v>93.074766670000002</v>
      </c>
      <c r="F351" t="s">
        <v>210</v>
      </c>
      <c r="G351" t="s">
        <v>14</v>
      </c>
      <c r="H351" t="s">
        <v>190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1</v>
      </c>
      <c r="O351" t="s">
        <v>9</v>
      </c>
    </row>
    <row r="352" spans="1:15" x14ac:dyDescent="0.3">
      <c r="A352">
        <v>30.7</v>
      </c>
      <c r="B352">
        <v>30</v>
      </c>
      <c r="C352" s="1">
        <v>43472</v>
      </c>
      <c r="D352">
        <v>26.571931670000001</v>
      </c>
      <c r="E352">
        <v>93.074766670000002</v>
      </c>
      <c r="F352" t="s">
        <v>210</v>
      </c>
      <c r="G352" t="s">
        <v>14</v>
      </c>
      <c r="H352" t="s">
        <v>190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1</v>
      </c>
      <c r="O352" t="s">
        <v>9</v>
      </c>
    </row>
    <row r="353" spans="1:15" x14ac:dyDescent="0.3">
      <c r="A353">
        <v>69</v>
      </c>
      <c r="B353">
        <v>69</v>
      </c>
      <c r="C353" s="1">
        <v>43491</v>
      </c>
      <c r="D353">
        <v>26.573888889999999</v>
      </c>
      <c r="E353">
        <v>93.184277780000002</v>
      </c>
      <c r="F353" t="s">
        <v>210</v>
      </c>
      <c r="G353" t="s">
        <v>14</v>
      </c>
      <c r="H353" t="s">
        <v>190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1</v>
      </c>
      <c r="O353" t="s">
        <v>9</v>
      </c>
    </row>
    <row r="354" spans="1:15" x14ac:dyDescent="0.3">
      <c r="A354">
        <v>128</v>
      </c>
      <c r="B354">
        <v>128</v>
      </c>
      <c r="C354" s="1">
        <v>43530</v>
      </c>
      <c r="D354">
        <v>26.576277780000002</v>
      </c>
      <c r="E354">
        <v>93.155500000000004</v>
      </c>
      <c r="F354" t="s">
        <v>210</v>
      </c>
      <c r="G354" t="s">
        <v>14</v>
      </c>
      <c r="H354" t="s">
        <v>190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1</v>
      </c>
      <c r="O354" t="s">
        <v>9</v>
      </c>
    </row>
    <row r="355" spans="1:15" x14ac:dyDescent="0.3">
      <c r="A355">
        <v>135</v>
      </c>
      <c r="B355">
        <v>135</v>
      </c>
      <c r="C355" s="1">
        <v>43543</v>
      </c>
      <c r="D355">
        <v>26.58544444</v>
      </c>
      <c r="E355">
        <v>93.329527780000006</v>
      </c>
      <c r="F355" t="s">
        <v>210</v>
      </c>
      <c r="G355" t="s">
        <v>14</v>
      </c>
      <c r="H355" t="s">
        <v>190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1</v>
      </c>
      <c r="O355" t="s">
        <v>19</v>
      </c>
    </row>
    <row r="356" spans="1:15" x14ac:dyDescent="0.3">
      <c r="A356">
        <v>200</v>
      </c>
      <c r="B356">
        <v>200</v>
      </c>
      <c r="C356" s="1">
        <v>43614</v>
      </c>
      <c r="D356">
        <v>26.590685000000001</v>
      </c>
      <c r="E356">
        <v>93.421975000000003</v>
      </c>
      <c r="F356" t="s">
        <v>210</v>
      </c>
      <c r="G356" t="s">
        <v>14</v>
      </c>
      <c r="H356" t="s">
        <v>190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1</v>
      </c>
      <c r="O356" t="s">
        <v>54</v>
      </c>
    </row>
    <row r="357" spans="1:15" x14ac:dyDescent="0.3">
      <c r="A357">
        <v>405</v>
      </c>
      <c r="B357">
        <v>545</v>
      </c>
      <c r="C357" s="1">
        <v>43754</v>
      </c>
      <c r="D357">
        <v>26.574055999999999</v>
      </c>
      <c r="E357">
        <v>93.187332999999995</v>
      </c>
      <c r="F357" t="s">
        <v>210</v>
      </c>
      <c r="G357" t="s">
        <v>14</v>
      </c>
      <c r="H357" t="s">
        <v>190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1</v>
      </c>
      <c r="O357" t="s">
        <v>126</v>
      </c>
    </row>
    <row r="358" spans="1:15" x14ac:dyDescent="0.3">
      <c r="A358">
        <v>569</v>
      </c>
      <c r="B358">
        <v>640</v>
      </c>
      <c r="C358" s="1">
        <v>43781</v>
      </c>
      <c r="D358">
        <v>26.573806000000001</v>
      </c>
      <c r="E358">
        <v>93.184027999999998</v>
      </c>
      <c r="F358" t="s">
        <v>210</v>
      </c>
      <c r="G358" t="s">
        <v>14</v>
      </c>
      <c r="H358" t="s">
        <v>190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1</v>
      </c>
      <c r="O358" t="s">
        <v>156</v>
      </c>
    </row>
    <row r="359" spans="1:15" x14ac:dyDescent="0.3">
      <c r="A359">
        <v>619</v>
      </c>
      <c r="B359">
        <v>675</v>
      </c>
      <c r="C359" s="1">
        <v>43794</v>
      </c>
      <c r="D359">
        <v>26.573947</v>
      </c>
      <c r="E359">
        <v>93.184749999999994</v>
      </c>
      <c r="F359" t="s">
        <v>210</v>
      </c>
      <c r="G359" t="s">
        <v>14</v>
      </c>
      <c r="H359" t="s">
        <v>190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1</v>
      </c>
      <c r="O359" t="s">
        <v>158</v>
      </c>
    </row>
    <row r="360" spans="1:15" x14ac:dyDescent="0.3">
      <c r="A360">
        <v>654</v>
      </c>
      <c r="B360">
        <v>707</v>
      </c>
      <c r="C360" s="1">
        <v>43806</v>
      </c>
      <c r="D360">
        <v>26.584527999999999</v>
      </c>
      <c r="E360">
        <v>93.314278000000002</v>
      </c>
      <c r="F360" t="s">
        <v>210</v>
      </c>
      <c r="G360" t="s">
        <v>166</v>
      </c>
      <c r="H360" t="s">
        <v>193</v>
      </c>
      <c r="I360">
        <v>1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1.04</v>
      </c>
    </row>
    <row r="361" spans="1:15" x14ac:dyDescent="0.3">
      <c r="A361">
        <v>1691</v>
      </c>
      <c r="B361">
        <v>375</v>
      </c>
      <c r="C361" s="1">
        <v>43697</v>
      </c>
      <c r="D361">
        <v>26.575444000000001</v>
      </c>
      <c r="E361">
        <v>93.204971999999998</v>
      </c>
      <c r="F361" t="s">
        <v>208</v>
      </c>
      <c r="G361" t="s">
        <v>96</v>
      </c>
      <c r="H361" t="s">
        <v>191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 t="s">
        <v>9</v>
      </c>
    </row>
    <row r="362" spans="1:15" x14ac:dyDescent="0.3">
      <c r="A362">
        <v>318</v>
      </c>
      <c r="B362">
        <v>473</v>
      </c>
      <c r="C362" s="1">
        <v>43735</v>
      </c>
      <c r="D362">
        <v>26.584167000000001</v>
      </c>
      <c r="E362">
        <v>93.333888999999999</v>
      </c>
      <c r="F362" t="s">
        <v>208</v>
      </c>
      <c r="G362" t="s">
        <v>96</v>
      </c>
      <c r="H362" t="s">
        <v>191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0</v>
      </c>
      <c r="O362" t="s">
        <v>9</v>
      </c>
    </row>
    <row r="363" spans="1:15" x14ac:dyDescent="0.3">
      <c r="A363">
        <v>503</v>
      </c>
      <c r="B363">
        <v>601</v>
      </c>
      <c r="C363" s="1">
        <v>43771</v>
      </c>
      <c r="D363">
        <v>26.574414999999998</v>
      </c>
      <c r="E363">
        <v>93.192959999999999</v>
      </c>
      <c r="F363" t="s">
        <v>210</v>
      </c>
      <c r="G363" t="s">
        <v>96</v>
      </c>
      <c r="H363" t="s">
        <v>191</v>
      </c>
      <c r="I363">
        <v>1</v>
      </c>
      <c r="J363">
        <v>0</v>
      </c>
      <c r="K363">
        <v>0</v>
      </c>
      <c r="L363">
        <v>1</v>
      </c>
      <c r="M363">
        <v>0</v>
      </c>
      <c r="N363">
        <v>0</v>
      </c>
      <c r="O363" t="s">
        <v>9</v>
      </c>
    </row>
    <row r="364" spans="1:15" x14ac:dyDescent="0.3">
      <c r="A364">
        <v>506</v>
      </c>
      <c r="B364">
        <v>604</v>
      </c>
      <c r="C364" s="1">
        <v>43771</v>
      </c>
      <c r="D364">
        <v>26.574808000000001</v>
      </c>
      <c r="E364">
        <v>93.212585000000004</v>
      </c>
      <c r="F364" t="s">
        <v>210</v>
      </c>
      <c r="G364" t="s">
        <v>96</v>
      </c>
      <c r="H364" t="s">
        <v>191</v>
      </c>
      <c r="I364">
        <v>1</v>
      </c>
      <c r="J364">
        <v>0</v>
      </c>
      <c r="K364">
        <v>0</v>
      </c>
      <c r="L364">
        <v>1</v>
      </c>
      <c r="M364">
        <v>0</v>
      </c>
      <c r="N364">
        <v>0</v>
      </c>
      <c r="O364" t="s">
        <v>9</v>
      </c>
    </row>
    <row r="365" spans="1:15" x14ac:dyDescent="0.3">
      <c r="A365">
        <v>757</v>
      </c>
      <c r="B365">
        <v>797</v>
      </c>
      <c r="C365" s="1">
        <v>43887</v>
      </c>
      <c r="D365">
        <v>26.574833000000002</v>
      </c>
      <c r="E365">
        <v>93.108610999999996</v>
      </c>
      <c r="F365" t="s">
        <v>210</v>
      </c>
      <c r="G365" t="s">
        <v>179</v>
      </c>
      <c r="H365" t="s">
        <v>187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2.17</v>
      </c>
    </row>
    <row r="366" spans="1:15" x14ac:dyDescent="0.3">
      <c r="A366">
        <v>367</v>
      </c>
      <c r="B366">
        <v>514</v>
      </c>
      <c r="C366" s="1">
        <v>43748</v>
      </c>
      <c r="D366">
        <v>26.574221999999999</v>
      </c>
      <c r="E366">
        <v>93.189971999999997</v>
      </c>
      <c r="F366" t="s">
        <v>210</v>
      </c>
      <c r="G366" t="s">
        <v>119</v>
      </c>
      <c r="H366" t="s">
        <v>191</v>
      </c>
      <c r="I366">
        <v>1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3.22</v>
      </c>
    </row>
    <row r="367" spans="1:15" x14ac:dyDescent="0.3">
      <c r="A367">
        <v>149</v>
      </c>
      <c r="B367">
        <v>149</v>
      </c>
      <c r="C367" s="1">
        <v>43568</v>
      </c>
      <c r="D367">
        <v>26.599817779999999</v>
      </c>
      <c r="E367">
        <v>93.453087780000004</v>
      </c>
      <c r="F367" t="s">
        <v>210</v>
      </c>
      <c r="G367" t="s">
        <v>30</v>
      </c>
      <c r="H367" t="s">
        <v>191</v>
      </c>
      <c r="I367">
        <v>1</v>
      </c>
      <c r="J367">
        <v>0</v>
      </c>
      <c r="K367">
        <v>0</v>
      </c>
      <c r="L367">
        <v>1</v>
      </c>
      <c r="M367">
        <v>0</v>
      </c>
      <c r="N367">
        <v>0</v>
      </c>
      <c r="O367" t="s">
        <v>9</v>
      </c>
    </row>
    <row r="368" spans="1:15" x14ac:dyDescent="0.3">
      <c r="A368">
        <v>240</v>
      </c>
      <c r="B368">
        <v>240</v>
      </c>
      <c r="C368" s="1">
        <v>43628</v>
      </c>
      <c r="D368">
        <v>26.591181670000001</v>
      </c>
      <c r="E368">
        <v>93.436248329999998</v>
      </c>
      <c r="F368" t="s">
        <v>208</v>
      </c>
      <c r="G368" t="s">
        <v>30</v>
      </c>
      <c r="H368" t="s">
        <v>191</v>
      </c>
      <c r="I368">
        <v>1</v>
      </c>
      <c r="J368">
        <v>0</v>
      </c>
      <c r="K368">
        <v>0</v>
      </c>
      <c r="L368">
        <v>1</v>
      </c>
      <c r="M368">
        <v>0</v>
      </c>
      <c r="N368">
        <v>0</v>
      </c>
      <c r="O368" t="s">
        <v>9</v>
      </c>
    </row>
    <row r="369" spans="1:15" x14ac:dyDescent="0.3">
      <c r="A369">
        <v>4110</v>
      </c>
      <c r="B369">
        <v>267</v>
      </c>
      <c r="C369" s="1">
        <v>43658</v>
      </c>
      <c r="D369">
        <v>26.575361000000001</v>
      </c>
      <c r="E369">
        <v>93.151017999999993</v>
      </c>
      <c r="F369" t="s">
        <v>208</v>
      </c>
      <c r="G369" t="s">
        <v>74</v>
      </c>
      <c r="H369" t="s">
        <v>191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0</v>
      </c>
      <c r="O369" t="s">
        <v>9</v>
      </c>
    </row>
    <row r="370" spans="1:15" x14ac:dyDescent="0.3">
      <c r="A370">
        <v>7010</v>
      </c>
      <c r="B370">
        <v>276</v>
      </c>
      <c r="C370" s="1">
        <v>43667</v>
      </c>
      <c r="D370">
        <v>26.584028</v>
      </c>
      <c r="E370">
        <v>93.336139000000003</v>
      </c>
      <c r="F370" t="s">
        <v>208</v>
      </c>
      <c r="G370" t="s">
        <v>30</v>
      </c>
      <c r="H370" t="s">
        <v>191</v>
      </c>
      <c r="I370">
        <v>1</v>
      </c>
      <c r="J370">
        <v>0</v>
      </c>
      <c r="K370">
        <v>0</v>
      </c>
      <c r="L370">
        <v>1</v>
      </c>
      <c r="M370">
        <v>0</v>
      </c>
      <c r="N370">
        <v>0</v>
      </c>
      <c r="O370" t="s">
        <v>9</v>
      </c>
    </row>
    <row r="371" spans="1:15" x14ac:dyDescent="0.3">
      <c r="A371">
        <v>7910</v>
      </c>
      <c r="B371">
        <v>285</v>
      </c>
      <c r="C371" s="1">
        <v>43667</v>
      </c>
      <c r="D371">
        <v>26.590667</v>
      </c>
      <c r="E371">
        <v>93.422639000000004</v>
      </c>
      <c r="F371" t="s">
        <v>208</v>
      </c>
      <c r="G371" t="s">
        <v>30</v>
      </c>
      <c r="H371" t="s">
        <v>191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 t="s">
        <v>9</v>
      </c>
    </row>
    <row r="372" spans="1:15" x14ac:dyDescent="0.3">
      <c r="A372">
        <v>1061</v>
      </c>
      <c r="B372">
        <v>312</v>
      </c>
      <c r="C372" s="1">
        <v>43671</v>
      </c>
      <c r="D372">
        <v>26.641417000000001</v>
      </c>
      <c r="E372">
        <v>93.580611000000005</v>
      </c>
      <c r="F372" t="s">
        <v>208</v>
      </c>
      <c r="G372" t="s">
        <v>30</v>
      </c>
      <c r="H372" t="s">
        <v>191</v>
      </c>
      <c r="I372">
        <v>1</v>
      </c>
      <c r="J372">
        <v>0</v>
      </c>
      <c r="K372">
        <v>0</v>
      </c>
      <c r="L372">
        <v>1</v>
      </c>
      <c r="M372">
        <v>0</v>
      </c>
      <c r="N372">
        <v>0</v>
      </c>
      <c r="O372" t="s">
        <v>85</v>
      </c>
    </row>
    <row r="373" spans="1:15" x14ac:dyDescent="0.3">
      <c r="A373">
        <v>1131</v>
      </c>
      <c r="B373">
        <v>319</v>
      </c>
      <c r="C373" s="1">
        <v>43673</v>
      </c>
      <c r="D373">
        <v>26.586202</v>
      </c>
      <c r="E373">
        <v>93.324550000000002</v>
      </c>
      <c r="F373" t="s">
        <v>208</v>
      </c>
      <c r="G373" t="s">
        <v>30</v>
      </c>
      <c r="H373" t="s">
        <v>191</v>
      </c>
      <c r="I373">
        <v>1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89</v>
      </c>
    </row>
    <row r="374" spans="1:15" x14ac:dyDescent="0.3">
      <c r="A374">
        <v>1491</v>
      </c>
      <c r="B374">
        <v>355</v>
      </c>
      <c r="C374" s="1">
        <v>43693</v>
      </c>
      <c r="D374">
        <v>26.587710000000001</v>
      </c>
      <c r="E374">
        <v>93.364620000000002</v>
      </c>
      <c r="F374" t="s">
        <v>208</v>
      </c>
      <c r="G374" t="s">
        <v>30</v>
      </c>
      <c r="H374" t="s">
        <v>191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 t="s">
        <v>9</v>
      </c>
    </row>
    <row r="375" spans="1:15" x14ac:dyDescent="0.3">
      <c r="A375">
        <v>429</v>
      </c>
      <c r="B375">
        <v>561</v>
      </c>
      <c r="C375" s="1">
        <v>43758</v>
      </c>
      <c r="D375">
        <v>26.588058</v>
      </c>
      <c r="E375">
        <v>93.393912999999998</v>
      </c>
      <c r="F375" t="s">
        <v>210</v>
      </c>
      <c r="G375" t="s">
        <v>30</v>
      </c>
      <c r="H375" t="s">
        <v>191</v>
      </c>
      <c r="I375">
        <v>0</v>
      </c>
      <c r="J375">
        <v>1</v>
      </c>
      <c r="K375">
        <v>0</v>
      </c>
      <c r="L375">
        <v>1</v>
      </c>
      <c r="M375">
        <v>0</v>
      </c>
      <c r="N375">
        <v>0</v>
      </c>
      <c r="O375" t="s">
        <v>9</v>
      </c>
    </row>
    <row r="376" spans="1:15" x14ac:dyDescent="0.3">
      <c r="A376">
        <v>467</v>
      </c>
      <c r="B376">
        <v>585</v>
      </c>
      <c r="C376" s="1">
        <v>43767</v>
      </c>
      <c r="D376">
        <v>26.607143000000001</v>
      </c>
      <c r="E376">
        <v>93.469125000000005</v>
      </c>
      <c r="F376" t="s">
        <v>210</v>
      </c>
      <c r="G376" t="s">
        <v>30</v>
      </c>
      <c r="H376" t="s">
        <v>191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 t="s">
        <v>9</v>
      </c>
    </row>
    <row r="377" spans="1:15" x14ac:dyDescent="0.3">
      <c r="A377">
        <v>760</v>
      </c>
      <c r="B377">
        <v>800</v>
      </c>
      <c r="C377" s="1">
        <v>43890</v>
      </c>
      <c r="D377">
        <v>26.631639</v>
      </c>
      <c r="E377">
        <v>93.546333000000004</v>
      </c>
      <c r="F377" t="s">
        <v>210</v>
      </c>
      <c r="G377" t="s">
        <v>30</v>
      </c>
      <c r="H377" t="s">
        <v>191</v>
      </c>
      <c r="I377">
        <v>1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12.3</v>
      </c>
    </row>
    <row r="378" spans="1:15" x14ac:dyDescent="0.3">
      <c r="A378">
        <v>769</v>
      </c>
      <c r="B378">
        <v>809</v>
      </c>
      <c r="C378" s="1">
        <v>43896</v>
      </c>
      <c r="D378">
        <v>26.599183</v>
      </c>
      <c r="E378">
        <v>93.451925000000003</v>
      </c>
      <c r="F378" t="s">
        <v>210</v>
      </c>
      <c r="G378" t="s">
        <v>30</v>
      </c>
      <c r="H378" t="s">
        <v>191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1.49</v>
      </c>
    </row>
    <row r="379" spans="1:15" x14ac:dyDescent="0.3">
      <c r="A379">
        <v>787</v>
      </c>
      <c r="B379">
        <v>821</v>
      </c>
      <c r="C379" s="1">
        <v>43903</v>
      </c>
      <c r="D379">
        <v>26.617692000000002</v>
      </c>
      <c r="E379">
        <v>93.513389000000004</v>
      </c>
      <c r="F379" t="s">
        <v>210</v>
      </c>
      <c r="G379" t="s">
        <v>30</v>
      </c>
      <c r="H379" t="s">
        <v>191</v>
      </c>
      <c r="I379">
        <v>1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2.12</v>
      </c>
    </row>
    <row r="380" spans="1:15" x14ac:dyDescent="0.3">
      <c r="A380">
        <v>788</v>
      </c>
      <c r="B380">
        <v>822</v>
      </c>
      <c r="C380" s="1">
        <v>43903</v>
      </c>
      <c r="D380">
        <v>26.60155</v>
      </c>
      <c r="E380">
        <v>93.456593999999996</v>
      </c>
      <c r="F380" t="s">
        <v>210</v>
      </c>
      <c r="G380" t="s">
        <v>30</v>
      </c>
      <c r="H380" t="s">
        <v>191</v>
      </c>
      <c r="I380">
        <v>1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2.2799999999999998</v>
      </c>
    </row>
    <row r="381" spans="1:15" x14ac:dyDescent="0.3">
      <c r="A381">
        <v>138</v>
      </c>
      <c r="B381">
        <v>138</v>
      </c>
      <c r="C381" s="1">
        <v>43547</v>
      </c>
      <c r="D381">
        <v>26.64086833</v>
      </c>
      <c r="E381">
        <v>93.595915000000005</v>
      </c>
      <c r="F381" t="s">
        <v>210</v>
      </c>
      <c r="G381" t="s">
        <v>21</v>
      </c>
      <c r="H381" t="s">
        <v>187</v>
      </c>
      <c r="I381">
        <v>1</v>
      </c>
      <c r="J381">
        <v>0</v>
      </c>
      <c r="K381">
        <v>0</v>
      </c>
      <c r="L381">
        <v>1</v>
      </c>
      <c r="M381">
        <v>0</v>
      </c>
      <c r="N381">
        <v>0</v>
      </c>
      <c r="O381" t="s">
        <v>9</v>
      </c>
    </row>
    <row r="382" spans="1:15" x14ac:dyDescent="0.3">
      <c r="A382">
        <v>2331</v>
      </c>
      <c r="B382">
        <v>405</v>
      </c>
      <c r="C382" s="1">
        <v>43707</v>
      </c>
      <c r="D382">
        <v>26.569333</v>
      </c>
      <c r="E382">
        <v>93.059139000000002</v>
      </c>
      <c r="F382" t="s">
        <v>208</v>
      </c>
      <c r="G382" t="s">
        <v>21</v>
      </c>
      <c r="H382" t="s">
        <v>187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4.29</v>
      </c>
    </row>
    <row r="383" spans="1:15" x14ac:dyDescent="0.3">
      <c r="A383">
        <v>2341</v>
      </c>
      <c r="B383">
        <v>406</v>
      </c>
      <c r="C383" s="1">
        <v>43707</v>
      </c>
      <c r="D383">
        <v>26.571110999999998</v>
      </c>
      <c r="E383">
        <v>93.073722000000004</v>
      </c>
      <c r="F383" t="s">
        <v>208</v>
      </c>
      <c r="G383" t="s">
        <v>21</v>
      </c>
      <c r="H383" t="s">
        <v>187</v>
      </c>
      <c r="I383">
        <v>1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4.34</v>
      </c>
    </row>
    <row r="384" spans="1:15" x14ac:dyDescent="0.3">
      <c r="A384">
        <v>293</v>
      </c>
      <c r="B384">
        <v>453</v>
      </c>
      <c r="C384" s="1">
        <v>43726</v>
      </c>
      <c r="D384">
        <v>26.573972000000001</v>
      </c>
      <c r="E384">
        <v>93.096722</v>
      </c>
      <c r="F384" t="s">
        <v>208</v>
      </c>
      <c r="G384" t="s">
        <v>21</v>
      </c>
      <c r="H384" t="s">
        <v>187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0</v>
      </c>
      <c r="O384" t="s">
        <v>9</v>
      </c>
    </row>
    <row r="385" spans="1:15" x14ac:dyDescent="0.3">
      <c r="A385">
        <v>758</v>
      </c>
      <c r="B385">
        <v>798</v>
      </c>
      <c r="C385" s="1">
        <v>43887</v>
      </c>
      <c r="D385">
        <v>26.574916999999999</v>
      </c>
      <c r="E385">
        <v>93.108722</v>
      </c>
      <c r="F385" t="s">
        <v>210</v>
      </c>
      <c r="G385" t="s">
        <v>21</v>
      </c>
      <c r="H385" t="s">
        <v>187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2.2799999999999998</v>
      </c>
    </row>
    <row r="386" spans="1:15" x14ac:dyDescent="0.3">
      <c r="A386">
        <v>7110</v>
      </c>
      <c r="B386">
        <v>277</v>
      </c>
      <c r="C386" s="1">
        <v>43667</v>
      </c>
      <c r="D386">
        <v>26.585443999999999</v>
      </c>
      <c r="E386">
        <v>93.326999999999998</v>
      </c>
      <c r="F386" t="s">
        <v>208</v>
      </c>
      <c r="G386" t="s">
        <v>194</v>
      </c>
      <c r="H386" t="s">
        <v>191</v>
      </c>
      <c r="I386">
        <v>1</v>
      </c>
      <c r="J386">
        <v>0</v>
      </c>
      <c r="K386">
        <v>0</v>
      </c>
      <c r="L386">
        <v>1</v>
      </c>
      <c r="M386">
        <v>0</v>
      </c>
      <c r="N386">
        <v>0</v>
      </c>
      <c r="O386" t="s">
        <v>9</v>
      </c>
    </row>
    <row r="387" spans="1:15" x14ac:dyDescent="0.3">
      <c r="A387">
        <v>7210</v>
      </c>
      <c r="B387">
        <v>278</v>
      </c>
      <c r="C387" s="1">
        <v>43667</v>
      </c>
      <c r="D387">
        <v>26.585332999999999</v>
      </c>
      <c r="E387">
        <v>93.317471999999995</v>
      </c>
      <c r="F387" t="s">
        <v>208</v>
      </c>
      <c r="G387" t="s">
        <v>194</v>
      </c>
      <c r="H387" t="s">
        <v>191</v>
      </c>
      <c r="I387">
        <v>1</v>
      </c>
      <c r="J387">
        <v>0</v>
      </c>
      <c r="K387">
        <v>0</v>
      </c>
      <c r="L387">
        <v>1</v>
      </c>
      <c r="M387">
        <v>0</v>
      </c>
      <c r="N387">
        <v>0</v>
      </c>
      <c r="O387" t="s">
        <v>9</v>
      </c>
    </row>
    <row r="388" spans="1:15" x14ac:dyDescent="0.3">
      <c r="A388">
        <v>7410</v>
      </c>
      <c r="B388">
        <v>280</v>
      </c>
      <c r="C388" s="1">
        <v>43667</v>
      </c>
      <c r="D388">
        <v>26.585332999999999</v>
      </c>
      <c r="E388">
        <v>93.317471999999995</v>
      </c>
      <c r="F388" t="s">
        <v>208</v>
      </c>
      <c r="G388" t="s">
        <v>194</v>
      </c>
      <c r="H388" t="s">
        <v>191</v>
      </c>
      <c r="I388">
        <v>1</v>
      </c>
      <c r="J388">
        <v>0</v>
      </c>
      <c r="K388">
        <v>0</v>
      </c>
      <c r="L388">
        <v>1</v>
      </c>
      <c r="M388">
        <v>0</v>
      </c>
      <c r="N388">
        <v>0</v>
      </c>
      <c r="O388" t="s">
        <v>9</v>
      </c>
    </row>
    <row r="389" spans="1:15" x14ac:dyDescent="0.3">
      <c r="A389">
        <v>8110</v>
      </c>
      <c r="B389">
        <v>287</v>
      </c>
      <c r="C389" s="1">
        <v>43667</v>
      </c>
      <c r="D389">
        <v>26.585667000000001</v>
      </c>
      <c r="E389">
        <v>93.319693999999998</v>
      </c>
      <c r="F389" t="s">
        <v>208</v>
      </c>
      <c r="G389" t="s">
        <v>194</v>
      </c>
      <c r="H389" t="s">
        <v>191</v>
      </c>
      <c r="I389">
        <v>1</v>
      </c>
      <c r="J389">
        <v>0</v>
      </c>
      <c r="K389">
        <v>0</v>
      </c>
      <c r="L389">
        <v>1</v>
      </c>
      <c r="M389">
        <v>0</v>
      </c>
      <c r="N389">
        <v>0</v>
      </c>
      <c r="O389" t="s">
        <v>9</v>
      </c>
    </row>
    <row r="390" spans="1:15" x14ac:dyDescent="0.3">
      <c r="A390">
        <v>851</v>
      </c>
      <c r="B390">
        <v>291</v>
      </c>
      <c r="C390" s="1">
        <v>43667</v>
      </c>
      <c r="D390">
        <v>26.587167000000001</v>
      </c>
      <c r="E390">
        <v>93.362222000000003</v>
      </c>
      <c r="F390" t="s">
        <v>208</v>
      </c>
      <c r="G390" t="s">
        <v>194</v>
      </c>
      <c r="H390" t="s">
        <v>191</v>
      </c>
      <c r="I390">
        <v>1</v>
      </c>
      <c r="J390">
        <v>0</v>
      </c>
      <c r="K390">
        <v>0</v>
      </c>
      <c r="L390">
        <v>1</v>
      </c>
      <c r="M390">
        <v>0</v>
      </c>
      <c r="N390">
        <v>0</v>
      </c>
      <c r="O390" t="s">
        <v>9</v>
      </c>
    </row>
    <row r="391" spans="1:15" x14ac:dyDescent="0.3">
      <c r="A391">
        <v>921</v>
      </c>
      <c r="B391">
        <v>298</v>
      </c>
      <c r="C391" s="1">
        <v>43669</v>
      </c>
      <c r="D391">
        <v>26.587337999999999</v>
      </c>
      <c r="E391">
        <v>93.373073000000005</v>
      </c>
      <c r="F391" t="s">
        <v>208</v>
      </c>
      <c r="G391" t="s">
        <v>194</v>
      </c>
      <c r="H391" t="s">
        <v>191</v>
      </c>
      <c r="I391">
        <v>1</v>
      </c>
      <c r="J391">
        <v>0</v>
      </c>
      <c r="K391">
        <v>0</v>
      </c>
      <c r="L391">
        <v>1</v>
      </c>
      <c r="M391">
        <v>0</v>
      </c>
      <c r="N391">
        <v>0</v>
      </c>
      <c r="O391" t="s">
        <v>9</v>
      </c>
    </row>
    <row r="392" spans="1:15" x14ac:dyDescent="0.3">
      <c r="A392">
        <v>931</v>
      </c>
      <c r="B392">
        <v>299</v>
      </c>
      <c r="C392" s="1">
        <v>43669</v>
      </c>
      <c r="D392">
        <v>26.587264999999999</v>
      </c>
      <c r="E392">
        <v>93.373028000000005</v>
      </c>
      <c r="F392" t="s">
        <v>208</v>
      </c>
      <c r="G392" t="s">
        <v>194</v>
      </c>
      <c r="H392" t="s">
        <v>191</v>
      </c>
      <c r="I392">
        <v>1</v>
      </c>
      <c r="J392">
        <v>0</v>
      </c>
      <c r="K392">
        <v>0</v>
      </c>
      <c r="L392">
        <v>1</v>
      </c>
      <c r="M392">
        <v>0</v>
      </c>
      <c r="N392">
        <v>0</v>
      </c>
      <c r="O392" t="s">
        <v>9</v>
      </c>
    </row>
    <row r="393" spans="1:15" x14ac:dyDescent="0.3">
      <c r="A393">
        <v>1011</v>
      </c>
      <c r="B393">
        <v>307</v>
      </c>
      <c r="C393" s="1">
        <v>43669</v>
      </c>
      <c r="D393">
        <v>26.574473000000001</v>
      </c>
      <c r="E393">
        <v>93.113662000000005</v>
      </c>
      <c r="F393" t="s">
        <v>208</v>
      </c>
      <c r="G393" t="s">
        <v>194</v>
      </c>
      <c r="H393" t="s">
        <v>191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 t="s">
        <v>9</v>
      </c>
    </row>
    <row r="394" spans="1:15" x14ac:dyDescent="0.3">
      <c r="A394">
        <v>1041</v>
      </c>
      <c r="B394">
        <v>310</v>
      </c>
      <c r="C394" s="1">
        <v>43671</v>
      </c>
      <c r="D394">
        <v>26.583877000000001</v>
      </c>
      <c r="E394">
        <v>93.310023000000001</v>
      </c>
      <c r="F394" t="s">
        <v>208</v>
      </c>
      <c r="G394" t="s">
        <v>194</v>
      </c>
      <c r="H394" t="s">
        <v>191</v>
      </c>
      <c r="I394">
        <v>1</v>
      </c>
      <c r="J394">
        <v>0</v>
      </c>
      <c r="K394">
        <v>0</v>
      </c>
      <c r="L394">
        <v>1</v>
      </c>
      <c r="M394">
        <v>0</v>
      </c>
      <c r="N394">
        <v>0</v>
      </c>
      <c r="O394" t="s">
        <v>9</v>
      </c>
    </row>
    <row r="395" spans="1:15" x14ac:dyDescent="0.3">
      <c r="A395">
        <v>1051</v>
      </c>
      <c r="B395">
        <v>311</v>
      </c>
      <c r="C395" s="1">
        <v>43671</v>
      </c>
      <c r="D395">
        <v>26.585381999999999</v>
      </c>
      <c r="E395">
        <v>93.317918000000006</v>
      </c>
      <c r="F395" t="s">
        <v>208</v>
      </c>
      <c r="G395" t="s">
        <v>194</v>
      </c>
      <c r="H395" t="s">
        <v>191</v>
      </c>
      <c r="I395">
        <v>1</v>
      </c>
      <c r="J395">
        <v>0</v>
      </c>
      <c r="K395">
        <v>0</v>
      </c>
      <c r="L395">
        <v>1</v>
      </c>
      <c r="M395">
        <v>0</v>
      </c>
      <c r="N395">
        <v>0</v>
      </c>
      <c r="O395" t="s">
        <v>9</v>
      </c>
    </row>
    <row r="396" spans="1:15" x14ac:dyDescent="0.3">
      <c r="A396">
        <v>1081</v>
      </c>
      <c r="B396">
        <v>314</v>
      </c>
      <c r="C396" s="1">
        <v>43671</v>
      </c>
      <c r="D396">
        <v>26.587499999999999</v>
      </c>
      <c r="E396">
        <v>93.363972000000004</v>
      </c>
      <c r="F396" t="s">
        <v>208</v>
      </c>
      <c r="G396" t="s">
        <v>194</v>
      </c>
      <c r="H396" t="s">
        <v>191</v>
      </c>
      <c r="I396">
        <v>1</v>
      </c>
      <c r="J396">
        <v>0</v>
      </c>
      <c r="K396">
        <v>0</v>
      </c>
      <c r="L396">
        <v>1</v>
      </c>
      <c r="M396">
        <v>0</v>
      </c>
      <c r="N396">
        <v>0</v>
      </c>
      <c r="O396" t="s">
        <v>87</v>
      </c>
    </row>
    <row r="397" spans="1:15" x14ac:dyDescent="0.3">
      <c r="A397">
        <v>1111</v>
      </c>
      <c r="B397">
        <v>317</v>
      </c>
      <c r="C397" s="1">
        <v>43671</v>
      </c>
      <c r="D397">
        <v>26.587499999999999</v>
      </c>
      <c r="E397">
        <v>93.363972000000004</v>
      </c>
      <c r="F397" t="s">
        <v>208</v>
      </c>
      <c r="G397" t="s">
        <v>194</v>
      </c>
      <c r="H397" t="s">
        <v>191</v>
      </c>
      <c r="I397">
        <v>1</v>
      </c>
      <c r="J397">
        <v>0</v>
      </c>
      <c r="K397">
        <v>0</v>
      </c>
      <c r="L397">
        <v>1</v>
      </c>
      <c r="M397">
        <v>0</v>
      </c>
      <c r="N397">
        <v>0</v>
      </c>
      <c r="O397" t="s">
        <v>83</v>
      </c>
    </row>
    <row r="398" spans="1:15" x14ac:dyDescent="0.3">
      <c r="A398">
        <v>1141</v>
      </c>
      <c r="B398">
        <v>320</v>
      </c>
      <c r="C398" s="1">
        <v>43673</v>
      </c>
      <c r="D398">
        <v>26.584498</v>
      </c>
      <c r="E398">
        <v>93.314329999999998</v>
      </c>
      <c r="F398" t="s">
        <v>208</v>
      </c>
      <c r="G398" t="s">
        <v>194</v>
      </c>
      <c r="H398" t="s">
        <v>191</v>
      </c>
      <c r="I398">
        <v>1</v>
      </c>
      <c r="J398">
        <v>0</v>
      </c>
      <c r="K398">
        <v>0</v>
      </c>
      <c r="L398">
        <v>1</v>
      </c>
      <c r="M398">
        <v>0</v>
      </c>
      <c r="N398">
        <v>0</v>
      </c>
      <c r="O398" t="s">
        <v>9</v>
      </c>
    </row>
    <row r="399" spans="1:15" x14ac:dyDescent="0.3">
      <c r="A399">
        <v>1151</v>
      </c>
      <c r="B399">
        <v>321</v>
      </c>
      <c r="C399" s="1">
        <v>43673</v>
      </c>
      <c r="D399">
        <v>26.584077000000001</v>
      </c>
      <c r="E399">
        <v>93.311661999999998</v>
      </c>
      <c r="F399" t="s">
        <v>208</v>
      </c>
      <c r="G399" t="s">
        <v>194</v>
      </c>
      <c r="H399" t="s">
        <v>191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0</v>
      </c>
      <c r="O399" t="s">
        <v>9</v>
      </c>
    </row>
    <row r="400" spans="1:15" x14ac:dyDescent="0.3">
      <c r="A400">
        <v>1161</v>
      </c>
      <c r="B400">
        <v>322</v>
      </c>
      <c r="C400" s="1">
        <v>43673</v>
      </c>
      <c r="D400">
        <v>26.574375</v>
      </c>
      <c r="E400">
        <v>93.193034999999995</v>
      </c>
      <c r="F400" t="s">
        <v>208</v>
      </c>
      <c r="G400" t="s">
        <v>194</v>
      </c>
      <c r="H400" t="s">
        <v>191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0</v>
      </c>
      <c r="O400" t="s">
        <v>9</v>
      </c>
    </row>
    <row r="401" spans="1:15" x14ac:dyDescent="0.3">
      <c r="A401">
        <v>1191</v>
      </c>
      <c r="B401">
        <v>325</v>
      </c>
      <c r="C401" s="1">
        <v>43673</v>
      </c>
      <c r="D401">
        <v>26.632110000000001</v>
      </c>
      <c r="E401">
        <v>93.547766999999993</v>
      </c>
      <c r="F401" t="s">
        <v>208</v>
      </c>
      <c r="G401" t="s">
        <v>194</v>
      </c>
      <c r="H401" t="s">
        <v>191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0</v>
      </c>
      <c r="O401" t="s">
        <v>9</v>
      </c>
    </row>
    <row r="402" spans="1:15" x14ac:dyDescent="0.3">
      <c r="A402">
        <v>1241</v>
      </c>
      <c r="B402">
        <v>330</v>
      </c>
      <c r="C402" s="1">
        <v>43677</v>
      </c>
      <c r="D402">
        <v>26.578752000000001</v>
      </c>
      <c r="E402">
        <v>93.270544999999998</v>
      </c>
      <c r="F402" t="s">
        <v>208</v>
      </c>
      <c r="G402" t="s">
        <v>194</v>
      </c>
      <c r="H402" t="s">
        <v>191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 t="s">
        <v>9</v>
      </c>
    </row>
    <row r="403" spans="1:15" x14ac:dyDescent="0.3">
      <c r="A403">
        <v>1271</v>
      </c>
      <c r="B403">
        <v>333</v>
      </c>
      <c r="C403" s="1">
        <v>43685</v>
      </c>
      <c r="D403">
        <v>26.587807999999999</v>
      </c>
      <c r="E403">
        <v>93.391249999999999</v>
      </c>
      <c r="F403" t="s">
        <v>208</v>
      </c>
      <c r="G403" t="s">
        <v>194</v>
      </c>
      <c r="H403" t="s">
        <v>191</v>
      </c>
      <c r="I403">
        <v>1</v>
      </c>
      <c r="J403">
        <v>0</v>
      </c>
      <c r="K403">
        <v>0</v>
      </c>
      <c r="L403">
        <v>1</v>
      </c>
      <c r="M403">
        <v>0</v>
      </c>
      <c r="N403">
        <v>0</v>
      </c>
      <c r="O403" t="s">
        <v>9</v>
      </c>
    </row>
    <row r="404" spans="1:15" x14ac:dyDescent="0.3">
      <c r="A404">
        <v>1341</v>
      </c>
      <c r="B404">
        <v>340</v>
      </c>
      <c r="C404" s="1">
        <v>43685</v>
      </c>
      <c r="D404">
        <v>26.585806000000002</v>
      </c>
      <c r="E404">
        <v>93.382472000000007</v>
      </c>
      <c r="F404" t="s">
        <v>208</v>
      </c>
      <c r="G404" t="s">
        <v>194</v>
      </c>
      <c r="H404" t="s">
        <v>191</v>
      </c>
      <c r="I404">
        <v>1</v>
      </c>
      <c r="J404">
        <v>0</v>
      </c>
      <c r="K404">
        <v>0</v>
      </c>
      <c r="L404">
        <v>1</v>
      </c>
      <c r="M404">
        <v>0</v>
      </c>
      <c r="N404">
        <v>0</v>
      </c>
      <c r="O404" t="s">
        <v>9</v>
      </c>
    </row>
    <row r="405" spans="1:15" x14ac:dyDescent="0.3">
      <c r="A405">
        <v>1421</v>
      </c>
      <c r="B405">
        <v>348</v>
      </c>
      <c r="C405" s="1">
        <v>43687</v>
      </c>
      <c r="D405">
        <v>26.587914999999999</v>
      </c>
      <c r="E405">
        <v>93.367414999999994</v>
      </c>
      <c r="F405" t="s">
        <v>208</v>
      </c>
      <c r="G405" t="s">
        <v>194</v>
      </c>
      <c r="H405" t="s">
        <v>191</v>
      </c>
      <c r="I405">
        <v>1</v>
      </c>
      <c r="J405">
        <v>0</v>
      </c>
      <c r="K405">
        <v>0</v>
      </c>
      <c r="L405">
        <v>1</v>
      </c>
      <c r="M405">
        <v>0</v>
      </c>
      <c r="N405">
        <v>0</v>
      </c>
      <c r="O405" t="s">
        <v>9</v>
      </c>
    </row>
    <row r="406" spans="1:15" x14ac:dyDescent="0.3">
      <c r="A406">
        <v>1441</v>
      </c>
      <c r="B406">
        <v>350</v>
      </c>
      <c r="C406" s="1">
        <v>43687</v>
      </c>
      <c r="D406">
        <v>26.575678</v>
      </c>
      <c r="E406">
        <v>93.200805000000003</v>
      </c>
      <c r="F406" t="s">
        <v>208</v>
      </c>
      <c r="G406" t="s">
        <v>194</v>
      </c>
      <c r="H406" t="s">
        <v>191</v>
      </c>
      <c r="I406">
        <v>1</v>
      </c>
      <c r="J406">
        <v>0</v>
      </c>
      <c r="K406">
        <v>0</v>
      </c>
      <c r="L406">
        <v>1</v>
      </c>
      <c r="M406">
        <v>0</v>
      </c>
      <c r="N406">
        <v>0</v>
      </c>
      <c r="O406" t="s">
        <v>9</v>
      </c>
    </row>
    <row r="407" spans="1:15" x14ac:dyDescent="0.3">
      <c r="A407">
        <v>1511</v>
      </c>
      <c r="B407">
        <v>357</v>
      </c>
      <c r="C407" s="1">
        <v>43693</v>
      </c>
      <c r="D407">
        <v>26.576673</v>
      </c>
      <c r="E407">
        <v>93.254518000000004</v>
      </c>
      <c r="F407" t="s">
        <v>208</v>
      </c>
      <c r="G407" t="s">
        <v>194</v>
      </c>
      <c r="H407" t="s">
        <v>191</v>
      </c>
      <c r="I407">
        <v>1</v>
      </c>
      <c r="J407">
        <v>0</v>
      </c>
      <c r="K407">
        <v>0</v>
      </c>
      <c r="L407">
        <v>1</v>
      </c>
      <c r="M407">
        <v>0</v>
      </c>
      <c r="N407">
        <v>0</v>
      </c>
      <c r="O407" t="s">
        <v>9</v>
      </c>
    </row>
    <row r="408" spans="1:15" x14ac:dyDescent="0.3">
      <c r="A408">
        <v>1551</v>
      </c>
      <c r="B408">
        <v>361</v>
      </c>
      <c r="C408" s="1">
        <v>43695</v>
      </c>
      <c r="D408">
        <v>26.586452000000001</v>
      </c>
      <c r="E408">
        <v>93.352073000000004</v>
      </c>
      <c r="F408" t="s">
        <v>208</v>
      </c>
      <c r="G408" t="s">
        <v>194</v>
      </c>
      <c r="H408" t="s">
        <v>191</v>
      </c>
      <c r="I408">
        <v>1</v>
      </c>
      <c r="J408">
        <v>0</v>
      </c>
      <c r="K408">
        <v>0</v>
      </c>
      <c r="L408">
        <v>1</v>
      </c>
      <c r="M408">
        <v>0</v>
      </c>
      <c r="N408">
        <v>0</v>
      </c>
      <c r="O408" t="s">
        <v>9</v>
      </c>
    </row>
    <row r="409" spans="1:15" x14ac:dyDescent="0.3">
      <c r="A409">
        <v>1651</v>
      </c>
      <c r="B409">
        <v>371</v>
      </c>
      <c r="C409" s="1">
        <v>43697</v>
      </c>
      <c r="D409">
        <v>26.579968000000001</v>
      </c>
      <c r="E409">
        <v>93.293288000000004</v>
      </c>
      <c r="F409" t="s">
        <v>208</v>
      </c>
      <c r="G409" t="s">
        <v>194</v>
      </c>
      <c r="H409" t="s">
        <v>191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0</v>
      </c>
      <c r="O409" t="s">
        <v>9</v>
      </c>
    </row>
    <row r="410" spans="1:15" x14ac:dyDescent="0.3">
      <c r="A410">
        <v>1661</v>
      </c>
      <c r="B410">
        <v>372</v>
      </c>
      <c r="C410" s="1">
        <v>43697</v>
      </c>
      <c r="D410">
        <v>26.571626999999999</v>
      </c>
      <c r="E410">
        <v>93.074297999999999</v>
      </c>
      <c r="F410" t="s">
        <v>208</v>
      </c>
      <c r="G410" t="s">
        <v>194</v>
      </c>
      <c r="H410" t="s">
        <v>191</v>
      </c>
      <c r="I410">
        <v>1</v>
      </c>
      <c r="J410">
        <v>0</v>
      </c>
      <c r="K410">
        <v>0</v>
      </c>
      <c r="L410">
        <v>1</v>
      </c>
      <c r="M410">
        <v>0</v>
      </c>
      <c r="N410">
        <v>0</v>
      </c>
      <c r="O410" t="s">
        <v>9</v>
      </c>
    </row>
    <row r="411" spans="1:15" x14ac:dyDescent="0.3">
      <c r="A411">
        <v>1821</v>
      </c>
      <c r="B411">
        <v>380</v>
      </c>
      <c r="C411" s="1">
        <v>43699</v>
      </c>
      <c r="D411">
        <v>26.571462</v>
      </c>
      <c r="E411">
        <v>93.117154999999997</v>
      </c>
      <c r="F411" t="s">
        <v>208</v>
      </c>
      <c r="G411" t="s">
        <v>194</v>
      </c>
      <c r="H411" t="s">
        <v>191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0</v>
      </c>
      <c r="O411" t="s">
        <v>9</v>
      </c>
    </row>
    <row r="412" spans="1:15" x14ac:dyDescent="0.3">
      <c r="A412">
        <v>2221</v>
      </c>
      <c r="B412">
        <v>400</v>
      </c>
      <c r="C412" s="1">
        <v>43707</v>
      </c>
      <c r="D412">
        <v>26.586198</v>
      </c>
      <c r="E412">
        <v>93.350593000000003</v>
      </c>
      <c r="F412" t="s">
        <v>208</v>
      </c>
      <c r="G412" t="s">
        <v>194</v>
      </c>
      <c r="H412" t="s">
        <v>191</v>
      </c>
      <c r="I412">
        <v>1</v>
      </c>
      <c r="J412">
        <v>0</v>
      </c>
      <c r="K412">
        <v>0</v>
      </c>
      <c r="L412">
        <v>1</v>
      </c>
      <c r="M412">
        <v>0</v>
      </c>
      <c r="N412">
        <v>0</v>
      </c>
      <c r="O412" t="s">
        <v>9</v>
      </c>
    </row>
    <row r="413" spans="1:15" x14ac:dyDescent="0.3">
      <c r="A413">
        <v>2371</v>
      </c>
      <c r="B413">
        <v>409</v>
      </c>
      <c r="C413" s="1">
        <v>43709</v>
      </c>
      <c r="D413">
        <v>26.574113000000001</v>
      </c>
      <c r="E413">
        <v>93.096322000000001</v>
      </c>
      <c r="F413" t="s">
        <v>208</v>
      </c>
      <c r="G413" t="s">
        <v>194</v>
      </c>
      <c r="H413" t="s">
        <v>191</v>
      </c>
      <c r="I413">
        <v>1</v>
      </c>
      <c r="J413">
        <v>0</v>
      </c>
      <c r="K413">
        <v>0</v>
      </c>
      <c r="L413">
        <v>1</v>
      </c>
      <c r="M413">
        <v>0</v>
      </c>
      <c r="N413">
        <v>0</v>
      </c>
      <c r="O413" t="s">
        <v>9</v>
      </c>
    </row>
    <row r="414" spans="1:15" x14ac:dyDescent="0.3">
      <c r="A414">
        <v>273</v>
      </c>
      <c r="B414">
        <v>433</v>
      </c>
      <c r="C414" s="1">
        <v>43713</v>
      </c>
      <c r="D414">
        <v>26.577145000000002</v>
      </c>
      <c r="E414">
        <v>93.279002000000006</v>
      </c>
      <c r="F414" t="s">
        <v>208</v>
      </c>
      <c r="G414" t="s">
        <v>194</v>
      </c>
      <c r="H414" t="s">
        <v>191</v>
      </c>
      <c r="I414">
        <v>1</v>
      </c>
      <c r="J414">
        <v>0</v>
      </c>
      <c r="K414">
        <v>0</v>
      </c>
      <c r="L414">
        <v>1</v>
      </c>
      <c r="M414">
        <v>0</v>
      </c>
      <c r="N414">
        <v>0</v>
      </c>
      <c r="O414" t="s">
        <v>9</v>
      </c>
    </row>
    <row r="415" spans="1:15" x14ac:dyDescent="0.3">
      <c r="A415">
        <v>280</v>
      </c>
      <c r="B415">
        <v>440</v>
      </c>
      <c r="C415" s="1">
        <v>43721</v>
      </c>
      <c r="D415">
        <v>26.614166999999998</v>
      </c>
      <c r="E415">
        <v>93.503332999999998</v>
      </c>
      <c r="F415" t="s">
        <v>208</v>
      </c>
      <c r="G415" t="s">
        <v>194</v>
      </c>
      <c r="H415" t="s">
        <v>191</v>
      </c>
      <c r="I415">
        <v>1</v>
      </c>
      <c r="J415">
        <v>0</v>
      </c>
      <c r="K415">
        <v>0</v>
      </c>
      <c r="L415">
        <v>1</v>
      </c>
      <c r="M415">
        <v>0</v>
      </c>
      <c r="N415">
        <v>0</v>
      </c>
      <c r="O415" t="s">
        <v>9</v>
      </c>
    </row>
    <row r="416" spans="1:15" x14ac:dyDescent="0.3">
      <c r="A416">
        <v>281</v>
      </c>
      <c r="B416">
        <v>441</v>
      </c>
      <c r="C416" s="1">
        <v>43721</v>
      </c>
      <c r="D416">
        <v>26.614166999999998</v>
      </c>
      <c r="E416">
        <v>93.503332999999998</v>
      </c>
      <c r="F416" t="s">
        <v>208</v>
      </c>
      <c r="G416" t="s">
        <v>194</v>
      </c>
      <c r="H416" t="s">
        <v>191</v>
      </c>
      <c r="I416">
        <v>1</v>
      </c>
      <c r="J416">
        <v>0</v>
      </c>
      <c r="K416">
        <v>0</v>
      </c>
      <c r="L416">
        <v>1</v>
      </c>
      <c r="M416">
        <v>0</v>
      </c>
      <c r="N416">
        <v>0</v>
      </c>
      <c r="O416" t="s">
        <v>9</v>
      </c>
    </row>
    <row r="417" spans="1:15" x14ac:dyDescent="0.3">
      <c r="A417">
        <v>344</v>
      </c>
      <c r="B417">
        <v>491</v>
      </c>
      <c r="C417" s="1">
        <v>43741</v>
      </c>
      <c r="D417">
        <v>26.578762000000001</v>
      </c>
      <c r="E417">
        <v>93.261467999999994</v>
      </c>
      <c r="F417" t="s">
        <v>210</v>
      </c>
      <c r="G417" t="s">
        <v>194</v>
      </c>
      <c r="H417" t="s">
        <v>191</v>
      </c>
      <c r="I417">
        <v>1</v>
      </c>
      <c r="J417">
        <v>0</v>
      </c>
      <c r="K417">
        <v>0</v>
      </c>
      <c r="L417">
        <v>1</v>
      </c>
      <c r="M417">
        <v>0</v>
      </c>
      <c r="N417">
        <v>0</v>
      </c>
      <c r="O417" t="s">
        <v>9</v>
      </c>
    </row>
    <row r="418" spans="1:15" x14ac:dyDescent="0.3">
      <c r="A418">
        <v>359</v>
      </c>
      <c r="B418">
        <v>506</v>
      </c>
      <c r="C418" s="1">
        <v>43748</v>
      </c>
      <c r="D418">
        <v>26.641278</v>
      </c>
      <c r="E418">
        <v>93.585527999999996</v>
      </c>
      <c r="F418" t="s">
        <v>210</v>
      </c>
      <c r="G418" t="s">
        <v>194</v>
      </c>
      <c r="H418" t="s">
        <v>191</v>
      </c>
      <c r="I418">
        <v>1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1.52</v>
      </c>
    </row>
    <row r="419" spans="1:15" x14ac:dyDescent="0.3">
      <c r="A419">
        <v>363</v>
      </c>
      <c r="B419">
        <v>510</v>
      </c>
      <c r="C419" s="1">
        <v>43748</v>
      </c>
      <c r="D419">
        <v>26.585305999999999</v>
      </c>
      <c r="E419">
        <v>93.317222000000001</v>
      </c>
      <c r="F419" t="s">
        <v>210</v>
      </c>
      <c r="G419" t="s">
        <v>194</v>
      </c>
      <c r="H419" t="s">
        <v>191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2.48</v>
      </c>
    </row>
    <row r="420" spans="1:15" x14ac:dyDescent="0.3">
      <c r="A420">
        <v>428</v>
      </c>
      <c r="B420">
        <v>560</v>
      </c>
      <c r="C420" s="1">
        <v>43758</v>
      </c>
      <c r="D420">
        <v>26.597387999999999</v>
      </c>
      <c r="E420">
        <v>93.448462000000006</v>
      </c>
      <c r="F420" t="s">
        <v>210</v>
      </c>
      <c r="G420" t="s">
        <v>194</v>
      </c>
      <c r="H420" t="s">
        <v>191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 t="s">
        <v>9</v>
      </c>
    </row>
    <row r="421" spans="1:15" x14ac:dyDescent="0.3">
      <c r="A421">
        <v>436</v>
      </c>
      <c r="B421">
        <v>568</v>
      </c>
      <c r="C421" s="1">
        <v>43760</v>
      </c>
      <c r="D421">
        <v>26.587772999999999</v>
      </c>
      <c r="E421">
        <v>93.365863000000004</v>
      </c>
      <c r="F421" t="s">
        <v>210</v>
      </c>
      <c r="G421" t="s">
        <v>194</v>
      </c>
      <c r="H421" t="s">
        <v>191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0</v>
      </c>
      <c r="O421" t="s">
        <v>9</v>
      </c>
    </row>
    <row r="422" spans="1:15" x14ac:dyDescent="0.3">
      <c r="A422">
        <v>465</v>
      </c>
      <c r="B422">
        <v>583</v>
      </c>
      <c r="C422" s="1">
        <v>43765</v>
      </c>
      <c r="D422">
        <v>26.633389999999999</v>
      </c>
      <c r="E422">
        <v>93.550467999999995</v>
      </c>
      <c r="F422" t="s">
        <v>210</v>
      </c>
      <c r="G422" t="s">
        <v>194</v>
      </c>
      <c r="H422" t="s">
        <v>191</v>
      </c>
      <c r="I422">
        <v>1</v>
      </c>
      <c r="J422">
        <v>0</v>
      </c>
      <c r="K422">
        <v>0</v>
      </c>
      <c r="L422">
        <v>1</v>
      </c>
      <c r="M422">
        <v>0</v>
      </c>
      <c r="N422">
        <v>0</v>
      </c>
      <c r="O422" t="s">
        <v>9</v>
      </c>
    </row>
    <row r="423" spans="1:15" x14ac:dyDescent="0.3">
      <c r="A423">
        <v>4</v>
      </c>
      <c r="B423">
        <v>4</v>
      </c>
      <c r="C423" s="1">
        <v>43431</v>
      </c>
      <c r="D423">
        <v>26.574722220000002</v>
      </c>
      <c r="E423">
        <v>93.108166670000003</v>
      </c>
      <c r="F423" t="s">
        <v>210</v>
      </c>
      <c r="G423" t="s">
        <v>44</v>
      </c>
      <c r="H423" t="s">
        <v>186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 t="s">
        <v>11</v>
      </c>
    </row>
    <row r="424" spans="1:15" x14ac:dyDescent="0.3">
      <c r="A424">
        <v>4.0999999999999996</v>
      </c>
      <c r="B424">
        <v>4</v>
      </c>
      <c r="C424" s="1">
        <v>43431</v>
      </c>
      <c r="D424">
        <v>26.574722220000002</v>
      </c>
      <c r="E424">
        <v>93.108166670000003</v>
      </c>
      <c r="F424" t="s">
        <v>210</v>
      </c>
      <c r="G424" t="s">
        <v>44</v>
      </c>
      <c r="H424" t="s">
        <v>186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 t="s">
        <v>11</v>
      </c>
    </row>
    <row r="425" spans="1:15" x14ac:dyDescent="0.3">
      <c r="A425">
        <v>4.2</v>
      </c>
      <c r="B425">
        <v>4</v>
      </c>
      <c r="C425" s="1">
        <v>43431</v>
      </c>
      <c r="D425">
        <v>26.574722220000002</v>
      </c>
      <c r="E425">
        <v>93.108166670000003</v>
      </c>
      <c r="F425" t="s">
        <v>210</v>
      </c>
      <c r="G425" t="s">
        <v>44</v>
      </c>
      <c r="H425" t="s">
        <v>186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0</v>
      </c>
      <c r="O425" t="s">
        <v>11</v>
      </c>
    </row>
    <row r="426" spans="1:15" x14ac:dyDescent="0.3">
      <c r="A426">
        <v>4.3</v>
      </c>
      <c r="B426">
        <v>4</v>
      </c>
      <c r="C426" s="1">
        <v>43431</v>
      </c>
      <c r="D426">
        <v>26.574722220000002</v>
      </c>
      <c r="E426">
        <v>93.108166670000003</v>
      </c>
      <c r="F426" t="s">
        <v>210</v>
      </c>
      <c r="G426" t="s">
        <v>44</v>
      </c>
      <c r="H426" t="s">
        <v>186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</v>
      </c>
      <c r="O426" t="s">
        <v>11</v>
      </c>
    </row>
    <row r="427" spans="1:15" x14ac:dyDescent="0.3">
      <c r="A427">
        <v>4.4000000000000004</v>
      </c>
      <c r="B427">
        <v>4</v>
      </c>
      <c r="C427" s="1">
        <v>43431</v>
      </c>
      <c r="D427">
        <v>26.574722220000002</v>
      </c>
      <c r="E427">
        <v>93.108166670000003</v>
      </c>
      <c r="F427" t="s">
        <v>210</v>
      </c>
      <c r="G427" t="s">
        <v>44</v>
      </c>
      <c r="H427" t="s">
        <v>186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 t="s">
        <v>11</v>
      </c>
    </row>
    <row r="428" spans="1:15" x14ac:dyDescent="0.3">
      <c r="A428">
        <v>68</v>
      </c>
      <c r="B428">
        <v>68</v>
      </c>
      <c r="C428" s="1">
        <v>43491</v>
      </c>
      <c r="D428">
        <v>26.576250000000002</v>
      </c>
      <c r="E428">
        <v>93.084638889999994</v>
      </c>
      <c r="F428" t="s">
        <v>210</v>
      </c>
      <c r="G428" t="s">
        <v>44</v>
      </c>
      <c r="H428" t="s">
        <v>186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1</v>
      </c>
      <c r="O428" t="s">
        <v>9</v>
      </c>
    </row>
    <row r="429" spans="1:15" x14ac:dyDescent="0.3">
      <c r="A429">
        <v>68.099999999999994</v>
      </c>
      <c r="B429">
        <v>68</v>
      </c>
      <c r="C429" s="1">
        <v>43491</v>
      </c>
      <c r="D429">
        <v>26.576250000000002</v>
      </c>
      <c r="E429">
        <v>93.084638889999994</v>
      </c>
      <c r="F429" t="s">
        <v>210</v>
      </c>
      <c r="G429" t="s">
        <v>44</v>
      </c>
      <c r="H429" t="s">
        <v>186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1</v>
      </c>
      <c r="O429" t="s">
        <v>9</v>
      </c>
    </row>
    <row r="430" spans="1:15" x14ac:dyDescent="0.3">
      <c r="A430">
        <v>68.2</v>
      </c>
      <c r="B430">
        <v>68</v>
      </c>
      <c r="C430" s="1">
        <v>43491</v>
      </c>
      <c r="D430">
        <v>26.576250000000002</v>
      </c>
      <c r="E430">
        <v>93.084638889999994</v>
      </c>
      <c r="F430" t="s">
        <v>210</v>
      </c>
      <c r="G430" t="s">
        <v>44</v>
      </c>
      <c r="H430" t="s">
        <v>186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 t="s">
        <v>9</v>
      </c>
    </row>
    <row r="431" spans="1:15" x14ac:dyDescent="0.3">
      <c r="A431">
        <v>68.3</v>
      </c>
      <c r="B431">
        <v>68</v>
      </c>
      <c r="C431" s="1">
        <v>43491</v>
      </c>
      <c r="D431">
        <v>26.576250000000002</v>
      </c>
      <c r="E431">
        <v>93.084638889999994</v>
      </c>
      <c r="F431" t="s">
        <v>210</v>
      </c>
      <c r="G431" t="s">
        <v>44</v>
      </c>
      <c r="H431" t="s">
        <v>186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1</v>
      </c>
      <c r="O431" t="s">
        <v>9</v>
      </c>
    </row>
    <row r="432" spans="1:15" x14ac:dyDescent="0.3">
      <c r="A432">
        <v>68.400000000000006</v>
      </c>
      <c r="B432">
        <v>68</v>
      </c>
      <c r="C432" s="1">
        <v>43491</v>
      </c>
      <c r="D432">
        <v>26.576250000000002</v>
      </c>
      <c r="E432">
        <v>93.084638889999994</v>
      </c>
      <c r="F432" t="s">
        <v>210</v>
      </c>
      <c r="G432" t="s">
        <v>44</v>
      </c>
      <c r="H432" t="s">
        <v>186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1</v>
      </c>
      <c r="O432" t="s">
        <v>9</v>
      </c>
    </row>
    <row r="433" spans="1:15" x14ac:dyDescent="0.3">
      <c r="A433">
        <v>68.5</v>
      </c>
      <c r="B433">
        <v>68</v>
      </c>
      <c r="C433" s="1">
        <v>43491</v>
      </c>
      <c r="D433">
        <v>26.576250000000002</v>
      </c>
      <c r="E433">
        <v>93.084638889999994</v>
      </c>
      <c r="F433" t="s">
        <v>210</v>
      </c>
      <c r="G433" t="s">
        <v>44</v>
      </c>
      <c r="H433" t="s">
        <v>186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1</v>
      </c>
      <c r="O433" t="s">
        <v>9</v>
      </c>
    </row>
    <row r="434" spans="1:15" x14ac:dyDescent="0.3">
      <c r="A434">
        <v>68.599999999999994</v>
      </c>
      <c r="B434">
        <v>68</v>
      </c>
      <c r="C434" s="1">
        <v>43491</v>
      </c>
      <c r="D434">
        <v>26.576250000000002</v>
      </c>
      <c r="E434">
        <v>93.084638889999994</v>
      </c>
      <c r="F434" t="s">
        <v>210</v>
      </c>
      <c r="G434" t="s">
        <v>44</v>
      </c>
      <c r="H434" t="s">
        <v>186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 t="s">
        <v>9</v>
      </c>
    </row>
    <row r="435" spans="1:15" x14ac:dyDescent="0.3">
      <c r="A435">
        <v>68.7</v>
      </c>
      <c r="B435">
        <v>68</v>
      </c>
      <c r="C435" s="1">
        <v>43491</v>
      </c>
      <c r="D435">
        <v>26.576250000000002</v>
      </c>
      <c r="E435">
        <v>93.084638889999994</v>
      </c>
      <c r="F435" t="s">
        <v>210</v>
      </c>
      <c r="G435" t="s">
        <v>44</v>
      </c>
      <c r="H435" t="s">
        <v>186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1</v>
      </c>
      <c r="O435" t="s">
        <v>9</v>
      </c>
    </row>
    <row r="436" spans="1:15" x14ac:dyDescent="0.3">
      <c r="A436">
        <v>68.8</v>
      </c>
      <c r="B436">
        <v>68</v>
      </c>
      <c r="C436" s="1">
        <v>43491</v>
      </c>
      <c r="D436">
        <v>26.576250000000002</v>
      </c>
      <c r="E436">
        <v>93.084638889999994</v>
      </c>
      <c r="F436" t="s">
        <v>210</v>
      </c>
      <c r="G436" t="s">
        <v>44</v>
      </c>
      <c r="H436" t="s">
        <v>186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1</v>
      </c>
      <c r="O436" t="s">
        <v>9</v>
      </c>
    </row>
    <row r="437" spans="1:15" x14ac:dyDescent="0.3">
      <c r="A437">
        <v>99</v>
      </c>
      <c r="B437">
        <v>99</v>
      </c>
      <c r="C437" s="1">
        <v>43504</v>
      </c>
      <c r="D437">
        <v>26.577500000000001</v>
      </c>
      <c r="E437">
        <v>93.081416669999996</v>
      </c>
      <c r="F437" t="s">
        <v>210</v>
      </c>
      <c r="G437" t="s">
        <v>44</v>
      </c>
      <c r="H437" t="s">
        <v>186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 t="s">
        <v>9</v>
      </c>
    </row>
    <row r="438" spans="1:15" x14ac:dyDescent="0.3">
      <c r="A438">
        <v>99.1</v>
      </c>
      <c r="B438">
        <v>99</v>
      </c>
      <c r="C438" s="1">
        <v>43504</v>
      </c>
      <c r="D438">
        <v>26.577500000000001</v>
      </c>
      <c r="E438">
        <v>93.081416669999996</v>
      </c>
      <c r="F438" t="s">
        <v>210</v>
      </c>
      <c r="G438" t="s">
        <v>44</v>
      </c>
      <c r="H438" t="s">
        <v>186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1</v>
      </c>
      <c r="O438" t="s">
        <v>9</v>
      </c>
    </row>
    <row r="439" spans="1:15" x14ac:dyDescent="0.3">
      <c r="A439">
        <v>99.2</v>
      </c>
      <c r="B439">
        <v>99</v>
      </c>
      <c r="C439" s="1">
        <v>43504</v>
      </c>
      <c r="D439">
        <v>26.577500000000001</v>
      </c>
      <c r="E439">
        <v>93.081416669999996</v>
      </c>
      <c r="F439" t="s">
        <v>210</v>
      </c>
      <c r="G439" t="s">
        <v>44</v>
      </c>
      <c r="H439" t="s">
        <v>186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1</v>
      </c>
      <c r="O439" t="s">
        <v>9</v>
      </c>
    </row>
    <row r="440" spans="1:15" x14ac:dyDescent="0.3">
      <c r="A440">
        <v>99.3</v>
      </c>
      <c r="B440">
        <v>99</v>
      </c>
      <c r="C440" s="1">
        <v>43504</v>
      </c>
      <c r="D440">
        <v>26.577500000000001</v>
      </c>
      <c r="E440">
        <v>93.081416669999996</v>
      </c>
      <c r="F440" t="s">
        <v>210</v>
      </c>
      <c r="G440" t="s">
        <v>44</v>
      </c>
      <c r="H440" t="s">
        <v>186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1</v>
      </c>
      <c r="O440" t="s">
        <v>9</v>
      </c>
    </row>
    <row r="441" spans="1:15" x14ac:dyDescent="0.3">
      <c r="A441">
        <v>99.4</v>
      </c>
      <c r="B441">
        <v>99</v>
      </c>
      <c r="C441" s="1">
        <v>43504</v>
      </c>
      <c r="D441">
        <v>26.577500000000001</v>
      </c>
      <c r="E441">
        <v>93.081416669999996</v>
      </c>
      <c r="F441" t="s">
        <v>210</v>
      </c>
      <c r="G441" t="s">
        <v>44</v>
      </c>
      <c r="H441" t="s">
        <v>186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1</v>
      </c>
      <c r="O441" t="s">
        <v>9</v>
      </c>
    </row>
    <row r="442" spans="1:15" x14ac:dyDescent="0.3">
      <c r="A442">
        <v>99.5</v>
      </c>
      <c r="B442">
        <v>99</v>
      </c>
      <c r="C442" s="1">
        <v>43504</v>
      </c>
      <c r="D442">
        <v>26.577500000000001</v>
      </c>
      <c r="E442">
        <v>93.081416669999996</v>
      </c>
      <c r="F442" t="s">
        <v>210</v>
      </c>
      <c r="G442" t="s">
        <v>44</v>
      </c>
      <c r="H442" t="s">
        <v>186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 t="s">
        <v>9</v>
      </c>
    </row>
    <row r="443" spans="1:15" x14ac:dyDescent="0.3">
      <c r="A443">
        <v>110</v>
      </c>
      <c r="B443">
        <v>110</v>
      </c>
      <c r="C443" s="1">
        <v>43516</v>
      </c>
      <c r="D443">
        <v>26.57365167</v>
      </c>
      <c r="E443">
        <v>93.179026669999999</v>
      </c>
      <c r="F443" t="s">
        <v>210</v>
      </c>
      <c r="G443" t="s">
        <v>44</v>
      </c>
      <c r="H443" t="s">
        <v>186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1</v>
      </c>
      <c r="O443" t="s">
        <v>9</v>
      </c>
    </row>
    <row r="444" spans="1:15" x14ac:dyDescent="0.3">
      <c r="A444">
        <v>110.1</v>
      </c>
      <c r="B444">
        <v>110</v>
      </c>
      <c r="C444" s="1">
        <v>43516</v>
      </c>
      <c r="D444">
        <v>26.57365167</v>
      </c>
      <c r="E444">
        <v>93.179026669999999</v>
      </c>
      <c r="F444" t="s">
        <v>210</v>
      </c>
      <c r="G444" t="s">
        <v>44</v>
      </c>
      <c r="H444" t="s">
        <v>186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1</v>
      </c>
      <c r="O444" t="s">
        <v>9</v>
      </c>
    </row>
    <row r="445" spans="1:15" x14ac:dyDescent="0.3">
      <c r="A445">
        <v>110.1</v>
      </c>
      <c r="B445">
        <v>110</v>
      </c>
      <c r="C445" s="1">
        <v>43516</v>
      </c>
      <c r="D445">
        <v>26.57365167</v>
      </c>
      <c r="E445">
        <v>93.179026669999999</v>
      </c>
      <c r="F445" t="s">
        <v>210</v>
      </c>
      <c r="G445" t="s">
        <v>44</v>
      </c>
      <c r="H445" t="s">
        <v>186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1</v>
      </c>
      <c r="O445" t="s">
        <v>9</v>
      </c>
    </row>
    <row r="446" spans="1:15" x14ac:dyDescent="0.3">
      <c r="A446">
        <v>110.11</v>
      </c>
      <c r="B446">
        <v>110</v>
      </c>
      <c r="C446" s="1">
        <v>43516</v>
      </c>
      <c r="D446">
        <v>26.57365167</v>
      </c>
      <c r="E446">
        <v>93.179026669999999</v>
      </c>
      <c r="F446" t="s">
        <v>210</v>
      </c>
      <c r="G446" t="s">
        <v>44</v>
      </c>
      <c r="H446" t="s">
        <v>186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1</v>
      </c>
      <c r="O446" t="s">
        <v>9</v>
      </c>
    </row>
    <row r="447" spans="1:15" x14ac:dyDescent="0.3">
      <c r="A447">
        <v>110.12</v>
      </c>
      <c r="B447">
        <v>110</v>
      </c>
      <c r="C447" s="1">
        <v>43516</v>
      </c>
      <c r="D447">
        <v>26.57365167</v>
      </c>
      <c r="E447">
        <v>93.179026669999999</v>
      </c>
      <c r="F447" t="s">
        <v>210</v>
      </c>
      <c r="G447" t="s">
        <v>44</v>
      </c>
      <c r="H447" t="s">
        <v>186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1</v>
      </c>
      <c r="O447" t="s">
        <v>9</v>
      </c>
    </row>
    <row r="448" spans="1:15" x14ac:dyDescent="0.3">
      <c r="A448">
        <v>110.2</v>
      </c>
      <c r="B448">
        <v>110</v>
      </c>
      <c r="C448" s="1">
        <v>43516</v>
      </c>
      <c r="D448">
        <v>26.57365167</v>
      </c>
      <c r="E448">
        <v>93.179026669999999</v>
      </c>
      <c r="F448" t="s">
        <v>210</v>
      </c>
      <c r="G448" t="s">
        <v>44</v>
      </c>
      <c r="H448" t="s">
        <v>186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1</v>
      </c>
      <c r="O448" t="s">
        <v>9</v>
      </c>
    </row>
    <row r="449" spans="1:15" x14ac:dyDescent="0.3">
      <c r="A449">
        <v>110.3</v>
      </c>
      <c r="B449">
        <v>110</v>
      </c>
      <c r="C449" s="1">
        <v>43516</v>
      </c>
      <c r="D449">
        <v>26.57365167</v>
      </c>
      <c r="E449">
        <v>93.179026669999999</v>
      </c>
      <c r="F449" t="s">
        <v>210</v>
      </c>
      <c r="G449" t="s">
        <v>44</v>
      </c>
      <c r="H449" t="s">
        <v>186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1</v>
      </c>
      <c r="O449" t="s">
        <v>9</v>
      </c>
    </row>
    <row r="450" spans="1:15" x14ac:dyDescent="0.3">
      <c r="A450">
        <v>110.4</v>
      </c>
      <c r="B450">
        <v>110</v>
      </c>
      <c r="C450" s="1">
        <v>43516</v>
      </c>
      <c r="D450">
        <v>26.57365167</v>
      </c>
      <c r="E450">
        <v>93.179026669999999</v>
      </c>
      <c r="F450" t="s">
        <v>210</v>
      </c>
      <c r="G450" t="s">
        <v>44</v>
      </c>
      <c r="H450" t="s">
        <v>186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1</v>
      </c>
      <c r="O450" t="s">
        <v>9</v>
      </c>
    </row>
    <row r="451" spans="1:15" x14ac:dyDescent="0.3">
      <c r="A451">
        <v>110.5</v>
      </c>
      <c r="B451">
        <v>110</v>
      </c>
      <c r="C451" s="1">
        <v>43516</v>
      </c>
      <c r="D451">
        <v>26.57365167</v>
      </c>
      <c r="E451">
        <v>93.179026669999999</v>
      </c>
      <c r="F451" t="s">
        <v>210</v>
      </c>
      <c r="G451" t="s">
        <v>44</v>
      </c>
      <c r="H451" t="s">
        <v>186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1</v>
      </c>
      <c r="O451" t="s">
        <v>9</v>
      </c>
    </row>
    <row r="452" spans="1:15" x14ac:dyDescent="0.3">
      <c r="A452">
        <v>110.6</v>
      </c>
      <c r="B452">
        <v>110</v>
      </c>
      <c r="C452" s="1">
        <v>43516</v>
      </c>
      <c r="D452">
        <v>26.57365167</v>
      </c>
      <c r="E452">
        <v>93.179026669999999</v>
      </c>
      <c r="F452" t="s">
        <v>210</v>
      </c>
      <c r="G452" t="s">
        <v>44</v>
      </c>
      <c r="H452" t="s">
        <v>186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1</v>
      </c>
      <c r="O452" t="s">
        <v>9</v>
      </c>
    </row>
    <row r="453" spans="1:15" x14ac:dyDescent="0.3">
      <c r="A453">
        <v>110.7</v>
      </c>
      <c r="B453">
        <v>110</v>
      </c>
      <c r="C453" s="1">
        <v>43516</v>
      </c>
      <c r="D453">
        <v>26.57365167</v>
      </c>
      <c r="E453">
        <v>93.179026669999999</v>
      </c>
      <c r="F453" t="s">
        <v>210</v>
      </c>
      <c r="G453" t="s">
        <v>44</v>
      </c>
      <c r="H453" t="s">
        <v>186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1</v>
      </c>
      <c r="O453" t="s">
        <v>9</v>
      </c>
    </row>
    <row r="454" spans="1:15" x14ac:dyDescent="0.3">
      <c r="A454">
        <v>110.8</v>
      </c>
      <c r="B454">
        <v>110</v>
      </c>
      <c r="C454" s="1">
        <v>43516</v>
      </c>
      <c r="D454">
        <v>26.57365167</v>
      </c>
      <c r="E454">
        <v>93.179026669999999</v>
      </c>
      <c r="F454" t="s">
        <v>210</v>
      </c>
      <c r="G454" t="s">
        <v>44</v>
      </c>
      <c r="H454" t="s">
        <v>186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1</v>
      </c>
      <c r="O454" t="s">
        <v>9</v>
      </c>
    </row>
    <row r="455" spans="1:15" x14ac:dyDescent="0.3">
      <c r="A455">
        <v>110.9</v>
      </c>
      <c r="B455">
        <v>110</v>
      </c>
      <c r="C455" s="1">
        <v>43516</v>
      </c>
      <c r="D455">
        <v>26.57365167</v>
      </c>
      <c r="E455">
        <v>93.179026669999999</v>
      </c>
      <c r="F455" t="s">
        <v>210</v>
      </c>
      <c r="G455" t="s">
        <v>44</v>
      </c>
      <c r="H455" t="s">
        <v>186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1</v>
      </c>
      <c r="O455" t="s">
        <v>9</v>
      </c>
    </row>
    <row r="456" spans="1:15" x14ac:dyDescent="0.3">
      <c r="A456">
        <v>181</v>
      </c>
      <c r="B456">
        <v>181</v>
      </c>
      <c r="C456" s="1">
        <v>43599</v>
      </c>
      <c r="D456">
        <v>26.571361110000002</v>
      </c>
      <c r="E456">
        <v>93.074305559999999</v>
      </c>
      <c r="F456" t="s">
        <v>210</v>
      </c>
      <c r="G456" t="s">
        <v>44</v>
      </c>
      <c r="H456" t="s">
        <v>186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1</v>
      </c>
      <c r="O456" t="s">
        <v>45</v>
      </c>
    </row>
    <row r="457" spans="1:15" x14ac:dyDescent="0.3">
      <c r="A457">
        <v>181.1</v>
      </c>
      <c r="B457">
        <v>181</v>
      </c>
      <c r="C457" s="1">
        <v>43599</v>
      </c>
      <c r="D457">
        <v>26.571361110000002</v>
      </c>
      <c r="E457">
        <v>93.074305559999999</v>
      </c>
      <c r="F457" t="s">
        <v>210</v>
      </c>
      <c r="G457" t="s">
        <v>44</v>
      </c>
      <c r="H457" t="s">
        <v>186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1</v>
      </c>
      <c r="O457" t="s">
        <v>45</v>
      </c>
    </row>
    <row r="458" spans="1:15" x14ac:dyDescent="0.3">
      <c r="A458">
        <v>181.2</v>
      </c>
      <c r="B458">
        <v>181</v>
      </c>
      <c r="C458" s="1">
        <v>43599</v>
      </c>
      <c r="D458">
        <v>26.571361110000002</v>
      </c>
      <c r="E458">
        <v>93.074305559999999</v>
      </c>
      <c r="F458" t="s">
        <v>210</v>
      </c>
      <c r="G458" t="s">
        <v>44</v>
      </c>
      <c r="H458" t="s">
        <v>186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1</v>
      </c>
      <c r="O458" t="s">
        <v>45</v>
      </c>
    </row>
    <row r="459" spans="1:15" x14ac:dyDescent="0.3">
      <c r="A459">
        <v>181.3</v>
      </c>
      <c r="B459">
        <v>181</v>
      </c>
      <c r="C459" s="1">
        <v>43599</v>
      </c>
      <c r="D459">
        <v>26.571361110000002</v>
      </c>
      <c r="E459">
        <v>93.074305559999999</v>
      </c>
      <c r="F459" t="s">
        <v>210</v>
      </c>
      <c r="G459" t="s">
        <v>44</v>
      </c>
      <c r="H459" t="s">
        <v>186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1</v>
      </c>
      <c r="O459" t="s">
        <v>45</v>
      </c>
    </row>
    <row r="460" spans="1:15" x14ac:dyDescent="0.3">
      <c r="A460">
        <v>181.4</v>
      </c>
      <c r="B460">
        <v>181</v>
      </c>
      <c r="C460" s="1">
        <v>43599</v>
      </c>
      <c r="D460">
        <v>26.571361110000002</v>
      </c>
      <c r="E460">
        <v>93.074305559999999</v>
      </c>
      <c r="F460" t="s">
        <v>210</v>
      </c>
      <c r="G460" t="s">
        <v>44</v>
      </c>
      <c r="H460" t="s">
        <v>186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1</v>
      </c>
      <c r="O460" t="s">
        <v>45</v>
      </c>
    </row>
    <row r="461" spans="1:15" x14ac:dyDescent="0.3">
      <c r="A461">
        <v>181.5</v>
      </c>
      <c r="B461">
        <v>181</v>
      </c>
      <c r="C461" s="1">
        <v>43599</v>
      </c>
      <c r="D461">
        <v>26.571361110000002</v>
      </c>
      <c r="E461">
        <v>93.074305559999999</v>
      </c>
      <c r="F461" t="s">
        <v>210</v>
      </c>
      <c r="G461" t="s">
        <v>44</v>
      </c>
      <c r="H461" t="s">
        <v>186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1</v>
      </c>
      <c r="O461" t="s">
        <v>45</v>
      </c>
    </row>
    <row r="462" spans="1:15" x14ac:dyDescent="0.3">
      <c r="A462">
        <v>770</v>
      </c>
      <c r="B462">
        <v>810</v>
      </c>
      <c r="C462" s="1">
        <v>43896</v>
      </c>
      <c r="D462">
        <v>26.577383000000001</v>
      </c>
      <c r="E462">
        <v>93.082108000000005</v>
      </c>
      <c r="F462" t="s">
        <v>210</v>
      </c>
      <c r="G462" t="s">
        <v>44</v>
      </c>
      <c r="H462" t="s">
        <v>186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3.12</v>
      </c>
    </row>
    <row r="463" spans="1:15" x14ac:dyDescent="0.3">
      <c r="A463">
        <v>771</v>
      </c>
      <c r="B463">
        <v>810</v>
      </c>
      <c r="C463" s="1">
        <v>43896</v>
      </c>
      <c r="D463">
        <v>26.577383000000001</v>
      </c>
      <c r="E463">
        <v>93.082108000000005</v>
      </c>
      <c r="F463" t="s">
        <v>210</v>
      </c>
      <c r="G463" t="s">
        <v>44</v>
      </c>
      <c r="H463" t="s">
        <v>186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3.12</v>
      </c>
    </row>
    <row r="464" spans="1:15" x14ac:dyDescent="0.3">
      <c r="A464">
        <v>772</v>
      </c>
      <c r="B464">
        <v>810</v>
      </c>
      <c r="C464" s="1">
        <v>43896</v>
      </c>
      <c r="D464">
        <v>26.577383000000001</v>
      </c>
      <c r="E464">
        <v>93.082108000000005</v>
      </c>
      <c r="F464" t="s">
        <v>210</v>
      </c>
      <c r="G464" t="s">
        <v>44</v>
      </c>
      <c r="H464" t="s">
        <v>186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3.12</v>
      </c>
    </row>
    <row r="465" spans="1:15" x14ac:dyDescent="0.3">
      <c r="A465">
        <v>773</v>
      </c>
      <c r="B465">
        <v>810</v>
      </c>
      <c r="C465" s="1">
        <v>43896</v>
      </c>
      <c r="D465">
        <v>26.577383000000001</v>
      </c>
      <c r="E465">
        <v>93.082108000000005</v>
      </c>
      <c r="F465" t="s">
        <v>210</v>
      </c>
      <c r="G465" t="s">
        <v>44</v>
      </c>
      <c r="H465" t="s">
        <v>186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3.12</v>
      </c>
    </row>
    <row r="466" spans="1:15" x14ac:dyDescent="0.3">
      <c r="A466">
        <v>774</v>
      </c>
      <c r="B466">
        <v>810</v>
      </c>
      <c r="C466" s="1">
        <v>43896</v>
      </c>
      <c r="D466">
        <v>26.577383000000001</v>
      </c>
      <c r="E466">
        <v>93.082108000000005</v>
      </c>
      <c r="F466" t="s">
        <v>210</v>
      </c>
      <c r="G466" t="s">
        <v>44</v>
      </c>
      <c r="H466" t="s">
        <v>186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3.12</v>
      </c>
    </row>
    <row r="467" spans="1:15" x14ac:dyDescent="0.3">
      <c r="A467">
        <v>775</v>
      </c>
      <c r="B467">
        <v>810</v>
      </c>
      <c r="C467" s="1">
        <v>43896</v>
      </c>
      <c r="D467">
        <v>26.577383000000001</v>
      </c>
      <c r="E467">
        <v>93.082108000000005</v>
      </c>
      <c r="F467" t="s">
        <v>210</v>
      </c>
      <c r="G467" t="s">
        <v>44</v>
      </c>
      <c r="H467" t="s">
        <v>186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3.12</v>
      </c>
    </row>
    <row r="468" spans="1:15" x14ac:dyDescent="0.3">
      <c r="A468">
        <v>776</v>
      </c>
      <c r="B468">
        <v>810</v>
      </c>
      <c r="C468" s="1">
        <v>43896</v>
      </c>
      <c r="D468">
        <v>26.577383000000001</v>
      </c>
      <c r="E468">
        <v>93.082108000000005</v>
      </c>
      <c r="F468" t="s">
        <v>210</v>
      </c>
      <c r="G468" t="s">
        <v>44</v>
      </c>
      <c r="H468" t="s">
        <v>186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3.12</v>
      </c>
    </row>
    <row r="469" spans="1:15" x14ac:dyDescent="0.3">
      <c r="A469">
        <v>795</v>
      </c>
      <c r="B469">
        <v>828</v>
      </c>
      <c r="C469" s="1">
        <v>43908</v>
      </c>
      <c r="D469">
        <v>26.577392</v>
      </c>
      <c r="E469">
        <v>93.081785999999994</v>
      </c>
      <c r="F469" t="s">
        <v>210</v>
      </c>
      <c r="G469" t="s">
        <v>44</v>
      </c>
      <c r="H469" t="s">
        <v>186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1</v>
      </c>
      <c r="O469" t="s">
        <v>181</v>
      </c>
    </row>
    <row r="470" spans="1:15" x14ac:dyDescent="0.3">
      <c r="A470">
        <v>796</v>
      </c>
      <c r="B470">
        <v>828</v>
      </c>
      <c r="C470" s="1">
        <v>43908</v>
      </c>
      <c r="D470">
        <v>26.577392</v>
      </c>
      <c r="E470">
        <v>93.081785999999994</v>
      </c>
      <c r="F470" t="s">
        <v>210</v>
      </c>
      <c r="G470" t="s">
        <v>44</v>
      </c>
      <c r="H470" t="s">
        <v>186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1</v>
      </c>
      <c r="O470" t="s">
        <v>181</v>
      </c>
    </row>
    <row r="471" spans="1:15" x14ac:dyDescent="0.3">
      <c r="A471">
        <v>797</v>
      </c>
      <c r="B471">
        <v>828</v>
      </c>
      <c r="C471" s="1">
        <v>43908</v>
      </c>
      <c r="D471">
        <v>26.577392</v>
      </c>
      <c r="E471">
        <v>93.081785999999994</v>
      </c>
      <c r="F471" t="s">
        <v>210</v>
      </c>
      <c r="G471" t="s">
        <v>44</v>
      </c>
      <c r="H471" t="s">
        <v>186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1</v>
      </c>
      <c r="O471" t="s">
        <v>181</v>
      </c>
    </row>
    <row r="472" spans="1:15" x14ac:dyDescent="0.3">
      <c r="A472">
        <v>798</v>
      </c>
      <c r="B472">
        <v>828</v>
      </c>
      <c r="C472" s="1">
        <v>43908</v>
      </c>
      <c r="D472">
        <v>26.577392</v>
      </c>
      <c r="E472">
        <v>93.081785999999994</v>
      </c>
      <c r="F472" t="s">
        <v>210</v>
      </c>
      <c r="G472" t="s">
        <v>44</v>
      </c>
      <c r="H472" t="s">
        <v>186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1</v>
      </c>
      <c r="O472" t="s">
        <v>181</v>
      </c>
    </row>
    <row r="473" spans="1:15" x14ac:dyDescent="0.3">
      <c r="A473">
        <v>799</v>
      </c>
      <c r="B473">
        <v>828</v>
      </c>
      <c r="C473" s="1">
        <v>43908</v>
      </c>
      <c r="D473">
        <v>26.577392</v>
      </c>
      <c r="E473">
        <v>93.081785999999994</v>
      </c>
      <c r="F473" t="s">
        <v>210</v>
      </c>
      <c r="G473" t="s">
        <v>44</v>
      </c>
      <c r="H473" t="s">
        <v>186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1</v>
      </c>
      <c r="O473" t="s">
        <v>181</v>
      </c>
    </row>
    <row r="474" spans="1:15" x14ac:dyDescent="0.3">
      <c r="A474">
        <v>800</v>
      </c>
      <c r="B474">
        <v>828</v>
      </c>
      <c r="C474" s="1">
        <v>43908</v>
      </c>
      <c r="D474">
        <v>26.577392</v>
      </c>
      <c r="E474">
        <v>93.081785999999994</v>
      </c>
      <c r="F474" t="s">
        <v>210</v>
      </c>
      <c r="G474" t="s">
        <v>44</v>
      </c>
      <c r="H474" t="s">
        <v>186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1</v>
      </c>
      <c r="O474" t="s">
        <v>181</v>
      </c>
    </row>
    <row r="475" spans="1:15" x14ac:dyDescent="0.3">
      <c r="A475">
        <v>801</v>
      </c>
      <c r="B475">
        <v>828</v>
      </c>
      <c r="C475" s="1">
        <v>43908</v>
      </c>
      <c r="D475">
        <v>26.577392</v>
      </c>
      <c r="E475">
        <v>93.081785999999994</v>
      </c>
      <c r="F475" t="s">
        <v>210</v>
      </c>
      <c r="G475" t="s">
        <v>44</v>
      </c>
      <c r="H475" t="s">
        <v>186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1</v>
      </c>
      <c r="O475" t="s">
        <v>181</v>
      </c>
    </row>
    <row r="476" spans="1:15" x14ac:dyDescent="0.3">
      <c r="A476">
        <v>802</v>
      </c>
      <c r="B476">
        <v>828</v>
      </c>
      <c r="C476" s="1">
        <v>43908</v>
      </c>
      <c r="D476">
        <v>26.577392</v>
      </c>
      <c r="E476">
        <v>93.081785999999994</v>
      </c>
      <c r="F476" t="s">
        <v>210</v>
      </c>
      <c r="G476" t="s">
        <v>44</v>
      </c>
      <c r="H476" t="s">
        <v>186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1</v>
      </c>
      <c r="O476" t="s">
        <v>181</v>
      </c>
    </row>
    <row r="477" spans="1:15" x14ac:dyDescent="0.3">
      <c r="A477">
        <v>803</v>
      </c>
      <c r="B477">
        <v>828</v>
      </c>
      <c r="C477" s="1">
        <v>43908</v>
      </c>
      <c r="D477">
        <v>26.577392</v>
      </c>
      <c r="E477">
        <v>93.081785999999994</v>
      </c>
      <c r="F477" t="s">
        <v>210</v>
      </c>
      <c r="G477" t="s">
        <v>44</v>
      </c>
      <c r="H477" t="s">
        <v>186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1</v>
      </c>
      <c r="O477" t="s">
        <v>181</v>
      </c>
    </row>
    <row r="478" spans="1:15" x14ac:dyDescent="0.3">
      <c r="A478">
        <v>804</v>
      </c>
      <c r="B478">
        <v>828</v>
      </c>
      <c r="C478" s="1">
        <v>43908</v>
      </c>
      <c r="D478">
        <v>26.577392</v>
      </c>
      <c r="E478">
        <v>93.081785999999994</v>
      </c>
      <c r="F478" t="s">
        <v>210</v>
      </c>
      <c r="G478" t="s">
        <v>44</v>
      </c>
      <c r="H478" t="s">
        <v>186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 t="s">
        <v>181</v>
      </c>
    </row>
    <row r="479" spans="1:15" x14ac:dyDescent="0.3">
      <c r="A479">
        <v>805</v>
      </c>
      <c r="B479">
        <v>828</v>
      </c>
      <c r="C479" s="1">
        <v>43908</v>
      </c>
      <c r="D479">
        <v>26.577392</v>
      </c>
      <c r="E479">
        <v>93.081785999999994</v>
      </c>
      <c r="F479" t="s">
        <v>210</v>
      </c>
      <c r="G479" t="s">
        <v>44</v>
      </c>
      <c r="H479" t="s">
        <v>186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1</v>
      </c>
      <c r="O479" t="s">
        <v>181</v>
      </c>
    </row>
    <row r="480" spans="1:15" x14ac:dyDescent="0.3">
      <c r="A480">
        <v>147</v>
      </c>
      <c r="B480">
        <v>147</v>
      </c>
      <c r="C480" s="1">
        <v>43564</v>
      </c>
      <c r="D480">
        <v>26.590527779999999</v>
      </c>
      <c r="E480">
        <v>93.432416669999995</v>
      </c>
      <c r="F480" t="s">
        <v>210</v>
      </c>
      <c r="G480" t="s">
        <v>28</v>
      </c>
      <c r="H480" t="s">
        <v>191</v>
      </c>
      <c r="I480">
        <v>1</v>
      </c>
      <c r="J480">
        <v>0</v>
      </c>
      <c r="K480">
        <v>0</v>
      </c>
      <c r="L480">
        <v>1</v>
      </c>
      <c r="M480">
        <v>0</v>
      </c>
      <c r="N480">
        <v>0</v>
      </c>
      <c r="O480" t="s">
        <v>9</v>
      </c>
    </row>
    <row r="481" spans="1:15" x14ac:dyDescent="0.3">
      <c r="A481">
        <v>157</v>
      </c>
      <c r="B481">
        <v>157</v>
      </c>
      <c r="C481" s="1">
        <v>43576</v>
      </c>
      <c r="D481">
        <v>26.574390000000001</v>
      </c>
      <c r="E481">
        <v>93.19210167</v>
      </c>
      <c r="F481" t="s">
        <v>210</v>
      </c>
      <c r="G481" t="s">
        <v>28</v>
      </c>
      <c r="H481" t="s">
        <v>191</v>
      </c>
      <c r="I481">
        <v>1</v>
      </c>
      <c r="J481">
        <v>0</v>
      </c>
      <c r="K481">
        <v>0</v>
      </c>
      <c r="L481">
        <v>1</v>
      </c>
      <c r="M481">
        <v>0</v>
      </c>
      <c r="N481">
        <v>0</v>
      </c>
      <c r="O481" t="s">
        <v>9</v>
      </c>
    </row>
    <row r="482" spans="1:15" x14ac:dyDescent="0.3">
      <c r="A482">
        <v>202</v>
      </c>
      <c r="B482">
        <v>202</v>
      </c>
      <c r="C482" s="1">
        <v>43614</v>
      </c>
      <c r="D482">
        <v>26.592416669999999</v>
      </c>
      <c r="E482">
        <v>93.438777779999995</v>
      </c>
      <c r="F482" t="s">
        <v>210</v>
      </c>
      <c r="G482" t="s">
        <v>28</v>
      </c>
      <c r="H482" t="s">
        <v>191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0</v>
      </c>
      <c r="O482" t="s">
        <v>9</v>
      </c>
    </row>
    <row r="483" spans="1:15" x14ac:dyDescent="0.3">
      <c r="A483">
        <v>203</v>
      </c>
      <c r="B483">
        <v>203</v>
      </c>
      <c r="C483" s="1">
        <v>43614</v>
      </c>
      <c r="D483">
        <v>26.59036111</v>
      </c>
      <c r="E483">
        <v>93.429888890000001</v>
      </c>
      <c r="F483" t="s">
        <v>210</v>
      </c>
      <c r="G483" t="s">
        <v>28</v>
      </c>
      <c r="H483" t="s">
        <v>191</v>
      </c>
      <c r="I483">
        <v>0</v>
      </c>
      <c r="J483">
        <v>1</v>
      </c>
      <c r="K483">
        <v>0</v>
      </c>
      <c r="L483">
        <v>1</v>
      </c>
      <c r="M483">
        <v>0</v>
      </c>
      <c r="N483">
        <v>0</v>
      </c>
      <c r="O483" t="s">
        <v>9</v>
      </c>
    </row>
    <row r="484" spans="1:15" x14ac:dyDescent="0.3">
      <c r="A484">
        <v>206</v>
      </c>
      <c r="B484">
        <v>206</v>
      </c>
      <c r="C484" s="1">
        <v>43614</v>
      </c>
      <c r="D484">
        <v>26.573694440000001</v>
      </c>
      <c r="E484">
        <v>93.145638890000001</v>
      </c>
      <c r="F484" t="s">
        <v>210</v>
      </c>
      <c r="G484" t="s">
        <v>28</v>
      </c>
      <c r="H484" t="s">
        <v>191</v>
      </c>
      <c r="I484">
        <v>1</v>
      </c>
      <c r="J484">
        <v>0</v>
      </c>
      <c r="K484">
        <v>0</v>
      </c>
      <c r="L484">
        <v>1</v>
      </c>
      <c r="M484">
        <v>0</v>
      </c>
      <c r="N484">
        <v>0</v>
      </c>
      <c r="O484" t="s">
        <v>9</v>
      </c>
    </row>
    <row r="485" spans="1:15" x14ac:dyDescent="0.3">
      <c r="A485">
        <v>214</v>
      </c>
      <c r="B485">
        <v>214</v>
      </c>
      <c r="C485" s="1">
        <v>43618</v>
      </c>
      <c r="D485">
        <v>26.603388890000002</v>
      </c>
      <c r="E485">
        <v>93.460055560000001</v>
      </c>
      <c r="F485" t="s">
        <v>208</v>
      </c>
      <c r="G485" t="s">
        <v>28</v>
      </c>
      <c r="H485" t="s">
        <v>191</v>
      </c>
      <c r="I485">
        <v>1</v>
      </c>
      <c r="J485">
        <v>0</v>
      </c>
      <c r="K485">
        <v>0</v>
      </c>
      <c r="L485">
        <v>1</v>
      </c>
      <c r="M485">
        <v>0</v>
      </c>
      <c r="N485">
        <v>0</v>
      </c>
      <c r="O485" t="s">
        <v>9</v>
      </c>
    </row>
    <row r="486" spans="1:15" x14ac:dyDescent="0.3">
      <c r="A486">
        <v>5100</v>
      </c>
      <c r="B486">
        <v>252</v>
      </c>
      <c r="C486" s="1">
        <v>43648</v>
      </c>
      <c r="D486">
        <v>26.574745</v>
      </c>
      <c r="E486">
        <v>93.211308000000002</v>
      </c>
      <c r="F486" t="s">
        <v>208</v>
      </c>
      <c r="G486" t="s">
        <v>28</v>
      </c>
      <c r="H486" t="s">
        <v>191</v>
      </c>
      <c r="I486">
        <v>1</v>
      </c>
      <c r="J486">
        <v>0</v>
      </c>
      <c r="K486">
        <v>0</v>
      </c>
      <c r="L486">
        <v>1</v>
      </c>
      <c r="M486">
        <v>0</v>
      </c>
      <c r="N486">
        <v>0</v>
      </c>
      <c r="O486" t="s">
        <v>9</v>
      </c>
    </row>
    <row r="487" spans="1:15" x14ac:dyDescent="0.3">
      <c r="A487">
        <v>871</v>
      </c>
      <c r="B487">
        <v>293</v>
      </c>
      <c r="C487" s="1">
        <v>43667</v>
      </c>
      <c r="D487">
        <v>26.587416999999999</v>
      </c>
      <c r="E487">
        <v>93.363388999999998</v>
      </c>
      <c r="F487" t="s">
        <v>208</v>
      </c>
      <c r="G487" t="s">
        <v>28</v>
      </c>
      <c r="H487" t="s">
        <v>191</v>
      </c>
      <c r="I487">
        <v>1</v>
      </c>
      <c r="J487">
        <v>0</v>
      </c>
      <c r="K487">
        <v>0</v>
      </c>
      <c r="L487">
        <v>1</v>
      </c>
      <c r="M487">
        <v>0</v>
      </c>
      <c r="N487">
        <v>0</v>
      </c>
      <c r="O487" t="s">
        <v>9</v>
      </c>
    </row>
    <row r="488" spans="1:15" x14ac:dyDescent="0.3">
      <c r="A488">
        <v>881</v>
      </c>
      <c r="B488">
        <v>294</v>
      </c>
      <c r="C488" s="1">
        <v>43667</v>
      </c>
      <c r="D488">
        <v>26.587972000000001</v>
      </c>
      <c r="E488">
        <v>93.367333000000002</v>
      </c>
      <c r="F488" t="s">
        <v>208</v>
      </c>
      <c r="G488" t="s">
        <v>28</v>
      </c>
      <c r="H488" t="s">
        <v>191</v>
      </c>
      <c r="I488">
        <v>1</v>
      </c>
      <c r="J488">
        <v>0</v>
      </c>
      <c r="K488">
        <v>0</v>
      </c>
      <c r="L488">
        <v>1</v>
      </c>
      <c r="M488">
        <v>0</v>
      </c>
      <c r="N488">
        <v>0</v>
      </c>
      <c r="O488" t="s">
        <v>9</v>
      </c>
    </row>
    <row r="489" spans="1:15" x14ac:dyDescent="0.3">
      <c r="A489">
        <v>951</v>
      </c>
      <c r="B489">
        <v>301</v>
      </c>
      <c r="C489" s="1">
        <v>43669</v>
      </c>
      <c r="D489">
        <v>26.587026999999999</v>
      </c>
      <c r="E489">
        <v>93.361869999999996</v>
      </c>
      <c r="F489" t="s">
        <v>208</v>
      </c>
      <c r="G489" t="s">
        <v>28</v>
      </c>
      <c r="H489" t="s">
        <v>191</v>
      </c>
      <c r="I489">
        <v>1</v>
      </c>
      <c r="J489">
        <v>0</v>
      </c>
      <c r="K489">
        <v>0</v>
      </c>
      <c r="L489">
        <v>1</v>
      </c>
      <c r="M489">
        <v>0</v>
      </c>
      <c r="N489">
        <v>0</v>
      </c>
      <c r="O489" t="s">
        <v>9</v>
      </c>
    </row>
    <row r="490" spans="1:15" x14ac:dyDescent="0.3">
      <c r="A490">
        <v>1371</v>
      </c>
      <c r="B490">
        <v>343</v>
      </c>
      <c r="C490" s="1">
        <v>43685</v>
      </c>
      <c r="D490">
        <v>26.574694000000001</v>
      </c>
      <c r="E490">
        <v>93.231611000000001</v>
      </c>
      <c r="F490" t="s">
        <v>208</v>
      </c>
      <c r="G490" t="s">
        <v>28</v>
      </c>
      <c r="H490" t="s">
        <v>191</v>
      </c>
      <c r="I490">
        <v>1</v>
      </c>
      <c r="J490">
        <v>0</v>
      </c>
      <c r="K490">
        <v>0</v>
      </c>
      <c r="L490">
        <v>1</v>
      </c>
      <c r="M490">
        <v>0</v>
      </c>
      <c r="N490">
        <v>0</v>
      </c>
      <c r="O490" t="s">
        <v>9</v>
      </c>
    </row>
    <row r="491" spans="1:15" x14ac:dyDescent="0.3">
      <c r="A491">
        <v>1381</v>
      </c>
      <c r="B491">
        <v>344</v>
      </c>
      <c r="C491" s="1">
        <v>43685</v>
      </c>
      <c r="D491">
        <v>26.574389</v>
      </c>
      <c r="E491">
        <v>93.191749999999999</v>
      </c>
      <c r="F491" t="s">
        <v>208</v>
      </c>
      <c r="G491" t="s">
        <v>28</v>
      </c>
      <c r="H491" t="s">
        <v>191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0</v>
      </c>
      <c r="O491" t="s">
        <v>9</v>
      </c>
    </row>
    <row r="492" spans="1:15" x14ac:dyDescent="0.3">
      <c r="A492">
        <v>1571</v>
      </c>
      <c r="B492">
        <v>363</v>
      </c>
      <c r="C492" s="1">
        <v>43695</v>
      </c>
      <c r="D492">
        <v>26.574233</v>
      </c>
      <c r="E492">
        <v>93.191523000000004</v>
      </c>
      <c r="F492" t="s">
        <v>208</v>
      </c>
      <c r="G492" t="s">
        <v>28</v>
      </c>
      <c r="H492" t="s">
        <v>191</v>
      </c>
      <c r="I492">
        <v>0</v>
      </c>
      <c r="J492">
        <v>1</v>
      </c>
      <c r="K492">
        <v>0</v>
      </c>
      <c r="L492">
        <v>1</v>
      </c>
      <c r="M492">
        <v>0</v>
      </c>
      <c r="N492">
        <v>0</v>
      </c>
      <c r="O492" t="s">
        <v>9</v>
      </c>
    </row>
    <row r="493" spans="1:15" x14ac:dyDescent="0.3">
      <c r="A493">
        <v>2141</v>
      </c>
      <c r="B493">
        <v>395</v>
      </c>
      <c r="C493" s="1">
        <v>43705</v>
      </c>
      <c r="D493">
        <v>26.568031999999999</v>
      </c>
      <c r="E493">
        <v>93.127098000000004</v>
      </c>
      <c r="F493" t="s">
        <v>208</v>
      </c>
      <c r="G493" t="s">
        <v>28</v>
      </c>
      <c r="H493" t="s">
        <v>191</v>
      </c>
      <c r="I493">
        <v>1</v>
      </c>
      <c r="J493">
        <v>0</v>
      </c>
      <c r="K493">
        <v>0</v>
      </c>
      <c r="L493">
        <v>1</v>
      </c>
      <c r="M493">
        <v>0</v>
      </c>
      <c r="N493">
        <v>0</v>
      </c>
      <c r="O493" t="s">
        <v>9</v>
      </c>
    </row>
    <row r="494" spans="1:15" x14ac:dyDescent="0.3">
      <c r="A494">
        <v>2361</v>
      </c>
      <c r="B494">
        <v>408</v>
      </c>
      <c r="C494" s="1">
        <v>43709</v>
      </c>
      <c r="D494">
        <v>26.578410000000002</v>
      </c>
      <c r="E494">
        <v>93.272225000000006</v>
      </c>
      <c r="F494" t="s">
        <v>208</v>
      </c>
      <c r="G494" t="s">
        <v>28</v>
      </c>
      <c r="H494" t="s">
        <v>191</v>
      </c>
      <c r="I494">
        <v>1</v>
      </c>
      <c r="J494">
        <v>0</v>
      </c>
      <c r="K494">
        <v>0</v>
      </c>
      <c r="L494">
        <v>1</v>
      </c>
      <c r="M494">
        <v>0</v>
      </c>
      <c r="N494">
        <v>0</v>
      </c>
      <c r="O494" t="s">
        <v>9</v>
      </c>
    </row>
    <row r="495" spans="1:15" x14ac:dyDescent="0.3">
      <c r="A495">
        <v>2431</v>
      </c>
      <c r="B495">
        <v>415</v>
      </c>
      <c r="C495" s="1">
        <v>43711</v>
      </c>
      <c r="D495">
        <v>26.630495</v>
      </c>
      <c r="E495">
        <v>93.543925000000002</v>
      </c>
      <c r="F495" t="s">
        <v>208</v>
      </c>
      <c r="G495" t="s">
        <v>28</v>
      </c>
      <c r="H495" t="s">
        <v>191</v>
      </c>
      <c r="I495">
        <v>1</v>
      </c>
      <c r="J495">
        <v>0</v>
      </c>
      <c r="K495">
        <v>0</v>
      </c>
      <c r="L495">
        <v>1</v>
      </c>
      <c r="M495">
        <v>0</v>
      </c>
      <c r="N495">
        <v>0</v>
      </c>
      <c r="O495" t="s">
        <v>9</v>
      </c>
    </row>
    <row r="496" spans="1:15" x14ac:dyDescent="0.3">
      <c r="A496">
        <v>2471</v>
      </c>
      <c r="B496">
        <v>419</v>
      </c>
      <c r="C496" s="1">
        <v>43711</v>
      </c>
      <c r="D496">
        <v>26.607666999999999</v>
      </c>
      <c r="E496">
        <v>93.471170000000001</v>
      </c>
      <c r="F496" t="s">
        <v>208</v>
      </c>
      <c r="G496" t="s">
        <v>28</v>
      </c>
      <c r="H496" t="s">
        <v>191</v>
      </c>
      <c r="I496">
        <v>1</v>
      </c>
      <c r="J496">
        <v>0</v>
      </c>
      <c r="K496">
        <v>0</v>
      </c>
      <c r="L496">
        <v>1</v>
      </c>
      <c r="M496">
        <v>0</v>
      </c>
      <c r="N496">
        <v>0</v>
      </c>
      <c r="O496" t="s">
        <v>9</v>
      </c>
    </row>
    <row r="497" spans="1:15" x14ac:dyDescent="0.3">
      <c r="A497">
        <v>251</v>
      </c>
      <c r="B497">
        <v>423</v>
      </c>
      <c r="C497" s="1">
        <v>43711</v>
      </c>
      <c r="D497">
        <v>26.574003000000001</v>
      </c>
      <c r="E497">
        <v>93.184757000000005</v>
      </c>
      <c r="F497" t="s">
        <v>208</v>
      </c>
      <c r="G497" t="s">
        <v>28</v>
      </c>
      <c r="H497" t="s">
        <v>191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0</v>
      </c>
      <c r="O497" t="s">
        <v>9</v>
      </c>
    </row>
    <row r="498" spans="1:15" x14ac:dyDescent="0.3">
      <c r="A498">
        <v>275</v>
      </c>
      <c r="B498">
        <v>435</v>
      </c>
      <c r="C498" s="1">
        <v>43713</v>
      </c>
      <c r="D498">
        <v>26.573878000000001</v>
      </c>
      <c r="E498">
        <v>93.186476999999996</v>
      </c>
      <c r="F498" t="s">
        <v>208</v>
      </c>
      <c r="G498" t="s">
        <v>28</v>
      </c>
      <c r="H498" t="s">
        <v>191</v>
      </c>
      <c r="I498">
        <v>1</v>
      </c>
      <c r="J498">
        <v>0</v>
      </c>
      <c r="K498">
        <v>0</v>
      </c>
      <c r="L498">
        <v>1</v>
      </c>
      <c r="M498">
        <v>0</v>
      </c>
      <c r="N498">
        <v>0</v>
      </c>
      <c r="O498" t="s">
        <v>9</v>
      </c>
    </row>
    <row r="499" spans="1:15" x14ac:dyDescent="0.3">
      <c r="A499">
        <v>284</v>
      </c>
      <c r="B499">
        <v>444</v>
      </c>
      <c r="C499" s="1">
        <v>43721</v>
      </c>
      <c r="D499">
        <v>26.576305999999999</v>
      </c>
      <c r="E499">
        <v>93.161332999999999</v>
      </c>
      <c r="F499" t="s">
        <v>208</v>
      </c>
      <c r="G499" t="s">
        <v>28</v>
      </c>
      <c r="H499" t="s">
        <v>191</v>
      </c>
      <c r="I499">
        <v>1</v>
      </c>
      <c r="J499">
        <v>0</v>
      </c>
      <c r="K499">
        <v>0</v>
      </c>
      <c r="L499">
        <v>1</v>
      </c>
      <c r="M499">
        <v>0</v>
      </c>
      <c r="N499">
        <v>0</v>
      </c>
      <c r="O499" t="s">
        <v>9</v>
      </c>
    </row>
    <row r="500" spans="1:15" x14ac:dyDescent="0.3">
      <c r="A500">
        <v>304</v>
      </c>
      <c r="B500">
        <v>459</v>
      </c>
      <c r="C500" s="1">
        <v>43728</v>
      </c>
      <c r="D500">
        <v>26.574549999999999</v>
      </c>
      <c r="E500">
        <v>93.223623000000003</v>
      </c>
      <c r="F500" t="s">
        <v>208</v>
      </c>
      <c r="G500" t="s">
        <v>28</v>
      </c>
      <c r="H500" t="s">
        <v>191</v>
      </c>
      <c r="I500">
        <v>1</v>
      </c>
      <c r="J500">
        <v>0</v>
      </c>
      <c r="K500">
        <v>0</v>
      </c>
      <c r="L500">
        <v>1</v>
      </c>
      <c r="M500">
        <v>0</v>
      </c>
      <c r="N500">
        <v>0</v>
      </c>
      <c r="O500" t="s">
        <v>9</v>
      </c>
    </row>
    <row r="501" spans="1:15" x14ac:dyDescent="0.3">
      <c r="A501">
        <v>307</v>
      </c>
      <c r="B501">
        <v>462</v>
      </c>
      <c r="C501" s="1">
        <v>43728</v>
      </c>
      <c r="D501">
        <v>26.569099999999999</v>
      </c>
      <c r="E501">
        <v>93.134747000000004</v>
      </c>
      <c r="F501" t="s">
        <v>208</v>
      </c>
      <c r="G501" t="s">
        <v>28</v>
      </c>
      <c r="H501" t="s">
        <v>191</v>
      </c>
      <c r="I501">
        <v>0</v>
      </c>
      <c r="J501">
        <v>1</v>
      </c>
      <c r="K501">
        <v>0</v>
      </c>
      <c r="L501">
        <v>1</v>
      </c>
      <c r="M501">
        <v>0</v>
      </c>
      <c r="N501">
        <v>0</v>
      </c>
      <c r="O501" t="s">
        <v>9</v>
      </c>
    </row>
    <row r="502" spans="1:15" x14ac:dyDescent="0.3">
      <c r="A502">
        <v>313</v>
      </c>
      <c r="B502">
        <v>468</v>
      </c>
      <c r="C502" s="1">
        <v>43735</v>
      </c>
      <c r="D502">
        <v>26.610962000000001</v>
      </c>
      <c r="E502">
        <v>93.489755000000002</v>
      </c>
      <c r="F502" t="s">
        <v>208</v>
      </c>
      <c r="G502" t="s">
        <v>28</v>
      </c>
      <c r="H502" t="s">
        <v>191</v>
      </c>
      <c r="I502">
        <v>1</v>
      </c>
      <c r="J502">
        <v>0</v>
      </c>
      <c r="K502">
        <v>0</v>
      </c>
      <c r="L502">
        <v>1</v>
      </c>
      <c r="M502">
        <v>0</v>
      </c>
      <c r="N502">
        <v>0</v>
      </c>
      <c r="O502" t="s">
        <v>9</v>
      </c>
    </row>
    <row r="503" spans="1:15" x14ac:dyDescent="0.3">
      <c r="A503">
        <v>324</v>
      </c>
      <c r="B503">
        <v>479</v>
      </c>
      <c r="C503" s="1">
        <v>43739</v>
      </c>
      <c r="D503">
        <v>26.591407</v>
      </c>
      <c r="E503">
        <v>93.436920000000001</v>
      </c>
      <c r="F503" t="s">
        <v>210</v>
      </c>
      <c r="G503" t="s">
        <v>28</v>
      </c>
      <c r="H503" t="s">
        <v>191</v>
      </c>
      <c r="I503">
        <v>1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5.0999999999999996</v>
      </c>
    </row>
    <row r="504" spans="1:15" x14ac:dyDescent="0.3">
      <c r="A504">
        <v>345</v>
      </c>
      <c r="B504">
        <v>492</v>
      </c>
      <c r="C504" s="1">
        <v>43741</v>
      </c>
      <c r="D504">
        <v>26.574808000000001</v>
      </c>
      <c r="E504">
        <v>93.211478</v>
      </c>
      <c r="F504" t="s">
        <v>210</v>
      </c>
      <c r="G504" t="s">
        <v>28</v>
      </c>
      <c r="H504" t="s">
        <v>191</v>
      </c>
      <c r="I504">
        <v>1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9</v>
      </c>
    </row>
    <row r="505" spans="1:15" x14ac:dyDescent="0.3">
      <c r="A505">
        <v>414</v>
      </c>
      <c r="B505">
        <v>549</v>
      </c>
      <c r="C505" s="1">
        <v>43756</v>
      </c>
      <c r="D505">
        <v>26.590972000000001</v>
      </c>
      <c r="E505">
        <v>93.435568000000004</v>
      </c>
      <c r="F505" t="s">
        <v>210</v>
      </c>
      <c r="G505" t="s">
        <v>28</v>
      </c>
      <c r="H505" t="s">
        <v>191</v>
      </c>
      <c r="I505">
        <v>1</v>
      </c>
      <c r="J505">
        <v>0</v>
      </c>
      <c r="K505">
        <v>0</v>
      </c>
      <c r="L505">
        <v>1</v>
      </c>
      <c r="M505">
        <v>0</v>
      </c>
      <c r="N505">
        <v>0</v>
      </c>
      <c r="O505" t="s">
        <v>9</v>
      </c>
    </row>
    <row r="506" spans="1:15" x14ac:dyDescent="0.3">
      <c r="A506">
        <v>416</v>
      </c>
      <c r="B506">
        <v>551</v>
      </c>
      <c r="C506" s="1">
        <v>43756</v>
      </c>
      <c r="D506">
        <v>26.570239999999998</v>
      </c>
      <c r="E506">
        <v>93.118587000000005</v>
      </c>
      <c r="F506" t="s">
        <v>210</v>
      </c>
      <c r="G506" t="s">
        <v>28</v>
      </c>
      <c r="H506" t="s">
        <v>191</v>
      </c>
      <c r="I506">
        <v>1</v>
      </c>
      <c r="J506">
        <v>0</v>
      </c>
      <c r="K506">
        <v>0</v>
      </c>
      <c r="L506">
        <v>1</v>
      </c>
      <c r="M506">
        <v>0</v>
      </c>
      <c r="N506">
        <v>0</v>
      </c>
      <c r="O506" t="s">
        <v>9</v>
      </c>
    </row>
    <row r="507" spans="1:15" x14ac:dyDescent="0.3">
      <c r="A507">
        <v>423</v>
      </c>
      <c r="B507">
        <v>555</v>
      </c>
      <c r="C507" s="1">
        <v>43756</v>
      </c>
      <c r="D507">
        <v>26.598860999999999</v>
      </c>
      <c r="E507">
        <v>93.451166999999998</v>
      </c>
      <c r="F507" t="s">
        <v>210</v>
      </c>
      <c r="G507" t="s">
        <v>28</v>
      </c>
      <c r="H507" t="s">
        <v>191</v>
      </c>
      <c r="I507">
        <v>0</v>
      </c>
      <c r="J507">
        <v>1</v>
      </c>
      <c r="K507">
        <v>0</v>
      </c>
      <c r="L507">
        <v>1</v>
      </c>
      <c r="M507">
        <v>0</v>
      </c>
      <c r="N507">
        <v>0</v>
      </c>
      <c r="O507">
        <v>4.08</v>
      </c>
    </row>
    <row r="508" spans="1:15" x14ac:dyDescent="0.3">
      <c r="A508">
        <v>424</v>
      </c>
      <c r="B508">
        <v>556</v>
      </c>
      <c r="C508" s="1">
        <v>43756</v>
      </c>
      <c r="D508">
        <v>26.598921000000001</v>
      </c>
      <c r="E508">
        <v>93.451436000000001</v>
      </c>
      <c r="F508" t="s">
        <v>210</v>
      </c>
      <c r="G508" t="s">
        <v>28</v>
      </c>
      <c r="H508" t="s">
        <v>191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4.0999999999999996</v>
      </c>
    </row>
    <row r="509" spans="1:15" x14ac:dyDescent="0.3">
      <c r="A509">
        <v>430</v>
      </c>
      <c r="B509">
        <v>562</v>
      </c>
      <c r="C509" s="1">
        <v>43758</v>
      </c>
      <c r="D509">
        <v>26.585663</v>
      </c>
      <c r="E509">
        <v>93.318692999999996</v>
      </c>
      <c r="F509" t="s">
        <v>210</v>
      </c>
      <c r="G509" t="s">
        <v>28</v>
      </c>
      <c r="H509" t="s">
        <v>191</v>
      </c>
      <c r="I509">
        <v>0</v>
      </c>
      <c r="J509">
        <v>1</v>
      </c>
      <c r="K509">
        <v>0</v>
      </c>
      <c r="L509">
        <v>1</v>
      </c>
      <c r="M509">
        <v>0</v>
      </c>
      <c r="N509">
        <v>0</v>
      </c>
      <c r="O509" t="s">
        <v>9</v>
      </c>
    </row>
    <row r="510" spans="1:15" x14ac:dyDescent="0.3">
      <c r="A510">
        <v>437</v>
      </c>
      <c r="B510">
        <v>569</v>
      </c>
      <c r="C510" s="1">
        <v>43760</v>
      </c>
      <c r="D510">
        <v>26.575756999999999</v>
      </c>
      <c r="E510">
        <v>93.151866999999996</v>
      </c>
      <c r="F510" t="s">
        <v>210</v>
      </c>
      <c r="G510" t="s">
        <v>28</v>
      </c>
      <c r="H510" t="s">
        <v>191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 t="s">
        <v>9</v>
      </c>
    </row>
    <row r="511" spans="1:15" x14ac:dyDescent="0.3">
      <c r="A511">
        <v>439</v>
      </c>
      <c r="B511">
        <v>571</v>
      </c>
      <c r="C511" s="1">
        <v>43760</v>
      </c>
      <c r="D511">
        <v>26.574888000000001</v>
      </c>
      <c r="E511">
        <v>93.209815000000006</v>
      </c>
      <c r="F511" t="s">
        <v>210</v>
      </c>
      <c r="G511" t="s">
        <v>28</v>
      </c>
      <c r="H511" t="s">
        <v>191</v>
      </c>
      <c r="I511">
        <v>1</v>
      </c>
      <c r="J511">
        <v>0</v>
      </c>
      <c r="K511">
        <v>0</v>
      </c>
      <c r="L511">
        <v>1</v>
      </c>
      <c r="M511">
        <v>0</v>
      </c>
      <c r="N511">
        <v>0</v>
      </c>
      <c r="O511" t="s">
        <v>9</v>
      </c>
    </row>
    <row r="512" spans="1:15" x14ac:dyDescent="0.3">
      <c r="A512">
        <v>470</v>
      </c>
      <c r="B512">
        <v>588</v>
      </c>
      <c r="C512" s="1">
        <v>43767</v>
      </c>
      <c r="D512">
        <v>26.574377999999999</v>
      </c>
      <c r="E512">
        <v>93.147810000000007</v>
      </c>
      <c r="F512" t="s">
        <v>210</v>
      </c>
      <c r="G512" t="s">
        <v>28</v>
      </c>
      <c r="H512" t="s">
        <v>191</v>
      </c>
      <c r="I512">
        <v>1</v>
      </c>
      <c r="J512">
        <v>0</v>
      </c>
      <c r="K512">
        <v>0</v>
      </c>
      <c r="L512">
        <v>1</v>
      </c>
      <c r="M512">
        <v>0</v>
      </c>
      <c r="N512">
        <v>0</v>
      </c>
      <c r="O512" t="s">
        <v>9</v>
      </c>
    </row>
    <row r="513" spans="1:15" x14ac:dyDescent="0.3">
      <c r="A513">
        <v>471</v>
      </c>
      <c r="B513">
        <v>589</v>
      </c>
      <c r="C513" s="1">
        <v>43767</v>
      </c>
      <c r="D513">
        <v>26.574687000000001</v>
      </c>
      <c r="E513">
        <v>93.228206999999998</v>
      </c>
      <c r="F513" t="s">
        <v>210</v>
      </c>
      <c r="G513" t="s">
        <v>28</v>
      </c>
      <c r="H513" t="s">
        <v>191</v>
      </c>
      <c r="I513">
        <v>1</v>
      </c>
      <c r="J513">
        <v>0</v>
      </c>
      <c r="K513">
        <v>0</v>
      </c>
      <c r="L513">
        <v>1</v>
      </c>
      <c r="M513">
        <v>0</v>
      </c>
      <c r="N513">
        <v>0</v>
      </c>
      <c r="O513" t="s">
        <v>9</v>
      </c>
    </row>
    <row r="514" spans="1:15" x14ac:dyDescent="0.3">
      <c r="A514">
        <v>473</v>
      </c>
      <c r="B514">
        <v>591</v>
      </c>
      <c r="C514" s="1">
        <v>43767</v>
      </c>
      <c r="D514">
        <v>26.641493000000001</v>
      </c>
      <c r="E514">
        <v>93.581052999999997</v>
      </c>
      <c r="F514" t="s">
        <v>210</v>
      </c>
      <c r="G514" t="s">
        <v>28</v>
      </c>
      <c r="H514" t="s">
        <v>191</v>
      </c>
      <c r="I514">
        <v>1</v>
      </c>
      <c r="J514">
        <v>0</v>
      </c>
      <c r="K514">
        <v>0</v>
      </c>
      <c r="L514">
        <v>1</v>
      </c>
      <c r="M514">
        <v>0</v>
      </c>
      <c r="N514">
        <v>0</v>
      </c>
      <c r="O514" t="s">
        <v>9</v>
      </c>
    </row>
    <row r="515" spans="1:15" x14ac:dyDescent="0.3">
      <c r="A515">
        <v>537</v>
      </c>
      <c r="B515">
        <v>621</v>
      </c>
      <c r="C515" s="1">
        <v>43776</v>
      </c>
      <c r="D515">
        <v>26.575973000000001</v>
      </c>
      <c r="E515">
        <v>93.152190000000004</v>
      </c>
      <c r="F515" t="s">
        <v>210</v>
      </c>
      <c r="G515" t="s">
        <v>28</v>
      </c>
      <c r="H515" t="s">
        <v>191</v>
      </c>
      <c r="I515">
        <v>1</v>
      </c>
      <c r="J515">
        <v>0</v>
      </c>
      <c r="K515">
        <v>0</v>
      </c>
      <c r="L515">
        <v>1</v>
      </c>
      <c r="M515">
        <v>0</v>
      </c>
      <c r="N515">
        <v>0</v>
      </c>
      <c r="O515" t="s">
        <v>9</v>
      </c>
    </row>
    <row r="516" spans="1:15" x14ac:dyDescent="0.3">
      <c r="A516">
        <v>566</v>
      </c>
      <c r="B516">
        <v>637</v>
      </c>
      <c r="C516" s="1">
        <v>43781</v>
      </c>
      <c r="D516">
        <v>26.578631999999999</v>
      </c>
      <c r="E516">
        <v>93.268997999999996</v>
      </c>
      <c r="F516" t="s">
        <v>210</v>
      </c>
      <c r="G516" t="s">
        <v>28</v>
      </c>
      <c r="H516" t="s">
        <v>191</v>
      </c>
      <c r="I516">
        <v>1</v>
      </c>
      <c r="J516">
        <v>0</v>
      </c>
      <c r="K516">
        <v>0</v>
      </c>
      <c r="L516">
        <v>1</v>
      </c>
      <c r="M516">
        <v>0</v>
      </c>
      <c r="N516">
        <v>0</v>
      </c>
      <c r="O516" t="s">
        <v>9</v>
      </c>
    </row>
    <row r="517" spans="1:15" x14ac:dyDescent="0.3">
      <c r="A517">
        <v>592</v>
      </c>
      <c r="B517">
        <v>648</v>
      </c>
      <c r="C517" s="1">
        <v>43785</v>
      </c>
      <c r="D517">
        <v>26.576499999999999</v>
      </c>
      <c r="E517">
        <v>93.171943999999996</v>
      </c>
      <c r="F517" t="s">
        <v>210</v>
      </c>
      <c r="G517" t="s">
        <v>28</v>
      </c>
      <c r="H517" t="s">
        <v>191</v>
      </c>
      <c r="I517">
        <v>1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3.09</v>
      </c>
    </row>
    <row r="518" spans="1:15" x14ac:dyDescent="0.3">
      <c r="A518">
        <v>600</v>
      </c>
      <c r="B518">
        <v>656</v>
      </c>
      <c r="C518" s="1">
        <v>43787</v>
      </c>
      <c r="D518">
        <v>26.576238</v>
      </c>
      <c r="E518">
        <v>93.170050000000003</v>
      </c>
      <c r="F518" t="s">
        <v>210</v>
      </c>
      <c r="G518" t="s">
        <v>28</v>
      </c>
      <c r="H518" t="s">
        <v>191</v>
      </c>
      <c r="I518">
        <v>1</v>
      </c>
      <c r="J518">
        <v>0</v>
      </c>
      <c r="K518">
        <v>0</v>
      </c>
      <c r="L518">
        <v>1</v>
      </c>
      <c r="M518">
        <v>0</v>
      </c>
      <c r="N518">
        <v>0</v>
      </c>
      <c r="O518" t="s">
        <v>9</v>
      </c>
    </row>
    <row r="519" spans="1:15" x14ac:dyDescent="0.3">
      <c r="A519">
        <v>608</v>
      </c>
      <c r="B519">
        <v>664</v>
      </c>
      <c r="C519" s="1">
        <v>43789</v>
      </c>
      <c r="D519">
        <v>26.610621999999999</v>
      </c>
      <c r="E519">
        <v>93.483967000000007</v>
      </c>
      <c r="F519" t="s">
        <v>210</v>
      </c>
      <c r="G519" t="s">
        <v>28</v>
      </c>
      <c r="H519" t="s">
        <v>191</v>
      </c>
      <c r="I519">
        <v>1</v>
      </c>
      <c r="J519">
        <v>0</v>
      </c>
      <c r="K519">
        <v>0</v>
      </c>
      <c r="L519">
        <v>1</v>
      </c>
      <c r="M519">
        <v>0</v>
      </c>
      <c r="N519">
        <v>0</v>
      </c>
      <c r="O519" t="s">
        <v>9</v>
      </c>
    </row>
    <row r="520" spans="1:15" x14ac:dyDescent="0.3">
      <c r="A520">
        <v>618</v>
      </c>
      <c r="B520">
        <v>674</v>
      </c>
      <c r="C520" s="1">
        <v>43794</v>
      </c>
      <c r="D520">
        <v>26.574712999999999</v>
      </c>
      <c r="E520">
        <v>93.235151999999999</v>
      </c>
      <c r="F520" t="s">
        <v>210</v>
      </c>
      <c r="G520" t="s">
        <v>28</v>
      </c>
      <c r="H520" t="s">
        <v>191</v>
      </c>
      <c r="I520">
        <v>1</v>
      </c>
      <c r="J520">
        <v>0</v>
      </c>
      <c r="K520">
        <v>0</v>
      </c>
      <c r="L520">
        <v>1</v>
      </c>
      <c r="M520">
        <v>0</v>
      </c>
      <c r="N520">
        <v>0</v>
      </c>
      <c r="O520" t="s">
        <v>9</v>
      </c>
    </row>
    <row r="521" spans="1:15" x14ac:dyDescent="0.3">
      <c r="A521">
        <v>621</v>
      </c>
      <c r="B521">
        <v>677</v>
      </c>
      <c r="C521" s="1">
        <v>43794</v>
      </c>
      <c r="D521">
        <v>26.568078</v>
      </c>
      <c r="E521">
        <v>93.128467000000001</v>
      </c>
      <c r="F521" t="s">
        <v>210</v>
      </c>
      <c r="G521" t="s">
        <v>28</v>
      </c>
      <c r="H521" t="s">
        <v>191</v>
      </c>
      <c r="I521">
        <v>1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2.48</v>
      </c>
    </row>
    <row r="522" spans="1:15" x14ac:dyDescent="0.3">
      <c r="A522">
        <v>626</v>
      </c>
      <c r="B522">
        <v>682</v>
      </c>
      <c r="C522" s="1">
        <v>43796</v>
      </c>
      <c r="D522">
        <v>26.577960000000001</v>
      </c>
      <c r="E522">
        <v>93.286180000000002</v>
      </c>
      <c r="F522" t="s">
        <v>210</v>
      </c>
      <c r="G522" t="s">
        <v>28</v>
      </c>
      <c r="H522" t="s">
        <v>191</v>
      </c>
      <c r="I522">
        <v>1</v>
      </c>
      <c r="J522">
        <v>0</v>
      </c>
      <c r="K522">
        <v>0</v>
      </c>
      <c r="L522">
        <v>1</v>
      </c>
      <c r="M522">
        <v>0</v>
      </c>
      <c r="N522">
        <v>0</v>
      </c>
      <c r="O522" t="s">
        <v>9</v>
      </c>
    </row>
    <row r="523" spans="1:15" x14ac:dyDescent="0.3">
      <c r="A523">
        <v>627</v>
      </c>
      <c r="B523">
        <v>683</v>
      </c>
      <c r="C523" s="1">
        <v>43796</v>
      </c>
      <c r="D523">
        <v>26.576832</v>
      </c>
      <c r="E523">
        <v>93.280249999999995</v>
      </c>
      <c r="F523" t="s">
        <v>210</v>
      </c>
      <c r="G523" t="s">
        <v>28</v>
      </c>
      <c r="H523" t="s">
        <v>191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0</v>
      </c>
      <c r="O523" t="s">
        <v>9</v>
      </c>
    </row>
    <row r="524" spans="1:15" x14ac:dyDescent="0.3">
      <c r="A524">
        <v>639</v>
      </c>
      <c r="B524">
        <v>695</v>
      </c>
      <c r="C524" s="1">
        <v>43800</v>
      </c>
      <c r="D524">
        <v>26.574113000000001</v>
      </c>
      <c r="E524">
        <v>93.146448000000007</v>
      </c>
      <c r="F524" t="s">
        <v>210</v>
      </c>
      <c r="G524" t="s">
        <v>28</v>
      </c>
      <c r="H524" t="s">
        <v>191</v>
      </c>
      <c r="I524">
        <v>1</v>
      </c>
      <c r="J524">
        <v>0</v>
      </c>
      <c r="K524">
        <v>0</v>
      </c>
      <c r="L524">
        <v>1</v>
      </c>
      <c r="M524">
        <v>0</v>
      </c>
      <c r="N524">
        <v>0</v>
      </c>
      <c r="O524" t="s">
        <v>9</v>
      </c>
    </row>
    <row r="525" spans="1:15" x14ac:dyDescent="0.3">
      <c r="A525">
        <v>645</v>
      </c>
      <c r="B525">
        <v>699</v>
      </c>
      <c r="C525" s="1">
        <v>43802</v>
      </c>
      <c r="D525">
        <v>26.569082999999999</v>
      </c>
      <c r="E525">
        <v>93.071888999999999</v>
      </c>
      <c r="F525" t="s">
        <v>210</v>
      </c>
      <c r="G525" t="s">
        <v>28</v>
      </c>
      <c r="H525" t="s">
        <v>191</v>
      </c>
      <c r="I525">
        <v>1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1.48</v>
      </c>
    </row>
    <row r="526" spans="1:15" x14ac:dyDescent="0.3">
      <c r="A526">
        <v>650</v>
      </c>
      <c r="B526">
        <v>704</v>
      </c>
      <c r="C526" s="1">
        <v>43802</v>
      </c>
      <c r="D526">
        <v>26.590693999999999</v>
      </c>
      <c r="E526">
        <v>93.433417000000006</v>
      </c>
      <c r="F526" t="s">
        <v>210</v>
      </c>
      <c r="G526" t="s">
        <v>28</v>
      </c>
      <c r="H526" t="s">
        <v>191</v>
      </c>
      <c r="I526">
        <v>1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3.17</v>
      </c>
    </row>
    <row r="527" spans="1:15" x14ac:dyDescent="0.3">
      <c r="A527">
        <v>656</v>
      </c>
      <c r="B527">
        <v>709</v>
      </c>
      <c r="C527" s="1">
        <v>43806</v>
      </c>
      <c r="D527">
        <v>26.568528000000001</v>
      </c>
      <c r="E527">
        <v>93.061166999999998</v>
      </c>
      <c r="F527" t="s">
        <v>210</v>
      </c>
      <c r="G527" t="s">
        <v>28</v>
      </c>
      <c r="H527" t="s">
        <v>191</v>
      </c>
      <c r="I527">
        <v>0</v>
      </c>
      <c r="J527">
        <v>1</v>
      </c>
      <c r="K527">
        <v>0</v>
      </c>
      <c r="L527">
        <v>1</v>
      </c>
      <c r="M527">
        <v>0</v>
      </c>
      <c r="N527">
        <v>0</v>
      </c>
      <c r="O527">
        <v>1.51</v>
      </c>
    </row>
    <row r="528" spans="1:15" x14ac:dyDescent="0.3">
      <c r="A528">
        <v>658</v>
      </c>
      <c r="B528">
        <v>711</v>
      </c>
      <c r="C528" s="1">
        <v>43810</v>
      </c>
      <c r="D528">
        <v>26.567367999999998</v>
      </c>
      <c r="E528">
        <v>93.064611999999997</v>
      </c>
      <c r="F528" t="s">
        <v>210</v>
      </c>
      <c r="G528" t="s">
        <v>28</v>
      </c>
      <c r="H528" t="s">
        <v>191</v>
      </c>
      <c r="I528">
        <v>1</v>
      </c>
      <c r="J528">
        <v>0</v>
      </c>
      <c r="K528">
        <v>0</v>
      </c>
      <c r="L528">
        <v>1</v>
      </c>
      <c r="M528">
        <v>0</v>
      </c>
      <c r="N528">
        <v>0</v>
      </c>
      <c r="O528" t="s">
        <v>9</v>
      </c>
    </row>
    <row r="529" spans="1:15" x14ac:dyDescent="0.3">
      <c r="A529">
        <v>666</v>
      </c>
      <c r="B529">
        <v>719</v>
      </c>
      <c r="C529" s="1">
        <v>43819</v>
      </c>
      <c r="D529">
        <v>26.600166999999999</v>
      </c>
      <c r="E529">
        <v>93.453971999999993</v>
      </c>
      <c r="F529" t="s">
        <v>210</v>
      </c>
      <c r="G529" t="s">
        <v>28</v>
      </c>
      <c r="H529" t="s">
        <v>191</v>
      </c>
      <c r="I529">
        <v>1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11.42</v>
      </c>
    </row>
    <row r="530" spans="1:15" x14ac:dyDescent="0.3">
      <c r="A530">
        <v>667</v>
      </c>
      <c r="B530">
        <v>720</v>
      </c>
      <c r="C530" s="1">
        <v>43819</v>
      </c>
      <c r="D530">
        <v>26.575056</v>
      </c>
      <c r="E530">
        <v>93.078500000000005</v>
      </c>
      <c r="F530" t="s">
        <v>210</v>
      </c>
      <c r="G530" t="s">
        <v>28</v>
      </c>
      <c r="H530" t="s">
        <v>191</v>
      </c>
      <c r="I530">
        <v>1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1.1599999999999999</v>
      </c>
    </row>
    <row r="531" spans="1:15" x14ac:dyDescent="0.3">
      <c r="A531">
        <v>732</v>
      </c>
      <c r="B531">
        <v>772</v>
      </c>
      <c r="C531" s="1">
        <v>43863</v>
      </c>
      <c r="D531">
        <v>26.574805999999999</v>
      </c>
      <c r="E531">
        <v>93.230610999999996</v>
      </c>
      <c r="F531" t="s">
        <v>210</v>
      </c>
      <c r="G531" t="s">
        <v>28</v>
      </c>
      <c r="H531" t="s">
        <v>191</v>
      </c>
      <c r="I531">
        <v>1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2.29</v>
      </c>
    </row>
    <row r="532" spans="1:15" x14ac:dyDescent="0.3">
      <c r="A532">
        <v>736</v>
      </c>
      <c r="B532">
        <v>776</v>
      </c>
      <c r="C532" s="1">
        <v>43865</v>
      </c>
      <c r="D532">
        <v>26.574556000000001</v>
      </c>
      <c r="E532">
        <v>93.222361000000006</v>
      </c>
      <c r="F532" t="s">
        <v>210</v>
      </c>
      <c r="G532" t="s">
        <v>28</v>
      </c>
      <c r="H532" t="s">
        <v>191</v>
      </c>
      <c r="I532">
        <v>1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12.51</v>
      </c>
    </row>
    <row r="533" spans="1:15" x14ac:dyDescent="0.3">
      <c r="A533">
        <v>740</v>
      </c>
      <c r="B533">
        <v>780</v>
      </c>
      <c r="C533" s="1">
        <v>43867</v>
      </c>
      <c r="D533">
        <v>26.574763000000001</v>
      </c>
      <c r="E533">
        <v>93.214813000000007</v>
      </c>
      <c r="F533" t="s">
        <v>210</v>
      </c>
      <c r="G533" t="s">
        <v>28</v>
      </c>
      <c r="H533" t="s">
        <v>191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</v>
      </c>
      <c r="O533" t="s">
        <v>9</v>
      </c>
    </row>
    <row r="534" spans="1:15" x14ac:dyDescent="0.3">
      <c r="A534">
        <v>741</v>
      </c>
      <c r="B534">
        <v>781</v>
      </c>
      <c r="C534" s="1">
        <v>43867</v>
      </c>
      <c r="D534">
        <v>26.574722000000001</v>
      </c>
      <c r="E534">
        <v>93.218166999999994</v>
      </c>
      <c r="F534" t="s">
        <v>210</v>
      </c>
      <c r="G534" t="s">
        <v>28</v>
      </c>
      <c r="H534" t="s">
        <v>191</v>
      </c>
      <c r="I534">
        <v>1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1.45</v>
      </c>
    </row>
    <row r="535" spans="1:15" x14ac:dyDescent="0.3">
      <c r="A535">
        <v>785</v>
      </c>
      <c r="B535">
        <v>819</v>
      </c>
      <c r="C535" s="1">
        <v>43901</v>
      </c>
      <c r="D535">
        <v>26.571349999999999</v>
      </c>
      <c r="E535">
        <v>93.140930999999995</v>
      </c>
      <c r="F535" t="s">
        <v>210</v>
      </c>
      <c r="G535" t="s">
        <v>28</v>
      </c>
      <c r="H535" t="s">
        <v>191</v>
      </c>
      <c r="I535">
        <v>1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3.31</v>
      </c>
    </row>
    <row r="536" spans="1:15" x14ac:dyDescent="0.3">
      <c r="A536">
        <v>794</v>
      </c>
      <c r="B536">
        <v>827</v>
      </c>
      <c r="C536" s="1">
        <v>43908</v>
      </c>
      <c r="D536">
        <v>26.574428000000001</v>
      </c>
      <c r="E536">
        <v>93.090052999999997</v>
      </c>
      <c r="F536" t="s">
        <v>210</v>
      </c>
      <c r="G536" t="s">
        <v>28</v>
      </c>
      <c r="H536" t="s">
        <v>191</v>
      </c>
      <c r="I536">
        <v>1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3.03</v>
      </c>
    </row>
    <row r="537" spans="1:15" x14ac:dyDescent="0.3">
      <c r="A537">
        <v>243</v>
      </c>
      <c r="B537">
        <v>243</v>
      </c>
      <c r="C537" s="1">
        <v>43628</v>
      </c>
      <c r="D537">
        <v>26.569806669999998</v>
      </c>
      <c r="E537">
        <v>93.054918330000007</v>
      </c>
      <c r="F537" t="s">
        <v>208</v>
      </c>
      <c r="G537" t="s">
        <v>63</v>
      </c>
      <c r="H537" t="s">
        <v>191</v>
      </c>
      <c r="I537">
        <v>1</v>
      </c>
      <c r="J537">
        <v>0</v>
      </c>
      <c r="K537">
        <v>0</v>
      </c>
      <c r="L537">
        <v>1</v>
      </c>
      <c r="M537">
        <v>0</v>
      </c>
      <c r="N537">
        <v>0</v>
      </c>
      <c r="O537" t="s">
        <v>9</v>
      </c>
    </row>
    <row r="538" spans="1:15" x14ac:dyDescent="0.3">
      <c r="A538">
        <v>594</v>
      </c>
      <c r="B538">
        <v>650</v>
      </c>
      <c r="C538" s="1">
        <v>43785</v>
      </c>
      <c r="D538">
        <v>26.570806000000001</v>
      </c>
      <c r="E538">
        <v>93.049916999999994</v>
      </c>
      <c r="F538" t="s">
        <v>210</v>
      </c>
      <c r="G538" t="s">
        <v>157</v>
      </c>
      <c r="H538" t="s">
        <v>191</v>
      </c>
      <c r="I538">
        <v>1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3.38</v>
      </c>
    </row>
    <row r="539" spans="1:15" x14ac:dyDescent="0.3">
      <c r="A539">
        <v>142</v>
      </c>
      <c r="B539">
        <v>142</v>
      </c>
      <c r="C539" s="1">
        <v>43551</v>
      </c>
      <c r="D539">
        <v>26.574478330000002</v>
      </c>
      <c r="E539">
        <v>93.193359999999998</v>
      </c>
      <c r="F539" t="s">
        <v>210</v>
      </c>
      <c r="G539" t="s">
        <v>23</v>
      </c>
      <c r="H539" t="s">
        <v>187</v>
      </c>
      <c r="I539">
        <v>1</v>
      </c>
      <c r="J539">
        <v>0</v>
      </c>
      <c r="K539">
        <v>0</v>
      </c>
      <c r="L539">
        <v>1</v>
      </c>
      <c r="M539">
        <v>0</v>
      </c>
      <c r="N539">
        <v>0</v>
      </c>
      <c r="O539" t="s">
        <v>9</v>
      </c>
    </row>
    <row r="540" spans="1:15" x14ac:dyDescent="0.3">
      <c r="A540">
        <v>1171</v>
      </c>
      <c r="B540">
        <v>323</v>
      </c>
      <c r="C540" s="1">
        <v>43673</v>
      </c>
      <c r="D540">
        <v>26.574607</v>
      </c>
      <c r="E540">
        <v>93.220263000000003</v>
      </c>
      <c r="F540" t="s">
        <v>208</v>
      </c>
      <c r="G540" t="s">
        <v>90</v>
      </c>
      <c r="H540" t="s">
        <v>189</v>
      </c>
      <c r="I540">
        <v>0</v>
      </c>
      <c r="J540">
        <v>1</v>
      </c>
      <c r="K540">
        <v>0</v>
      </c>
      <c r="L540">
        <v>1</v>
      </c>
      <c r="M540">
        <v>0</v>
      </c>
      <c r="N540">
        <v>0</v>
      </c>
      <c r="O540" t="s">
        <v>9</v>
      </c>
    </row>
    <row r="541" spans="1:15" x14ac:dyDescent="0.3">
      <c r="A541">
        <v>611</v>
      </c>
      <c r="B541">
        <v>667</v>
      </c>
      <c r="C541" s="1">
        <v>43791</v>
      </c>
      <c r="D541">
        <v>26.577694000000001</v>
      </c>
      <c r="E541">
        <v>93.257806000000002</v>
      </c>
      <c r="F541" t="s">
        <v>210</v>
      </c>
      <c r="G541" t="s">
        <v>90</v>
      </c>
      <c r="H541" t="s">
        <v>189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1.4</v>
      </c>
    </row>
    <row r="542" spans="1:15" x14ac:dyDescent="0.3">
      <c r="A542">
        <v>739</v>
      </c>
      <c r="B542">
        <v>779</v>
      </c>
      <c r="C542" s="1">
        <v>43867</v>
      </c>
      <c r="D542">
        <v>26.585491999999999</v>
      </c>
      <c r="E542">
        <v>93.339524999999995</v>
      </c>
      <c r="F542" t="s">
        <v>210</v>
      </c>
      <c r="G542" t="s">
        <v>90</v>
      </c>
      <c r="H542" t="s">
        <v>189</v>
      </c>
      <c r="I542">
        <v>1</v>
      </c>
      <c r="J542">
        <v>0</v>
      </c>
      <c r="K542">
        <v>0</v>
      </c>
      <c r="L542">
        <v>1</v>
      </c>
      <c r="M542">
        <v>0</v>
      </c>
      <c r="N542">
        <v>0</v>
      </c>
      <c r="O542" t="s">
        <v>9</v>
      </c>
    </row>
    <row r="543" spans="1:15" x14ac:dyDescent="0.3">
      <c r="A543">
        <v>791</v>
      </c>
      <c r="B543">
        <v>824</v>
      </c>
      <c r="C543" s="1">
        <v>43903</v>
      </c>
      <c r="D543">
        <v>26.574669</v>
      </c>
      <c r="E543">
        <v>93.230744000000001</v>
      </c>
      <c r="F543" t="s">
        <v>210</v>
      </c>
      <c r="G543" t="s">
        <v>90</v>
      </c>
      <c r="H543" t="s">
        <v>189</v>
      </c>
      <c r="I543">
        <v>1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4.3899999999999997</v>
      </c>
    </row>
    <row r="544" spans="1:15" x14ac:dyDescent="0.3">
      <c r="A544">
        <v>5</v>
      </c>
      <c r="B544">
        <v>5</v>
      </c>
      <c r="C544" s="1">
        <v>43435</v>
      </c>
      <c r="D544">
        <v>26.58397222</v>
      </c>
      <c r="E544">
        <v>93.336611110000007</v>
      </c>
      <c r="F544" t="s">
        <v>210</v>
      </c>
      <c r="G544" t="s">
        <v>12</v>
      </c>
      <c r="H544" t="s">
        <v>191</v>
      </c>
      <c r="I544">
        <v>0</v>
      </c>
      <c r="J544">
        <v>0</v>
      </c>
      <c r="K544">
        <v>1</v>
      </c>
      <c r="L544">
        <v>1</v>
      </c>
      <c r="M544">
        <v>0</v>
      </c>
      <c r="N544">
        <v>0</v>
      </c>
      <c r="O544" t="s">
        <v>9</v>
      </c>
    </row>
    <row r="545" spans="1:15" x14ac:dyDescent="0.3">
      <c r="A545">
        <v>1591</v>
      </c>
      <c r="B545">
        <v>365</v>
      </c>
      <c r="C545" s="1">
        <v>43695</v>
      </c>
      <c r="D545">
        <v>26.574278</v>
      </c>
      <c r="E545">
        <v>93.191556000000006</v>
      </c>
      <c r="F545" t="s">
        <v>208</v>
      </c>
      <c r="G545" t="s">
        <v>94</v>
      </c>
      <c r="H545" t="s">
        <v>191</v>
      </c>
      <c r="I545">
        <v>1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4.1500000000000004</v>
      </c>
    </row>
    <row r="546" spans="1:15" x14ac:dyDescent="0.3">
      <c r="A546">
        <v>136</v>
      </c>
      <c r="B546">
        <v>136</v>
      </c>
      <c r="C546" s="1">
        <v>43545</v>
      </c>
      <c r="D546">
        <v>26.576219170000002</v>
      </c>
      <c r="E546">
        <v>93.155868330000004</v>
      </c>
      <c r="F546" t="s">
        <v>210</v>
      </c>
      <c r="G546" t="s">
        <v>34</v>
      </c>
      <c r="H546" t="s">
        <v>187</v>
      </c>
      <c r="I546">
        <v>1</v>
      </c>
      <c r="J546">
        <v>0</v>
      </c>
      <c r="K546">
        <v>0</v>
      </c>
      <c r="L546">
        <v>1</v>
      </c>
      <c r="M546">
        <v>0</v>
      </c>
      <c r="N546">
        <v>0</v>
      </c>
      <c r="O546" t="s">
        <v>9</v>
      </c>
    </row>
    <row r="547" spans="1:15" x14ac:dyDescent="0.3">
      <c r="A547">
        <v>156</v>
      </c>
      <c r="B547">
        <v>156</v>
      </c>
      <c r="C547" s="1">
        <v>43576</v>
      </c>
      <c r="D547">
        <v>26.576318329999999</v>
      </c>
      <c r="E547">
        <v>93.252358330000007</v>
      </c>
      <c r="F547" t="s">
        <v>210</v>
      </c>
      <c r="G547" t="s">
        <v>34</v>
      </c>
      <c r="H547" t="s">
        <v>187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 t="s">
        <v>9</v>
      </c>
    </row>
    <row r="548" spans="1:15" x14ac:dyDescent="0.3">
      <c r="A548">
        <v>187</v>
      </c>
      <c r="B548">
        <v>187</v>
      </c>
      <c r="C548" s="1">
        <v>43604</v>
      </c>
      <c r="D548">
        <v>26.57463667</v>
      </c>
      <c r="E548">
        <v>93.193505000000002</v>
      </c>
      <c r="F548" t="s">
        <v>210</v>
      </c>
      <c r="G548" t="s">
        <v>34</v>
      </c>
      <c r="H548" t="s">
        <v>187</v>
      </c>
      <c r="I548">
        <v>1</v>
      </c>
      <c r="J548">
        <v>0</v>
      </c>
      <c r="K548">
        <v>0</v>
      </c>
      <c r="L548">
        <v>1</v>
      </c>
      <c r="M548">
        <v>0</v>
      </c>
      <c r="N548">
        <v>0</v>
      </c>
      <c r="O548" t="s">
        <v>9</v>
      </c>
    </row>
    <row r="549" spans="1:15" x14ac:dyDescent="0.3">
      <c r="A549">
        <v>190</v>
      </c>
      <c r="B549">
        <v>190</v>
      </c>
      <c r="C549" s="1">
        <v>43604</v>
      </c>
      <c r="D549">
        <v>26.64157333</v>
      </c>
      <c r="E549">
        <v>93.577309999999997</v>
      </c>
      <c r="F549" t="s">
        <v>210</v>
      </c>
      <c r="G549" t="s">
        <v>34</v>
      </c>
      <c r="H549" t="s">
        <v>187</v>
      </c>
      <c r="I549">
        <v>1</v>
      </c>
      <c r="J549">
        <v>0</v>
      </c>
      <c r="K549">
        <v>0</v>
      </c>
      <c r="L549">
        <v>1</v>
      </c>
      <c r="M549">
        <v>0</v>
      </c>
      <c r="N549">
        <v>0</v>
      </c>
      <c r="O549" t="s">
        <v>9</v>
      </c>
    </row>
    <row r="550" spans="1:15" x14ac:dyDescent="0.3">
      <c r="A550">
        <v>194</v>
      </c>
      <c r="B550">
        <v>194</v>
      </c>
      <c r="C550" s="1">
        <v>43610</v>
      </c>
      <c r="D550">
        <v>26.574696670000002</v>
      </c>
      <c r="E550">
        <v>93.223226670000003</v>
      </c>
      <c r="F550" t="s">
        <v>210</v>
      </c>
      <c r="G550" t="s">
        <v>34</v>
      </c>
      <c r="H550" t="s">
        <v>187</v>
      </c>
      <c r="I550">
        <v>1</v>
      </c>
      <c r="J550">
        <v>0</v>
      </c>
      <c r="K550">
        <v>0</v>
      </c>
      <c r="L550">
        <v>1</v>
      </c>
      <c r="M550">
        <v>0</v>
      </c>
      <c r="N550">
        <v>0</v>
      </c>
      <c r="O550" t="s">
        <v>9</v>
      </c>
    </row>
    <row r="551" spans="1:15" x14ac:dyDescent="0.3">
      <c r="A551">
        <v>201</v>
      </c>
      <c r="B551">
        <v>201</v>
      </c>
      <c r="C551" s="1">
        <v>43614</v>
      </c>
      <c r="D551">
        <v>26.582535</v>
      </c>
      <c r="E551">
        <v>93.303780000000003</v>
      </c>
      <c r="F551" t="s">
        <v>210</v>
      </c>
      <c r="G551" t="s">
        <v>34</v>
      </c>
      <c r="H551" t="s">
        <v>187</v>
      </c>
      <c r="I551">
        <v>1</v>
      </c>
      <c r="J551">
        <v>0</v>
      </c>
      <c r="K551">
        <v>0</v>
      </c>
      <c r="L551">
        <v>1</v>
      </c>
      <c r="M551">
        <v>0</v>
      </c>
      <c r="N551">
        <v>0</v>
      </c>
      <c r="O551" t="s">
        <v>9</v>
      </c>
    </row>
    <row r="552" spans="1:15" x14ac:dyDescent="0.3">
      <c r="A552">
        <v>228</v>
      </c>
      <c r="B552">
        <v>228</v>
      </c>
      <c r="C552" s="1">
        <v>43624</v>
      </c>
      <c r="D552">
        <v>26.60962</v>
      </c>
      <c r="E552">
        <v>93.478551670000002</v>
      </c>
      <c r="F552" t="s">
        <v>208</v>
      </c>
      <c r="G552" t="s">
        <v>34</v>
      </c>
      <c r="H552" t="s">
        <v>187</v>
      </c>
      <c r="I552">
        <v>1</v>
      </c>
      <c r="J552">
        <v>0</v>
      </c>
      <c r="K552">
        <v>0</v>
      </c>
      <c r="L552">
        <v>1</v>
      </c>
      <c r="M552">
        <v>0</v>
      </c>
      <c r="N552">
        <v>0</v>
      </c>
      <c r="O552" t="s">
        <v>9</v>
      </c>
    </row>
    <row r="553" spans="1:15" x14ac:dyDescent="0.3">
      <c r="A553">
        <v>237</v>
      </c>
      <c r="B553">
        <v>237</v>
      </c>
      <c r="C553" s="1">
        <v>43626</v>
      </c>
      <c r="D553">
        <v>26.575936670000001</v>
      </c>
      <c r="E553">
        <v>93.24682833</v>
      </c>
      <c r="F553" t="s">
        <v>208</v>
      </c>
      <c r="G553" t="s">
        <v>34</v>
      </c>
      <c r="H553" t="s">
        <v>187</v>
      </c>
      <c r="I553">
        <v>1</v>
      </c>
      <c r="J553">
        <v>0</v>
      </c>
      <c r="K553">
        <v>0</v>
      </c>
      <c r="L553">
        <v>1</v>
      </c>
      <c r="M553">
        <v>0</v>
      </c>
      <c r="N553">
        <v>0</v>
      </c>
      <c r="O553" t="s">
        <v>9</v>
      </c>
    </row>
    <row r="554" spans="1:15" x14ac:dyDescent="0.3">
      <c r="A554">
        <v>4100</v>
      </c>
      <c r="B554">
        <v>251</v>
      </c>
      <c r="C554" s="1">
        <v>43648</v>
      </c>
      <c r="D554">
        <v>26.574842</v>
      </c>
      <c r="E554">
        <v>93.148887000000002</v>
      </c>
      <c r="F554" t="s">
        <v>208</v>
      </c>
      <c r="G554" t="s">
        <v>34</v>
      </c>
      <c r="H554" t="s">
        <v>187</v>
      </c>
      <c r="I554">
        <v>1</v>
      </c>
      <c r="J554">
        <v>0</v>
      </c>
      <c r="K554">
        <v>0</v>
      </c>
      <c r="L554">
        <v>1</v>
      </c>
      <c r="M554">
        <v>0</v>
      </c>
      <c r="N554">
        <v>0</v>
      </c>
      <c r="O554" t="s">
        <v>9</v>
      </c>
    </row>
    <row r="555" spans="1:15" x14ac:dyDescent="0.3">
      <c r="A555">
        <v>6100</v>
      </c>
      <c r="B555">
        <v>253</v>
      </c>
      <c r="C555" s="1">
        <v>43648</v>
      </c>
      <c r="D555">
        <v>26.575900000000001</v>
      </c>
      <c r="E555">
        <v>93.246111999999997</v>
      </c>
      <c r="F555" t="s">
        <v>208</v>
      </c>
      <c r="G555" t="s">
        <v>34</v>
      </c>
      <c r="H555" t="s">
        <v>187</v>
      </c>
      <c r="I555">
        <v>1</v>
      </c>
      <c r="J555">
        <v>0</v>
      </c>
      <c r="K555">
        <v>0</v>
      </c>
      <c r="L555">
        <v>1</v>
      </c>
      <c r="M555">
        <v>0</v>
      </c>
      <c r="N555">
        <v>0</v>
      </c>
      <c r="O555" t="s">
        <v>9</v>
      </c>
    </row>
    <row r="556" spans="1:15" x14ac:dyDescent="0.3">
      <c r="A556">
        <v>2210</v>
      </c>
      <c r="B556">
        <v>258</v>
      </c>
      <c r="C556" s="1">
        <v>43652</v>
      </c>
      <c r="D556">
        <v>26.576038</v>
      </c>
      <c r="E556">
        <v>93.249683000000005</v>
      </c>
      <c r="F556" t="s">
        <v>208</v>
      </c>
      <c r="G556" t="s">
        <v>34</v>
      </c>
      <c r="H556" t="s">
        <v>187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0</v>
      </c>
      <c r="O556" t="s">
        <v>9</v>
      </c>
    </row>
    <row r="557" spans="1:15" x14ac:dyDescent="0.3">
      <c r="A557">
        <v>2410</v>
      </c>
      <c r="B557">
        <v>260</v>
      </c>
      <c r="C557" s="1">
        <v>43652</v>
      </c>
      <c r="D557">
        <v>26.574673000000001</v>
      </c>
      <c r="E557">
        <v>93.221819999999994</v>
      </c>
      <c r="F557" t="s">
        <v>208</v>
      </c>
      <c r="G557" t="s">
        <v>34</v>
      </c>
      <c r="H557" t="s">
        <v>187</v>
      </c>
      <c r="I557">
        <v>1</v>
      </c>
      <c r="J557">
        <v>0</v>
      </c>
      <c r="K557">
        <v>0</v>
      </c>
      <c r="L557">
        <v>1</v>
      </c>
      <c r="M557">
        <v>0</v>
      </c>
      <c r="N557">
        <v>0</v>
      </c>
      <c r="O557" t="s">
        <v>9</v>
      </c>
    </row>
    <row r="558" spans="1:15" x14ac:dyDescent="0.3">
      <c r="A558">
        <v>6910</v>
      </c>
      <c r="B558">
        <v>275</v>
      </c>
      <c r="C558" s="1">
        <v>43664</v>
      </c>
      <c r="D558">
        <v>26.589511999999999</v>
      </c>
      <c r="E558">
        <v>93.412666999999999</v>
      </c>
      <c r="F558" t="s">
        <v>208</v>
      </c>
      <c r="G558" t="s">
        <v>34</v>
      </c>
      <c r="H558" t="s">
        <v>187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0</v>
      </c>
      <c r="O558" t="s">
        <v>9</v>
      </c>
    </row>
    <row r="559" spans="1:15" x14ac:dyDescent="0.3">
      <c r="A559">
        <v>7610</v>
      </c>
      <c r="B559">
        <v>282</v>
      </c>
      <c r="C559" s="1">
        <v>43667</v>
      </c>
      <c r="D559">
        <v>26.610499999999998</v>
      </c>
      <c r="E559">
        <v>93.483000000000004</v>
      </c>
      <c r="F559" t="s">
        <v>208</v>
      </c>
      <c r="G559" t="s">
        <v>34</v>
      </c>
      <c r="H559" t="s">
        <v>187</v>
      </c>
      <c r="I559">
        <v>1</v>
      </c>
      <c r="J559">
        <v>0</v>
      </c>
      <c r="K559">
        <v>0</v>
      </c>
      <c r="L559">
        <v>1</v>
      </c>
      <c r="M559">
        <v>0</v>
      </c>
      <c r="N559">
        <v>0</v>
      </c>
      <c r="O559" t="s">
        <v>9</v>
      </c>
    </row>
    <row r="560" spans="1:15" x14ac:dyDescent="0.3">
      <c r="A560">
        <v>7710</v>
      </c>
      <c r="B560">
        <v>283</v>
      </c>
      <c r="C560" s="1">
        <v>43667</v>
      </c>
      <c r="D560">
        <v>26.607082999999999</v>
      </c>
      <c r="E560">
        <v>93.469027999999994</v>
      </c>
      <c r="F560" t="s">
        <v>208</v>
      </c>
      <c r="G560" t="s">
        <v>34</v>
      </c>
      <c r="H560" t="s">
        <v>187</v>
      </c>
      <c r="I560">
        <v>1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9</v>
      </c>
    </row>
    <row r="561" spans="1:15" x14ac:dyDescent="0.3">
      <c r="A561">
        <v>7810</v>
      </c>
      <c r="B561">
        <v>284</v>
      </c>
      <c r="C561" s="1">
        <v>43667</v>
      </c>
      <c r="D561">
        <v>26.590471999999998</v>
      </c>
      <c r="E561">
        <v>93.430555999999996</v>
      </c>
      <c r="F561" t="s">
        <v>208</v>
      </c>
      <c r="G561" t="s">
        <v>34</v>
      </c>
      <c r="H561" t="s">
        <v>187</v>
      </c>
      <c r="I561">
        <v>1</v>
      </c>
      <c r="J561">
        <v>0</v>
      </c>
      <c r="K561">
        <v>0</v>
      </c>
      <c r="L561">
        <v>1</v>
      </c>
      <c r="M561">
        <v>0</v>
      </c>
      <c r="N561">
        <v>0</v>
      </c>
      <c r="O561" t="s">
        <v>9</v>
      </c>
    </row>
    <row r="562" spans="1:15" x14ac:dyDescent="0.3">
      <c r="A562">
        <v>911</v>
      </c>
      <c r="B562">
        <v>297</v>
      </c>
      <c r="C562" s="1">
        <v>43669</v>
      </c>
      <c r="D562">
        <v>26.598233</v>
      </c>
      <c r="E562">
        <v>93.450162000000006</v>
      </c>
      <c r="F562" t="s">
        <v>208</v>
      </c>
      <c r="G562" t="s">
        <v>34</v>
      </c>
      <c r="H562" t="s">
        <v>187</v>
      </c>
      <c r="I562">
        <v>1</v>
      </c>
      <c r="J562">
        <v>0</v>
      </c>
      <c r="K562">
        <v>0</v>
      </c>
      <c r="L562">
        <v>1</v>
      </c>
      <c r="M562">
        <v>0</v>
      </c>
      <c r="N562">
        <v>0</v>
      </c>
      <c r="O562" t="s">
        <v>9</v>
      </c>
    </row>
    <row r="563" spans="1:15" x14ac:dyDescent="0.3">
      <c r="A563">
        <v>1121</v>
      </c>
      <c r="B563">
        <v>318</v>
      </c>
      <c r="C563" s="1">
        <v>43671</v>
      </c>
      <c r="D563">
        <v>26.569610999999998</v>
      </c>
      <c r="E563">
        <v>93.136860999999996</v>
      </c>
      <c r="F563" t="s">
        <v>208</v>
      </c>
      <c r="G563" t="s">
        <v>34</v>
      </c>
      <c r="H563" t="s">
        <v>187</v>
      </c>
      <c r="I563">
        <v>1</v>
      </c>
      <c r="J563">
        <v>0</v>
      </c>
      <c r="K563">
        <v>0</v>
      </c>
      <c r="L563">
        <v>1</v>
      </c>
      <c r="M563">
        <v>0</v>
      </c>
      <c r="N563">
        <v>0</v>
      </c>
      <c r="O563" t="s">
        <v>83</v>
      </c>
    </row>
    <row r="564" spans="1:15" x14ac:dyDescent="0.3">
      <c r="A564">
        <v>1181</v>
      </c>
      <c r="B564">
        <v>324</v>
      </c>
      <c r="C564" s="1">
        <v>43673</v>
      </c>
      <c r="D564">
        <v>26.587599999999998</v>
      </c>
      <c r="E564">
        <v>93.376738000000003</v>
      </c>
      <c r="F564" t="s">
        <v>208</v>
      </c>
      <c r="G564" t="s">
        <v>34</v>
      </c>
      <c r="H564" t="s">
        <v>187</v>
      </c>
      <c r="I564">
        <v>1</v>
      </c>
      <c r="J564">
        <v>0</v>
      </c>
      <c r="K564">
        <v>0</v>
      </c>
      <c r="L564">
        <v>1</v>
      </c>
      <c r="M564">
        <v>0</v>
      </c>
      <c r="N564">
        <v>0</v>
      </c>
      <c r="O564" t="s">
        <v>9</v>
      </c>
    </row>
    <row r="565" spans="1:15" x14ac:dyDescent="0.3">
      <c r="A565">
        <v>1201</v>
      </c>
      <c r="B565">
        <v>326</v>
      </c>
      <c r="C565" s="1">
        <v>43673</v>
      </c>
      <c r="D565">
        <v>26.632283000000001</v>
      </c>
      <c r="E565">
        <v>93.547927999999999</v>
      </c>
      <c r="F565" t="s">
        <v>208</v>
      </c>
      <c r="G565" t="s">
        <v>34</v>
      </c>
      <c r="H565" t="s">
        <v>187</v>
      </c>
      <c r="I565">
        <v>1</v>
      </c>
      <c r="J565">
        <v>0</v>
      </c>
      <c r="K565">
        <v>0</v>
      </c>
      <c r="L565">
        <v>1</v>
      </c>
      <c r="M565">
        <v>0</v>
      </c>
      <c r="N565">
        <v>0</v>
      </c>
      <c r="O565" t="s">
        <v>9</v>
      </c>
    </row>
    <row r="566" spans="1:15" x14ac:dyDescent="0.3">
      <c r="A566">
        <v>1251</v>
      </c>
      <c r="B566">
        <v>331</v>
      </c>
      <c r="C566" s="1">
        <v>43679</v>
      </c>
      <c r="D566">
        <v>26.636413000000001</v>
      </c>
      <c r="E566">
        <v>93.557952999999998</v>
      </c>
      <c r="F566" t="s">
        <v>208</v>
      </c>
      <c r="G566" t="s">
        <v>34</v>
      </c>
      <c r="H566" t="s">
        <v>187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  <c r="O566" t="s">
        <v>9</v>
      </c>
    </row>
    <row r="567" spans="1:15" x14ac:dyDescent="0.3">
      <c r="A567">
        <v>1321</v>
      </c>
      <c r="B567">
        <v>338</v>
      </c>
      <c r="C567" s="1">
        <v>43685</v>
      </c>
      <c r="D567">
        <v>26.594778000000002</v>
      </c>
      <c r="E567">
        <v>93.443556000000001</v>
      </c>
      <c r="F567" t="s">
        <v>208</v>
      </c>
      <c r="G567" t="s">
        <v>34</v>
      </c>
      <c r="H567" t="s">
        <v>187</v>
      </c>
      <c r="I567">
        <v>1</v>
      </c>
      <c r="J567">
        <v>0</v>
      </c>
      <c r="K567">
        <v>0</v>
      </c>
      <c r="L567">
        <v>1</v>
      </c>
      <c r="M567">
        <v>0</v>
      </c>
      <c r="N567">
        <v>0</v>
      </c>
      <c r="O567" t="s">
        <v>9</v>
      </c>
    </row>
    <row r="568" spans="1:15" x14ac:dyDescent="0.3">
      <c r="A568">
        <v>1331</v>
      </c>
      <c r="B568">
        <v>339</v>
      </c>
      <c r="C568" s="1">
        <v>43685</v>
      </c>
      <c r="D568">
        <v>26.587527999999999</v>
      </c>
      <c r="E568">
        <v>93.382472000000007</v>
      </c>
      <c r="F568" t="s">
        <v>208</v>
      </c>
      <c r="G568" t="s">
        <v>34</v>
      </c>
      <c r="H568" t="s">
        <v>187</v>
      </c>
      <c r="I568">
        <v>1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9</v>
      </c>
    </row>
    <row r="569" spans="1:15" x14ac:dyDescent="0.3">
      <c r="A569">
        <v>1561</v>
      </c>
      <c r="B569">
        <v>362</v>
      </c>
      <c r="C569" s="1">
        <v>43695</v>
      </c>
      <c r="D569">
        <v>26.574842</v>
      </c>
      <c r="E569">
        <v>93.236310000000003</v>
      </c>
      <c r="F569" t="s">
        <v>208</v>
      </c>
      <c r="G569" t="s">
        <v>34</v>
      </c>
      <c r="H569" t="s">
        <v>187</v>
      </c>
      <c r="I569">
        <v>1</v>
      </c>
      <c r="J569">
        <v>0</v>
      </c>
      <c r="K569">
        <v>0</v>
      </c>
      <c r="L569">
        <v>1</v>
      </c>
      <c r="M569">
        <v>0</v>
      </c>
      <c r="N569">
        <v>0</v>
      </c>
      <c r="O569" t="s">
        <v>9</v>
      </c>
    </row>
    <row r="570" spans="1:15" x14ac:dyDescent="0.3">
      <c r="A570">
        <v>1701</v>
      </c>
      <c r="B570">
        <v>376</v>
      </c>
      <c r="C570" s="1">
        <v>43699</v>
      </c>
      <c r="D570">
        <v>26.583105</v>
      </c>
      <c r="E570">
        <v>93.306766999999994</v>
      </c>
      <c r="F570" t="s">
        <v>208</v>
      </c>
      <c r="G570" t="s">
        <v>34</v>
      </c>
      <c r="H570" t="s">
        <v>187</v>
      </c>
      <c r="I570">
        <v>1</v>
      </c>
      <c r="J570">
        <v>0</v>
      </c>
      <c r="K570">
        <v>0</v>
      </c>
      <c r="L570">
        <v>1</v>
      </c>
      <c r="M570">
        <v>0</v>
      </c>
      <c r="N570">
        <v>0</v>
      </c>
      <c r="O570" t="s">
        <v>9</v>
      </c>
    </row>
    <row r="571" spans="1:15" x14ac:dyDescent="0.3">
      <c r="A571">
        <v>1711</v>
      </c>
      <c r="B571">
        <v>377</v>
      </c>
      <c r="C571" s="1">
        <v>43699</v>
      </c>
      <c r="D571">
        <v>26.574705000000002</v>
      </c>
      <c r="E571">
        <v>93.228998000000004</v>
      </c>
      <c r="F571" t="s">
        <v>208</v>
      </c>
      <c r="G571" t="s">
        <v>34</v>
      </c>
      <c r="H571" t="s">
        <v>187</v>
      </c>
      <c r="I571">
        <v>1</v>
      </c>
      <c r="J571">
        <v>0</v>
      </c>
      <c r="K571">
        <v>0</v>
      </c>
      <c r="L571">
        <v>1</v>
      </c>
      <c r="M571">
        <v>0</v>
      </c>
      <c r="N571">
        <v>0</v>
      </c>
      <c r="O571" t="s">
        <v>9</v>
      </c>
    </row>
    <row r="572" spans="1:15" x14ac:dyDescent="0.3">
      <c r="A572">
        <v>1841</v>
      </c>
      <c r="B572">
        <v>382</v>
      </c>
      <c r="C572" s="1">
        <v>43701</v>
      </c>
      <c r="D572">
        <v>26.574735</v>
      </c>
      <c r="E572">
        <v>93.219499999999996</v>
      </c>
      <c r="F572" t="s">
        <v>208</v>
      </c>
      <c r="G572" t="s">
        <v>34</v>
      </c>
      <c r="H572" t="s">
        <v>187</v>
      </c>
      <c r="I572">
        <v>1</v>
      </c>
      <c r="J572">
        <v>0</v>
      </c>
      <c r="K572">
        <v>0</v>
      </c>
      <c r="L572">
        <v>1</v>
      </c>
      <c r="M572">
        <v>0</v>
      </c>
      <c r="N572">
        <v>0</v>
      </c>
      <c r="O572" t="s">
        <v>9</v>
      </c>
    </row>
    <row r="573" spans="1:15" x14ac:dyDescent="0.3">
      <c r="A573">
        <v>1931</v>
      </c>
      <c r="B573">
        <v>385</v>
      </c>
      <c r="C573" s="1">
        <v>43701</v>
      </c>
      <c r="D573">
        <v>26.569298</v>
      </c>
      <c r="E573">
        <v>93.059408000000005</v>
      </c>
      <c r="F573" t="s">
        <v>208</v>
      </c>
      <c r="G573" t="s">
        <v>34</v>
      </c>
      <c r="H573" t="s">
        <v>187</v>
      </c>
      <c r="I573">
        <v>1</v>
      </c>
      <c r="J573">
        <v>0</v>
      </c>
      <c r="K573">
        <v>0</v>
      </c>
      <c r="L573">
        <v>1</v>
      </c>
      <c r="M573">
        <v>0</v>
      </c>
      <c r="N573">
        <v>0</v>
      </c>
      <c r="O573" t="s">
        <v>9</v>
      </c>
    </row>
    <row r="574" spans="1:15" x14ac:dyDescent="0.3">
      <c r="A574">
        <v>2451</v>
      </c>
      <c r="B574">
        <v>417</v>
      </c>
      <c r="C574" s="1">
        <v>43711</v>
      </c>
      <c r="D574">
        <v>26.617615000000001</v>
      </c>
      <c r="E574">
        <v>93.513086999999999</v>
      </c>
      <c r="F574" t="s">
        <v>208</v>
      </c>
      <c r="G574" t="s">
        <v>34</v>
      </c>
      <c r="H574" t="s">
        <v>187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0</v>
      </c>
      <c r="O574" t="s">
        <v>9</v>
      </c>
    </row>
    <row r="575" spans="1:15" x14ac:dyDescent="0.3">
      <c r="A575">
        <v>250</v>
      </c>
      <c r="B575">
        <v>422</v>
      </c>
      <c r="C575" s="1">
        <v>43711</v>
      </c>
      <c r="D575">
        <v>26.586943000000002</v>
      </c>
      <c r="E575">
        <v>93.361222999999995</v>
      </c>
      <c r="F575" t="s">
        <v>208</v>
      </c>
      <c r="G575" t="s">
        <v>34</v>
      </c>
      <c r="H575" t="s">
        <v>187</v>
      </c>
      <c r="I575">
        <v>1</v>
      </c>
      <c r="J575">
        <v>0</v>
      </c>
      <c r="K575">
        <v>0</v>
      </c>
      <c r="L575">
        <v>1</v>
      </c>
      <c r="M575">
        <v>0</v>
      </c>
      <c r="N575">
        <v>0</v>
      </c>
      <c r="O575" t="s">
        <v>9</v>
      </c>
    </row>
    <row r="576" spans="1:15" x14ac:dyDescent="0.3">
      <c r="A576">
        <v>288</v>
      </c>
      <c r="B576">
        <v>448</v>
      </c>
      <c r="C576" s="1">
        <v>43723</v>
      </c>
      <c r="D576">
        <v>26.634333000000002</v>
      </c>
      <c r="E576">
        <v>93.553111000000001</v>
      </c>
      <c r="F576" t="s">
        <v>208</v>
      </c>
      <c r="G576" t="s">
        <v>34</v>
      </c>
      <c r="H576" t="s">
        <v>187</v>
      </c>
      <c r="I576">
        <v>1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2.16</v>
      </c>
    </row>
    <row r="577" spans="1:15" x14ac:dyDescent="0.3">
      <c r="A577">
        <v>302</v>
      </c>
      <c r="B577">
        <v>457</v>
      </c>
      <c r="C577" s="1">
        <v>43728</v>
      </c>
      <c r="D577">
        <v>26.630351999999998</v>
      </c>
      <c r="E577">
        <v>93.543615000000003</v>
      </c>
      <c r="F577" t="s">
        <v>208</v>
      </c>
      <c r="G577" t="s">
        <v>34</v>
      </c>
      <c r="H577" t="s">
        <v>187</v>
      </c>
      <c r="I577">
        <v>1</v>
      </c>
      <c r="J577">
        <v>0</v>
      </c>
      <c r="K577">
        <v>0</v>
      </c>
      <c r="L577">
        <v>1</v>
      </c>
      <c r="M577">
        <v>0</v>
      </c>
      <c r="N577">
        <v>0</v>
      </c>
      <c r="O577" t="s">
        <v>9</v>
      </c>
    </row>
    <row r="578" spans="1:15" x14ac:dyDescent="0.3">
      <c r="A578">
        <v>308</v>
      </c>
      <c r="B578">
        <v>463</v>
      </c>
      <c r="C578" s="1">
        <v>43728</v>
      </c>
      <c r="D578">
        <v>26.576474999999999</v>
      </c>
      <c r="E578">
        <v>93.253680000000003</v>
      </c>
      <c r="F578" t="s">
        <v>208</v>
      </c>
      <c r="G578" t="s">
        <v>34</v>
      </c>
      <c r="H578" t="s">
        <v>187</v>
      </c>
      <c r="I578">
        <v>1</v>
      </c>
      <c r="J578">
        <v>0</v>
      </c>
      <c r="K578">
        <v>0</v>
      </c>
      <c r="L578">
        <v>1</v>
      </c>
      <c r="M578">
        <v>0</v>
      </c>
      <c r="N578">
        <v>0</v>
      </c>
      <c r="O578" t="s">
        <v>9</v>
      </c>
    </row>
    <row r="579" spans="1:15" x14ac:dyDescent="0.3">
      <c r="A579">
        <v>317</v>
      </c>
      <c r="B579">
        <v>472</v>
      </c>
      <c r="C579" s="1">
        <v>43735</v>
      </c>
      <c r="D579">
        <v>26.575462000000002</v>
      </c>
      <c r="E579">
        <v>93.204840000000004</v>
      </c>
      <c r="F579" t="s">
        <v>208</v>
      </c>
      <c r="G579" t="s">
        <v>34</v>
      </c>
      <c r="H579" t="s">
        <v>187</v>
      </c>
      <c r="I579">
        <v>1</v>
      </c>
      <c r="J579">
        <v>0</v>
      </c>
      <c r="K579">
        <v>0</v>
      </c>
      <c r="L579">
        <v>1</v>
      </c>
      <c r="M579">
        <v>0</v>
      </c>
      <c r="N579">
        <v>0</v>
      </c>
      <c r="O579" t="s">
        <v>9</v>
      </c>
    </row>
    <row r="580" spans="1:15" x14ac:dyDescent="0.3">
      <c r="A580">
        <v>336</v>
      </c>
      <c r="B580">
        <v>483</v>
      </c>
      <c r="C580" s="1">
        <v>43741</v>
      </c>
      <c r="D580">
        <v>26.634647000000001</v>
      </c>
      <c r="E580">
        <v>93.553664999999995</v>
      </c>
      <c r="F580" t="s">
        <v>210</v>
      </c>
      <c r="G580" t="s">
        <v>34</v>
      </c>
      <c r="H580" t="s">
        <v>187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0</v>
      </c>
      <c r="O580" t="s">
        <v>9</v>
      </c>
    </row>
    <row r="581" spans="1:15" x14ac:dyDescent="0.3">
      <c r="A581">
        <v>348</v>
      </c>
      <c r="B581">
        <v>495</v>
      </c>
      <c r="C581" s="1">
        <v>43741</v>
      </c>
      <c r="D581">
        <v>26.574504999999998</v>
      </c>
      <c r="E581">
        <v>93.092422999999997</v>
      </c>
      <c r="F581" t="s">
        <v>210</v>
      </c>
      <c r="G581" t="s">
        <v>34</v>
      </c>
      <c r="H581" t="s">
        <v>187</v>
      </c>
      <c r="I581">
        <v>1</v>
      </c>
      <c r="J581">
        <v>0</v>
      </c>
      <c r="K581">
        <v>0</v>
      </c>
      <c r="L581">
        <v>1</v>
      </c>
      <c r="M581">
        <v>0</v>
      </c>
      <c r="N581">
        <v>0</v>
      </c>
      <c r="O581" t="s">
        <v>9</v>
      </c>
    </row>
    <row r="582" spans="1:15" x14ac:dyDescent="0.3">
      <c r="A582">
        <v>349</v>
      </c>
      <c r="B582">
        <v>496</v>
      </c>
      <c r="C582" s="1">
        <v>43741</v>
      </c>
      <c r="D582">
        <v>26.574681999999999</v>
      </c>
      <c r="E582">
        <v>93.222492000000003</v>
      </c>
      <c r="F582" t="s">
        <v>210</v>
      </c>
      <c r="G582" t="s">
        <v>34</v>
      </c>
      <c r="H582" t="s">
        <v>187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0</v>
      </c>
      <c r="O582" t="s">
        <v>9</v>
      </c>
    </row>
    <row r="583" spans="1:15" x14ac:dyDescent="0.3">
      <c r="A583">
        <v>368</v>
      </c>
      <c r="B583">
        <v>515</v>
      </c>
      <c r="C583" s="1">
        <v>43748</v>
      </c>
      <c r="D583">
        <v>26.574000000000002</v>
      </c>
      <c r="E583">
        <v>93.184583000000003</v>
      </c>
      <c r="F583" t="s">
        <v>210</v>
      </c>
      <c r="G583" t="s">
        <v>34</v>
      </c>
      <c r="H583" t="s">
        <v>187</v>
      </c>
      <c r="I583">
        <v>1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3.29</v>
      </c>
    </row>
    <row r="584" spans="1:15" x14ac:dyDescent="0.3">
      <c r="A584">
        <v>384</v>
      </c>
      <c r="B584">
        <v>524</v>
      </c>
      <c r="C584" s="1">
        <v>43751</v>
      </c>
      <c r="D584">
        <v>26.575854</v>
      </c>
      <c r="E584">
        <v>93.174093999999997</v>
      </c>
      <c r="F584" t="s">
        <v>210</v>
      </c>
      <c r="G584" t="s">
        <v>34</v>
      </c>
      <c r="H584" t="s">
        <v>187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 t="s">
        <v>9</v>
      </c>
    </row>
    <row r="585" spans="1:15" x14ac:dyDescent="0.3">
      <c r="A585">
        <v>395</v>
      </c>
      <c r="B585">
        <v>535</v>
      </c>
      <c r="C585" s="1">
        <v>43754</v>
      </c>
      <c r="D585">
        <v>26.577157</v>
      </c>
      <c r="E585">
        <v>93.282803000000001</v>
      </c>
      <c r="F585" t="s">
        <v>210</v>
      </c>
      <c r="G585" t="s">
        <v>34</v>
      </c>
      <c r="H585" t="s">
        <v>187</v>
      </c>
      <c r="I585">
        <v>1</v>
      </c>
      <c r="J585">
        <v>0</v>
      </c>
      <c r="K585">
        <v>0</v>
      </c>
      <c r="L585">
        <v>1</v>
      </c>
      <c r="M585">
        <v>0</v>
      </c>
      <c r="N585">
        <v>0</v>
      </c>
      <c r="O585" t="s">
        <v>9</v>
      </c>
    </row>
    <row r="586" spans="1:15" x14ac:dyDescent="0.3">
      <c r="A586">
        <v>399</v>
      </c>
      <c r="B586">
        <v>539</v>
      </c>
      <c r="C586" s="1">
        <v>43754</v>
      </c>
      <c r="D586">
        <v>26.574728</v>
      </c>
      <c r="E586">
        <v>93.231858000000003</v>
      </c>
      <c r="F586" t="s">
        <v>210</v>
      </c>
      <c r="G586" t="s">
        <v>34</v>
      </c>
      <c r="H586" t="s">
        <v>187</v>
      </c>
      <c r="I586">
        <v>1</v>
      </c>
      <c r="J586">
        <v>0</v>
      </c>
      <c r="K586">
        <v>0</v>
      </c>
      <c r="L586">
        <v>1</v>
      </c>
      <c r="M586">
        <v>0</v>
      </c>
      <c r="N586">
        <v>0</v>
      </c>
      <c r="O586" t="s">
        <v>9</v>
      </c>
    </row>
    <row r="587" spans="1:15" x14ac:dyDescent="0.3">
      <c r="A587">
        <v>402</v>
      </c>
      <c r="B587">
        <v>542</v>
      </c>
      <c r="C587" s="1">
        <v>43754</v>
      </c>
      <c r="D587">
        <v>26.632470000000001</v>
      </c>
      <c r="E587">
        <v>93.548293000000001</v>
      </c>
      <c r="F587" t="s">
        <v>210</v>
      </c>
      <c r="G587" t="s">
        <v>34</v>
      </c>
      <c r="H587" t="s">
        <v>187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 t="s">
        <v>9</v>
      </c>
    </row>
    <row r="588" spans="1:15" x14ac:dyDescent="0.3">
      <c r="A588">
        <v>426</v>
      </c>
      <c r="B588">
        <v>558</v>
      </c>
      <c r="C588" s="1">
        <v>43758</v>
      </c>
      <c r="D588">
        <v>26.610697999999999</v>
      </c>
      <c r="E588">
        <v>93.486031999999994</v>
      </c>
      <c r="F588" t="s">
        <v>210</v>
      </c>
      <c r="G588" t="s">
        <v>34</v>
      </c>
      <c r="H588" t="s">
        <v>187</v>
      </c>
      <c r="I588">
        <v>1</v>
      </c>
      <c r="J588">
        <v>0</v>
      </c>
      <c r="K588">
        <v>0</v>
      </c>
      <c r="L588">
        <v>1</v>
      </c>
      <c r="M588">
        <v>0</v>
      </c>
      <c r="N588">
        <v>0</v>
      </c>
      <c r="O588" t="s">
        <v>9</v>
      </c>
    </row>
    <row r="589" spans="1:15" x14ac:dyDescent="0.3">
      <c r="A589">
        <v>460</v>
      </c>
      <c r="B589">
        <v>578</v>
      </c>
      <c r="C589" s="1">
        <v>43765</v>
      </c>
      <c r="D589">
        <v>26.574566999999998</v>
      </c>
      <c r="E589">
        <v>93.222178</v>
      </c>
      <c r="F589" t="s">
        <v>210</v>
      </c>
      <c r="G589" t="s">
        <v>34</v>
      </c>
      <c r="H589" t="s">
        <v>187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0</v>
      </c>
      <c r="O589" t="s">
        <v>9</v>
      </c>
    </row>
    <row r="590" spans="1:15" x14ac:dyDescent="0.3">
      <c r="A590">
        <v>461</v>
      </c>
      <c r="B590">
        <v>579</v>
      </c>
      <c r="C590" s="1">
        <v>43765</v>
      </c>
      <c r="D590">
        <v>26.574618000000001</v>
      </c>
      <c r="E590">
        <v>93.221545000000006</v>
      </c>
      <c r="F590" t="s">
        <v>210</v>
      </c>
      <c r="G590" t="s">
        <v>34</v>
      </c>
      <c r="H590" t="s">
        <v>187</v>
      </c>
      <c r="I590">
        <v>1</v>
      </c>
      <c r="J590">
        <v>0</v>
      </c>
      <c r="K590">
        <v>0</v>
      </c>
      <c r="L590">
        <v>1</v>
      </c>
      <c r="M590">
        <v>0</v>
      </c>
      <c r="N590">
        <v>0</v>
      </c>
      <c r="O590" t="s">
        <v>9</v>
      </c>
    </row>
    <row r="591" spans="1:15" x14ac:dyDescent="0.3">
      <c r="A591">
        <v>463</v>
      </c>
      <c r="B591">
        <v>581</v>
      </c>
      <c r="C591" s="1">
        <v>43765</v>
      </c>
      <c r="D591">
        <v>26.590302999999999</v>
      </c>
      <c r="E591">
        <v>93.416134999999997</v>
      </c>
      <c r="F591" t="s">
        <v>210</v>
      </c>
      <c r="G591" t="s">
        <v>34</v>
      </c>
      <c r="H591" t="s">
        <v>187</v>
      </c>
      <c r="I591">
        <v>1</v>
      </c>
      <c r="J591">
        <v>0</v>
      </c>
      <c r="K591">
        <v>0</v>
      </c>
      <c r="L591">
        <v>1</v>
      </c>
      <c r="M591">
        <v>0</v>
      </c>
      <c r="N591">
        <v>0</v>
      </c>
      <c r="O591" t="s">
        <v>9</v>
      </c>
    </row>
    <row r="592" spans="1:15" x14ac:dyDescent="0.3">
      <c r="A592">
        <v>464</v>
      </c>
      <c r="B592">
        <v>582</v>
      </c>
      <c r="C592" s="1">
        <v>43765</v>
      </c>
      <c r="D592">
        <v>26.632384999999999</v>
      </c>
      <c r="E592">
        <v>93.534178999999995</v>
      </c>
      <c r="F592" t="s">
        <v>210</v>
      </c>
      <c r="G592" t="s">
        <v>34</v>
      </c>
      <c r="H592" t="s">
        <v>187</v>
      </c>
      <c r="I592">
        <v>1</v>
      </c>
      <c r="J592">
        <v>0</v>
      </c>
      <c r="K592">
        <v>0</v>
      </c>
      <c r="L592">
        <v>1</v>
      </c>
      <c r="M592">
        <v>0</v>
      </c>
      <c r="N592">
        <v>0</v>
      </c>
      <c r="O592" t="s">
        <v>9</v>
      </c>
    </row>
    <row r="593" spans="1:15" x14ac:dyDescent="0.3">
      <c r="A593">
        <v>466</v>
      </c>
      <c r="B593">
        <v>584</v>
      </c>
      <c r="C593" s="1">
        <v>43767</v>
      </c>
      <c r="D593">
        <v>26.630927</v>
      </c>
      <c r="E593">
        <v>93.544233000000006</v>
      </c>
      <c r="F593" t="s">
        <v>210</v>
      </c>
      <c r="G593" t="s">
        <v>34</v>
      </c>
      <c r="H593" t="s">
        <v>187</v>
      </c>
      <c r="I593">
        <v>1</v>
      </c>
      <c r="J593">
        <v>0</v>
      </c>
      <c r="K593">
        <v>0</v>
      </c>
      <c r="L593">
        <v>1</v>
      </c>
      <c r="M593">
        <v>0</v>
      </c>
      <c r="N593">
        <v>0</v>
      </c>
      <c r="O593" t="s">
        <v>9</v>
      </c>
    </row>
    <row r="594" spans="1:15" x14ac:dyDescent="0.3">
      <c r="A594">
        <v>468</v>
      </c>
      <c r="B594">
        <v>586</v>
      </c>
      <c r="C594" s="1">
        <v>43767</v>
      </c>
      <c r="D594">
        <v>26.588152000000001</v>
      </c>
      <c r="E594">
        <v>93.394606999999993</v>
      </c>
      <c r="F594" t="s">
        <v>210</v>
      </c>
      <c r="G594" t="s">
        <v>34</v>
      </c>
      <c r="H594" t="s">
        <v>187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 t="s">
        <v>9</v>
      </c>
    </row>
    <row r="595" spans="1:15" x14ac:dyDescent="0.3">
      <c r="A595">
        <v>493</v>
      </c>
      <c r="B595">
        <v>594</v>
      </c>
      <c r="C595" s="1">
        <v>43769</v>
      </c>
      <c r="D595">
        <v>26.577708000000001</v>
      </c>
      <c r="E595">
        <v>93.284873000000005</v>
      </c>
      <c r="F595" t="s">
        <v>210</v>
      </c>
      <c r="G595" t="s">
        <v>34</v>
      </c>
      <c r="H595" t="s">
        <v>187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0</v>
      </c>
      <c r="O595" t="s">
        <v>9</v>
      </c>
    </row>
    <row r="596" spans="1:15" x14ac:dyDescent="0.3">
      <c r="A596">
        <v>494</v>
      </c>
      <c r="B596">
        <v>595</v>
      </c>
      <c r="C596" s="1">
        <v>43769</v>
      </c>
      <c r="D596">
        <v>26.574612999999999</v>
      </c>
      <c r="E596">
        <v>93.227220000000003</v>
      </c>
      <c r="F596" t="s">
        <v>210</v>
      </c>
      <c r="G596" t="s">
        <v>34</v>
      </c>
      <c r="H596" t="s">
        <v>187</v>
      </c>
      <c r="I596">
        <v>1</v>
      </c>
      <c r="J596">
        <v>0</v>
      </c>
      <c r="K596">
        <v>0</v>
      </c>
      <c r="L596">
        <v>1</v>
      </c>
      <c r="M596">
        <v>0</v>
      </c>
      <c r="N596">
        <v>0</v>
      </c>
      <c r="O596" t="s">
        <v>9</v>
      </c>
    </row>
    <row r="597" spans="1:15" x14ac:dyDescent="0.3">
      <c r="A597">
        <v>532</v>
      </c>
      <c r="B597">
        <v>616</v>
      </c>
      <c r="C597" s="1">
        <v>43776</v>
      </c>
      <c r="D597">
        <v>26.641542999999999</v>
      </c>
      <c r="E597">
        <v>93.575452999999996</v>
      </c>
      <c r="F597" t="s">
        <v>210</v>
      </c>
      <c r="G597" t="s">
        <v>34</v>
      </c>
      <c r="H597" t="s">
        <v>187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0</v>
      </c>
      <c r="O597" t="s">
        <v>9</v>
      </c>
    </row>
    <row r="598" spans="1:15" x14ac:dyDescent="0.3">
      <c r="A598">
        <v>544</v>
      </c>
      <c r="B598">
        <v>625</v>
      </c>
      <c r="C598" s="1">
        <v>43778</v>
      </c>
      <c r="D598">
        <v>26.622173</v>
      </c>
      <c r="E598">
        <v>93.522225000000006</v>
      </c>
      <c r="F598" t="s">
        <v>210</v>
      </c>
      <c r="G598" t="s">
        <v>34</v>
      </c>
      <c r="H598" t="s">
        <v>187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0</v>
      </c>
      <c r="O598" t="s">
        <v>9</v>
      </c>
    </row>
    <row r="599" spans="1:15" x14ac:dyDescent="0.3">
      <c r="A599">
        <v>565</v>
      </c>
      <c r="B599">
        <v>636</v>
      </c>
      <c r="C599" s="1">
        <v>43781</v>
      </c>
      <c r="D599">
        <v>26.587807000000002</v>
      </c>
      <c r="E599">
        <v>93.390032000000005</v>
      </c>
      <c r="F599" t="s">
        <v>210</v>
      </c>
      <c r="G599" t="s">
        <v>34</v>
      </c>
      <c r="H599" t="s">
        <v>187</v>
      </c>
      <c r="I599">
        <v>1</v>
      </c>
      <c r="J599">
        <v>0</v>
      </c>
      <c r="K599">
        <v>0</v>
      </c>
      <c r="L599">
        <v>1</v>
      </c>
      <c r="M599">
        <v>0</v>
      </c>
      <c r="N599">
        <v>0</v>
      </c>
      <c r="O599" t="s">
        <v>9</v>
      </c>
    </row>
    <row r="600" spans="1:15" x14ac:dyDescent="0.3">
      <c r="A600">
        <v>590</v>
      </c>
      <c r="B600">
        <v>646</v>
      </c>
      <c r="C600" s="1">
        <v>43785</v>
      </c>
      <c r="D600">
        <v>26.589221999999999</v>
      </c>
      <c r="E600">
        <v>93.399305999999996</v>
      </c>
      <c r="F600" t="s">
        <v>210</v>
      </c>
      <c r="G600" t="s">
        <v>34</v>
      </c>
      <c r="H600" t="s">
        <v>187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2.14</v>
      </c>
    </row>
    <row r="601" spans="1:15" x14ac:dyDescent="0.3">
      <c r="A601">
        <v>605</v>
      </c>
      <c r="B601">
        <v>661</v>
      </c>
      <c r="C601" s="1">
        <v>43787</v>
      </c>
      <c r="D601">
        <v>26.641183000000002</v>
      </c>
      <c r="E601">
        <v>93.589474999999993</v>
      </c>
      <c r="F601" t="s">
        <v>210</v>
      </c>
      <c r="G601" t="s">
        <v>34</v>
      </c>
      <c r="H601" t="s">
        <v>187</v>
      </c>
      <c r="I601">
        <v>1</v>
      </c>
      <c r="J601">
        <v>0</v>
      </c>
      <c r="K601">
        <v>0</v>
      </c>
      <c r="L601">
        <v>1</v>
      </c>
      <c r="M601">
        <v>0</v>
      </c>
      <c r="N601">
        <v>0</v>
      </c>
      <c r="O601" t="s">
        <v>9</v>
      </c>
    </row>
    <row r="602" spans="1:15" x14ac:dyDescent="0.3">
      <c r="A602">
        <v>610</v>
      </c>
      <c r="B602">
        <v>666</v>
      </c>
      <c r="C602" s="1">
        <v>43789</v>
      </c>
      <c r="D602">
        <v>26.57508</v>
      </c>
      <c r="E602">
        <v>93.208292</v>
      </c>
      <c r="F602" t="s">
        <v>210</v>
      </c>
      <c r="G602" t="s">
        <v>34</v>
      </c>
      <c r="H602" t="s">
        <v>187</v>
      </c>
      <c r="I602">
        <v>1</v>
      </c>
      <c r="J602">
        <v>0</v>
      </c>
      <c r="K602">
        <v>0</v>
      </c>
      <c r="L602">
        <v>1</v>
      </c>
      <c r="M602">
        <v>0</v>
      </c>
      <c r="N602">
        <v>0</v>
      </c>
      <c r="O602" t="s">
        <v>9</v>
      </c>
    </row>
    <row r="603" spans="1:15" x14ac:dyDescent="0.3">
      <c r="A603">
        <v>612</v>
      </c>
      <c r="B603">
        <v>668</v>
      </c>
      <c r="C603" s="1">
        <v>43791</v>
      </c>
      <c r="D603">
        <v>26.574971999999999</v>
      </c>
      <c r="E603">
        <v>93.237943999999999</v>
      </c>
      <c r="F603" t="s">
        <v>210</v>
      </c>
      <c r="G603" t="s">
        <v>34</v>
      </c>
      <c r="H603" t="s">
        <v>187</v>
      </c>
      <c r="I603">
        <v>1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1.45</v>
      </c>
    </row>
    <row r="604" spans="1:15" x14ac:dyDescent="0.3">
      <c r="A604">
        <v>636</v>
      </c>
      <c r="B604">
        <v>692</v>
      </c>
      <c r="C604" s="1">
        <v>43798</v>
      </c>
      <c r="D604">
        <v>26.577639000000001</v>
      </c>
      <c r="E604">
        <v>93.273888999999997</v>
      </c>
      <c r="F604" t="s">
        <v>210</v>
      </c>
      <c r="G604" t="s">
        <v>34</v>
      </c>
      <c r="H604" t="s">
        <v>187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2.09</v>
      </c>
    </row>
    <row r="605" spans="1:15" x14ac:dyDescent="0.3">
      <c r="A605">
        <v>638</v>
      </c>
      <c r="B605">
        <v>694</v>
      </c>
      <c r="C605" s="1">
        <v>43800</v>
      </c>
      <c r="D605">
        <v>26.589402</v>
      </c>
      <c r="E605">
        <v>93.412068000000005</v>
      </c>
      <c r="F605" t="s">
        <v>210</v>
      </c>
      <c r="G605" t="s">
        <v>34</v>
      </c>
      <c r="H605" t="s">
        <v>187</v>
      </c>
      <c r="I605">
        <v>1</v>
      </c>
      <c r="J605">
        <v>0</v>
      </c>
      <c r="K605">
        <v>0</v>
      </c>
      <c r="L605">
        <v>1</v>
      </c>
      <c r="M605">
        <v>0</v>
      </c>
      <c r="N605">
        <v>0</v>
      </c>
      <c r="O605" t="s">
        <v>9</v>
      </c>
    </row>
    <row r="606" spans="1:15" x14ac:dyDescent="0.3">
      <c r="A606">
        <v>647</v>
      </c>
      <c r="B606">
        <v>701</v>
      </c>
      <c r="C606" s="1">
        <v>43802</v>
      </c>
      <c r="D606">
        <v>26.570833</v>
      </c>
      <c r="E606">
        <v>93.049582999999998</v>
      </c>
      <c r="F606" t="s">
        <v>210</v>
      </c>
      <c r="G606" t="s">
        <v>34</v>
      </c>
      <c r="H606" t="s">
        <v>187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1.59</v>
      </c>
    </row>
    <row r="607" spans="1:15" x14ac:dyDescent="0.3">
      <c r="A607">
        <v>674</v>
      </c>
      <c r="B607">
        <v>727</v>
      </c>
      <c r="C607" s="1">
        <v>43825</v>
      </c>
      <c r="D607">
        <v>26.583423</v>
      </c>
      <c r="E607">
        <v>93.308122999999995</v>
      </c>
      <c r="F607" t="s">
        <v>210</v>
      </c>
      <c r="G607" t="s">
        <v>34</v>
      </c>
      <c r="H607" t="s">
        <v>187</v>
      </c>
      <c r="I607">
        <v>1</v>
      </c>
      <c r="J607">
        <v>0</v>
      </c>
      <c r="K607">
        <v>0</v>
      </c>
      <c r="L607">
        <v>1</v>
      </c>
      <c r="M607">
        <v>0</v>
      </c>
      <c r="N607">
        <v>0</v>
      </c>
      <c r="O607" t="s">
        <v>9</v>
      </c>
    </row>
    <row r="608" spans="1:15" x14ac:dyDescent="0.3">
      <c r="A608">
        <v>678</v>
      </c>
      <c r="B608">
        <v>731</v>
      </c>
      <c r="C608" s="1">
        <v>43825</v>
      </c>
      <c r="D608">
        <v>26.626249999999999</v>
      </c>
      <c r="E608">
        <v>93.534082999999995</v>
      </c>
      <c r="F608" t="s">
        <v>210</v>
      </c>
      <c r="G608" t="s">
        <v>34</v>
      </c>
      <c r="H608" t="s">
        <v>187</v>
      </c>
      <c r="I608">
        <v>1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2.4</v>
      </c>
    </row>
    <row r="609" spans="1:15" x14ac:dyDescent="0.3">
      <c r="A609">
        <v>683</v>
      </c>
      <c r="B609">
        <v>736</v>
      </c>
      <c r="C609" s="1">
        <v>43827</v>
      </c>
      <c r="D609">
        <v>26.575056</v>
      </c>
      <c r="E609">
        <v>93.238721999999996</v>
      </c>
      <c r="F609" t="s">
        <v>210</v>
      </c>
      <c r="G609" t="s">
        <v>34</v>
      </c>
      <c r="H609" t="s">
        <v>187</v>
      </c>
      <c r="I609">
        <v>1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2.52</v>
      </c>
    </row>
    <row r="610" spans="1:15" x14ac:dyDescent="0.3">
      <c r="A610">
        <v>698</v>
      </c>
      <c r="B610">
        <v>748</v>
      </c>
      <c r="C610" s="1">
        <v>43836</v>
      </c>
      <c r="D610">
        <v>26.610610000000001</v>
      </c>
      <c r="E610">
        <v>93.485083000000003</v>
      </c>
      <c r="F610" t="s">
        <v>210</v>
      </c>
      <c r="G610" t="s">
        <v>34</v>
      </c>
      <c r="H610" t="s">
        <v>187</v>
      </c>
      <c r="I610">
        <v>1</v>
      </c>
      <c r="J610">
        <v>0</v>
      </c>
      <c r="K610">
        <v>0</v>
      </c>
      <c r="L610">
        <v>1</v>
      </c>
      <c r="M610">
        <v>0</v>
      </c>
      <c r="N610">
        <v>0</v>
      </c>
      <c r="O610" t="s">
        <v>9</v>
      </c>
    </row>
    <row r="611" spans="1:15" x14ac:dyDescent="0.3">
      <c r="A611">
        <v>700</v>
      </c>
      <c r="B611">
        <v>750</v>
      </c>
      <c r="C611" s="1">
        <v>43836</v>
      </c>
      <c r="D611">
        <v>26.611989999999999</v>
      </c>
      <c r="E611">
        <v>93.495172999999994</v>
      </c>
      <c r="F611" t="s">
        <v>210</v>
      </c>
      <c r="G611" t="s">
        <v>34</v>
      </c>
      <c r="H611" t="s">
        <v>187</v>
      </c>
      <c r="I611">
        <v>1</v>
      </c>
      <c r="J611">
        <v>0</v>
      </c>
      <c r="K611">
        <v>0</v>
      </c>
      <c r="L611">
        <v>1</v>
      </c>
      <c r="M611">
        <v>0</v>
      </c>
      <c r="N611">
        <v>0</v>
      </c>
      <c r="O611" t="s">
        <v>9</v>
      </c>
    </row>
    <row r="612" spans="1:15" x14ac:dyDescent="0.3">
      <c r="A612">
        <v>708</v>
      </c>
      <c r="B612">
        <v>758</v>
      </c>
      <c r="C612" s="1">
        <v>43842</v>
      </c>
      <c r="D612">
        <v>26.579556</v>
      </c>
      <c r="E612">
        <v>93.292083000000005</v>
      </c>
      <c r="F612" t="s">
        <v>210</v>
      </c>
      <c r="G612" t="s">
        <v>34</v>
      </c>
      <c r="H612" t="s">
        <v>187</v>
      </c>
      <c r="I612">
        <v>1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12.42</v>
      </c>
    </row>
    <row r="613" spans="1:15" x14ac:dyDescent="0.3">
      <c r="A613">
        <v>742</v>
      </c>
      <c r="B613">
        <v>782</v>
      </c>
      <c r="C613" s="1">
        <v>43867</v>
      </c>
      <c r="D613">
        <v>26.576582999999999</v>
      </c>
      <c r="E613">
        <v>93.254249999999999</v>
      </c>
      <c r="F613" t="s">
        <v>210</v>
      </c>
      <c r="G613" t="s">
        <v>34</v>
      </c>
      <c r="H613" t="s">
        <v>187</v>
      </c>
      <c r="I613">
        <v>1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1.1499999999999999</v>
      </c>
    </row>
    <row r="614" spans="1:15" x14ac:dyDescent="0.3">
      <c r="A614">
        <v>750</v>
      </c>
      <c r="B614">
        <v>790</v>
      </c>
      <c r="C614" s="1">
        <v>43884</v>
      </c>
      <c r="D614">
        <v>26.640937000000001</v>
      </c>
      <c r="E614">
        <v>93.59196</v>
      </c>
      <c r="F614" t="s">
        <v>210</v>
      </c>
      <c r="G614" t="s">
        <v>34</v>
      </c>
      <c r="H614" t="s">
        <v>187</v>
      </c>
      <c r="I614">
        <v>1</v>
      </c>
      <c r="J614">
        <v>0</v>
      </c>
      <c r="K614">
        <v>0</v>
      </c>
      <c r="L614">
        <v>1</v>
      </c>
      <c r="M614">
        <v>0</v>
      </c>
      <c r="N614">
        <v>0</v>
      </c>
      <c r="O614" t="s">
        <v>9</v>
      </c>
    </row>
    <row r="615" spans="1:15" x14ac:dyDescent="0.3">
      <c r="A615">
        <v>765</v>
      </c>
      <c r="B615">
        <v>805</v>
      </c>
      <c r="C615" s="1">
        <v>43892</v>
      </c>
      <c r="D615">
        <v>26.590786000000001</v>
      </c>
      <c r="E615">
        <v>93.421932999999996</v>
      </c>
      <c r="F615" t="s">
        <v>210</v>
      </c>
      <c r="G615" t="s">
        <v>34</v>
      </c>
      <c r="H615" t="s">
        <v>187</v>
      </c>
      <c r="I615">
        <v>1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4.38</v>
      </c>
    </row>
    <row r="616" spans="1:15" x14ac:dyDescent="0.3">
      <c r="A616">
        <v>783</v>
      </c>
      <c r="B616">
        <v>817</v>
      </c>
      <c r="C616" s="1">
        <v>43901</v>
      </c>
      <c r="D616">
        <v>26.568169000000001</v>
      </c>
      <c r="E616">
        <v>93.063124999999999</v>
      </c>
      <c r="F616" t="s">
        <v>210</v>
      </c>
      <c r="G616" t="s">
        <v>34</v>
      </c>
      <c r="H616" t="s">
        <v>187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2.2599999999999998</v>
      </c>
    </row>
    <row r="617" spans="1:15" x14ac:dyDescent="0.3">
      <c r="A617">
        <v>786</v>
      </c>
      <c r="B617">
        <v>820</v>
      </c>
      <c r="C617" s="1">
        <v>43903</v>
      </c>
      <c r="D617">
        <v>26.636658000000001</v>
      </c>
      <c r="E617">
        <v>93.558735999999996</v>
      </c>
      <c r="F617" t="s">
        <v>210</v>
      </c>
      <c r="G617" t="s">
        <v>34</v>
      </c>
      <c r="H617" t="s">
        <v>187</v>
      </c>
      <c r="I617">
        <v>1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2</v>
      </c>
    </row>
    <row r="618" spans="1:15" x14ac:dyDescent="0.3">
      <c r="A618">
        <v>659</v>
      </c>
      <c r="B618">
        <v>712</v>
      </c>
      <c r="C618" s="1">
        <v>43817</v>
      </c>
      <c r="D618">
        <v>26.577278</v>
      </c>
      <c r="E618">
        <v>93.278110999999996</v>
      </c>
      <c r="F618" t="s">
        <v>210</v>
      </c>
      <c r="G618" t="s">
        <v>167</v>
      </c>
      <c r="H618" t="s">
        <v>189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12.23</v>
      </c>
    </row>
    <row r="619" spans="1:15" x14ac:dyDescent="0.3">
      <c r="A619">
        <v>660</v>
      </c>
      <c r="B619">
        <v>713</v>
      </c>
      <c r="C619" s="1">
        <v>43817</v>
      </c>
      <c r="D619">
        <v>26.575806</v>
      </c>
      <c r="E619">
        <v>93.245722000000001</v>
      </c>
      <c r="F619" t="s">
        <v>210</v>
      </c>
      <c r="G619" t="s">
        <v>167</v>
      </c>
      <c r="H619" t="s">
        <v>189</v>
      </c>
      <c r="I619">
        <v>0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12.33</v>
      </c>
    </row>
    <row r="620" spans="1:15" x14ac:dyDescent="0.3">
      <c r="A620">
        <v>661</v>
      </c>
      <c r="B620">
        <v>714</v>
      </c>
      <c r="C620" s="1">
        <v>43817</v>
      </c>
      <c r="D620">
        <v>26.576028000000001</v>
      </c>
      <c r="E620">
        <v>93.162056000000007</v>
      </c>
      <c r="F620" t="s">
        <v>210</v>
      </c>
      <c r="G620" t="s">
        <v>167</v>
      </c>
      <c r="H620" t="s">
        <v>189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12.58</v>
      </c>
    </row>
    <row r="621" spans="1:15" x14ac:dyDescent="0.3">
      <c r="A621">
        <v>1471</v>
      </c>
      <c r="B621">
        <v>353</v>
      </c>
      <c r="C621" s="1">
        <v>43687</v>
      </c>
      <c r="D621">
        <v>26.575111</v>
      </c>
      <c r="E621">
        <v>93.197582999999995</v>
      </c>
      <c r="F621" t="s">
        <v>208</v>
      </c>
      <c r="G621" t="s">
        <v>93</v>
      </c>
      <c r="H621" t="s">
        <v>191</v>
      </c>
      <c r="I621">
        <v>0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4.0599999999999996</v>
      </c>
    </row>
    <row r="622" spans="1:15" x14ac:dyDescent="0.3">
      <c r="A622">
        <v>1521</v>
      </c>
      <c r="B622">
        <v>358</v>
      </c>
      <c r="C622" s="1">
        <v>43693</v>
      </c>
      <c r="D622">
        <v>26.567833</v>
      </c>
      <c r="E622">
        <v>93.069221999999996</v>
      </c>
      <c r="F622" t="s">
        <v>208</v>
      </c>
      <c r="G622" t="s">
        <v>93</v>
      </c>
      <c r="H622" t="s">
        <v>191</v>
      </c>
      <c r="I622">
        <v>1</v>
      </c>
      <c r="J622">
        <v>0</v>
      </c>
      <c r="K622">
        <v>0</v>
      </c>
      <c r="L622">
        <v>1</v>
      </c>
      <c r="M622">
        <v>0</v>
      </c>
      <c r="N622">
        <v>0</v>
      </c>
      <c r="O622" t="s">
        <v>9</v>
      </c>
    </row>
    <row r="623" spans="1:15" x14ac:dyDescent="0.3">
      <c r="A623">
        <v>2411</v>
      </c>
      <c r="B623">
        <v>413</v>
      </c>
      <c r="C623" s="1">
        <v>43709</v>
      </c>
      <c r="D623">
        <v>26.573806000000001</v>
      </c>
      <c r="E623">
        <v>93.077500000000001</v>
      </c>
      <c r="F623" t="s">
        <v>208</v>
      </c>
      <c r="G623" t="s">
        <v>93</v>
      </c>
      <c r="H623" t="s">
        <v>191</v>
      </c>
      <c r="I623">
        <v>1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4.3</v>
      </c>
    </row>
    <row r="624" spans="1:15" x14ac:dyDescent="0.3">
      <c r="A624">
        <v>372</v>
      </c>
      <c r="B624">
        <v>519</v>
      </c>
      <c r="C624" s="1">
        <v>43750</v>
      </c>
      <c r="D624">
        <v>26.575854</v>
      </c>
      <c r="E624">
        <v>93.174093999999997</v>
      </c>
      <c r="F624" t="s">
        <v>210</v>
      </c>
      <c r="G624" t="s">
        <v>93</v>
      </c>
      <c r="H624" t="s">
        <v>191</v>
      </c>
      <c r="I624">
        <v>0</v>
      </c>
      <c r="J624">
        <v>1</v>
      </c>
      <c r="K624">
        <v>0</v>
      </c>
      <c r="L624">
        <v>1</v>
      </c>
      <c r="M624">
        <v>0</v>
      </c>
      <c r="N624">
        <v>0</v>
      </c>
      <c r="O624">
        <v>3.1</v>
      </c>
    </row>
    <row r="625" spans="1:15" x14ac:dyDescent="0.3">
      <c r="A625">
        <v>459</v>
      </c>
      <c r="B625">
        <v>577</v>
      </c>
      <c r="C625" s="1">
        <v>43765</v>
      </c>
      <c r="D625">
        <v>26.575749999999999</v>
      </c>
      <c r="E625">
        <v>93.245926999999995</v>
      </c>
      <c r="F625" t="s">
        <v>210</v>
      </c>
      <c r="G625" t="s">
        <v>93</v>
      </c>
      <c r="H625" t="s">
        <v>191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0</v>
      </c>
      <c r="O625" t="s">
        <v>9</v>
      </c>
    </row>
    <row r="626" spans="1:15" x14ac:dyDescent="0.3">
      <c r="A626">
        <v>511</v>
      </c>
      <c r="B626">
        <v>608</v>
      </c>
      <c r="C626" s="1">
        <v>43774</v>
      </c>
      <c r="D626">
        <v>26.639063</v>
      </c>
      <c r="E626">
        <v>93.56429</v>
      </c>
      <c r="F626" t="s">
        <v>210</v>
      </c>
      <c r="G626" t="s">
        <v>93</v>
      </c>
      <c r="H626" t="s">
        <v>191</v>
      </c>
      <c r="I626">
        <v>1</v>
      </c>
      <c r="J626">
        <v>0</v>
      </c>
      <c r="K626">
        <v>0</v>
      </c>
      <c r="L626">
        <v>1</v>
      </c>
      <c r="M626">
        <v>0</v>
      </c>
      <c r="N626">
        <v>0</v>
      </c>
      <c r="O626" t="s">
        <v>9</v>
      </c>
    </row>
    <row r="627" spans="1:15" x14ac:dyDescent="0.3">
      <c r="A627">
        <v>164</v>
      </c>
      <c r="B627">
        <v>164</v>
      </c>
      <c r="C627" s="1">
        <v>43582</v>
      </c>
      <c r="D627">
        <v>26.582166669999999</v>
      </c>
      <c r="E627">
        <v>93.300944439999995</v>
      </c>
      <c r="F627" t="s">
        <v>210</v>
      </c>
      <c r="G627" t="s">
        <v>38</v>
      </c>
      <c r="H627" t="s">
        <v>187</v>
      </c>
      <c r="I627">
        <v>1</v>
      </c>
      <c r="J627">
        <v>0</v>
      </c>
      <c r="K627">
        <v>0</v>
      </c>
      <c r="L627">
        <v>1</v>
      </c>
      <c r="M627">
        <v>0</v>
      </c>
      <c r="N627">
        <v>0</v>
      </c>
      <c r="O627" t="s">
        <v>9</v>
      </c>
    </row>
    <row r="628" spans="1:15" x14ac:dyDescent="0.3">
      <c r="A628">
        <v>199</v>
      </c>
      <c r="B628">
        <v>199</v>
      </c>
      <c r="C628" s="1">
        <v>43612</v>
      </c>
      <c r="D628">
        <v>26.569722219999999</v>
      </c>
      <c r="E628">
        <v>93.056083330000007</v>
      </c>
      <c r="F628" t="s">
        <v>210</v>
      </c>
      <c r="G628" t="s">
        <v>53</v>
      </c>
      <c r="H628" t="s">
        <v>191</v>
      </c>
      <c r="I628">
        <v>0</v>
      </c>
      <c r="J628">
        <v>1</v>
      </c>
      <c r="K628">
        <v>0</v>
      </c>
      <c r="L628">
        <v>1</v>
      </c>
      <c r="M628">
        <v>0</v>
      </c>
      <c r="N628">
        <v>0</v>
      </c>
      <c r="O628" t="s">
        <v>9</v>
      </c>
    </row>
    <row r="629" spans="1:15" x14ac:dyDescent="0.3">
      <c r="A629">
        <v>244</v>
      </c>
      <c r="B629">
        <v>244</v>
      </c>
      <c r="C629" s="1">
        <v>43634</v>
      </c>
      <c r="D629">
        <v>26.591777780000001</v>
      </c>
      <c r="E629">
        <v>93.437666669999999</v>
      </c>
      <c r="F629" t="s">
        <v>208</v>
      </c>
      <c r="G629" t="s">
        <v>53</v>
      </c>
      <c r="H629" t="s">
        <v>191</v>
      </c>
      <c r="I629">
        <v>0</v>
      </c>
      <c r="J629">
        <v>1</v>
      </c>
      <c r="K629">
        <v>0</v>
      </c>
      <c r="L629">
        <v>1</v>
      </c>
      <c r="M629">
        <v>0</v>
      </c>
      <c r="N629">
        <v>0</v>
      </c>
      <c r="O629" t="s">
        <v>9</v>
      </c>
    </row>
    <row r="630" spans="1:15" x14ac:dyDescent="0.3">
      <c r="A630">
        <v>821</v>
      </c>
      <c r="B630">
        <v>288</v>
      </c>
      <c r="C630" s="1">
        <v>43667</v>
      </c>
      <c r="D630">
        <v>26.585471999999999</v>
      </c>
      <c r="E630">
        <v>93.318194000000005</v>
      </c>
      <c r="F630" t="s">
        <v>208</v>
      </c>
      <c r="G630" t="s">
        <v>53</v>
      </c>
      <c r="H630" t="s">
        <v>191</v>
      </c>
      <c r="I630">
        <v>1</v>
      </c>
      <c r="J630">
        <v>0</v>
      </c>
      <c r="K630">
        <v>0</v>
      </c>
      <c r="L630">
        <v>1</v>
      </c>
      <c r="M630">
        <v>0</v>
      </c>
      <c r="N630">
        <v>0</v>
      </c>
      <c r="O630" t="s">
        <v>9</v>
      </c>
    </row>
    <row r="631" spans="1:15" x14ac:dyDescent="0.3">
      <c r="A631">
        <v>1961</v>
      </c>
      <c r="B631">
        <v>388</v>
      </c>
      <c r="C631" s="1">
        <v>43703</v>
      </c>
      <c r="D631">
        <v>26.574732000000001</v>
      </c>
      <c r="E631">
        <v>93.195151999999993</v>
      </c>
      <c r="F631" t="s">
        <v>208</v>
      </c>
      <c r="G631" t="s">
        <v>53</v>
      </c>
      <c r="H631" t="s">
        <v>191</v>
      </c>
      <c r="I631">
        <v>1</v>
      </c>
      <c r="J631">
        <v>0</v>
      </c>
      <c r="K631">
        <v>0</v>
      </c>
      <c r="L631">
        <v>1</v>
      </c>
      <c r="M631">
        <v>0</v>
      </c>
      <c r="N631">
        <v>0</v>
      </c>
      <c r="O631" t="s">
        <v>9</v>
      </c>
    </row>
    <row r="632" spans="1:15" x14ac:dyDescent="0.3">
      <c r="A632">
        <v>292</v>
      </c>
      <c r="B632">
        <v>452</v>
      </c>
      <c r="C632" s="1">
        <v>43723</v>
      </c>
      <c r="D632">
        <v>26.574694000000001</v>
      </c>
      <c r="E632">
        <v>93.175471999999999</v>
      </c>
      <c r="F632" t="s">
        <v>208</v>
      </c>
      <c r="G632" t="s">
        <v>53</v>
      </c>
      <c r="H632" t="s">
        <v>191</v>
      </c>
      <c r="I632">
        <v>0</v>
      </c>
      <c r="J632">
        <v>1</v>
      </c>
      <c r="K632">
        <v>0</v>
      </c>
      <c r="L632">
        <v>1</v>
      </c>
      <c r="M632">
        <v>0</v>
      </c>
      <c r="N632">
        <v>0</v>
      </c>
      <c r="O632">
        <v>3.36</v>
      </c>
    </row>
    <row r="633" spans="1:15" x14ac:dyDescent="0.3">
      <c r="A633">
        <v>2310</v>
      </c>
      <c r="B633">
        <v>259</v>
      </c>
      <c r="C633" s="1">
        <v>43652</v>
      </c>
      <c r="D633">
        <v>26.577159999999999</v>
      </c>
      <c r="E633">
        <v>93.277709999999999</v>
      </c>
      <c r="F633" t="s">
        <v>208</v>
      </c>
      <c r="G633" t="s">
        <v>66</v>
      </c>
      <c r="H633" t="s">
        <v>191</v>
      </c>
      <c r="I633">
        <v>1</v>
      </c>
      <c r="J633">
        <v>0</v>
      </c>
      <c r="K633">
        <v>0</v>
      </c>
      <c r="L633">
        <v>1</v>
      </c>
      <c r="M633">
        <v>0</v>
      </c>
      <c r="N633">
        <v>0</v>
      </c>
      <c r="O633" t="s">
        <v>9</v>
      </c>
    </row>
    <row r="634" spans="1:15" x14ac:dyDescent="0.3">
      <c r="A634">
        <v>1461</v>
      </c>
      <c r="B634">
        <v>352</v>
      </c>
      <c r="C634" s="1">
        <v>43687</v>
      </c>
      <c r="D634">
        <v>26.571472</v>
      </c>
      <c r="E634">
        <v>93.141610999999997</v>
      </c>
      <c r="F634" t="s">
        <v>208</v>
      </c>
      <c r="G634" t="s">
        <v>66</v>
      </c>
      <c r="H634" t="s">
        <v>191</v>
      </c>
      <c r="I634">
        <v>1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5.14</v>
      </c>
    </row>
    <row r="635" spans="1:15" x14ac:dyDescent="0.3">
      <c r="A635">
        <v>1541</v>
      </c>
      <c r="B635">
        <v>360</v>
      </c>
      <c r="C635" s="1">
        <v>43695</v>
      </c>
      <c r="D635">
        <v>26.587516999999998</v>
      </c>
      <c r="E635">
        <v>93.364312999999996</v>
      </c>
      <c r="F635" t="s">
        <v>208</v>
      </c>
      <c r="G635" t="s">
        <v>66</v>
      </c>
      <c r="H635" t="s">
        <v>191</v>
      </c>
      <c r="I635">
        <v>0</v>
      </c>
      <c r="J635">
        <v>1</v>
      </c>
      <c r="K635">
        <v>0</v>
      </c>
      <c r="L635">
        <v>1</v>
      </c>
      <c r="M635">
        <v>0</v>
      </c>
      <c r="N635">
        <v>0</v>
      </c>
      <c r="O635" t="s">
        <v>9</v>
      </c>
    </row>
    <row r="636" spans="1:15" x14ac:dyDescent="0.3">
      <c r="A636">
        <v>248</v>
      </c>
      <c r="B636">
        <v>420</v>
      </c>
      <c r="C636" s="1">
        <v>43711</v>
      </c>
      <c r="D636">
        <v>26.60679</v>
      </c>
      <c r="E636">
        <v>93.467393000000001</v>
      </c>
      <c r="F636" t="s">
        <v>208</v>
      </c>
      <c r="G636" t="s">
        <v>66</v>
      </c>
      <c r="H636" t="s">
        <v>191</v>
      </c>
      <c r="I636">
        <v>1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9</v>
      </c>
    </row>
    <row r="637" spans="1:15" x14ac:dyDescent="0.3">
      <c r="A637">
        <v>3</v>
      </c>
      <c r="B637">
        <v>3</v>
      </c>
      <c r="C637" s="1">
        <v>43418</v>
      </c>
      <c r="D637">
        <v>26.574750000000002</v>
      </c>
      <c r="E637">
        <v>93.109472220000001</v>
      </c>
      <c r="F637" t="s">
        <v>210</v>
      </c>
      <c r="G637" t="s">
        <v>10</v>
      </c>
      <c r="H637" t="s">
        <v>191</v>
      </c>
      <c r="I637">
        <v>0</v>
      </c>
      <c r="J637">
        <v>0</v>
      </c>
      <c r="K637">
        <v>1</v>
      </c>
      <c r="L637">
        <v>1</v>
      </c>
      <c r="M637">
        <v>0</v>
      </c>
      <c r="N637">
        <v>0</v>
      </c>
      <c r="O637" t="s">
        <v>9</v>
      </c>
    </row>
    <row r="638" spans="1:15" x14ac:dyDescent="0.3">
      <c r="A638">
        <v>133</v>
      </c>
      <c r="B638">
        <v>133</v>
      </c>
      <c r="C638" s="1">
        <v>43541</v>
      </c>
      <c r="D638">
        <v>26.575138890000002</v>
      </c>
      <c r="E638">
        <v>93.20783333</v>
      </c>
      <c r="F638" t="s">
        <v>210</v>
      </c>
      <c r="G638" t="s">
        <v>18</v>
      </c>
      <c r="H638" t="s">
        <v>191</v>
      </c>
      <c r="I638">
        <v>1</v>
      </c>
      <c r="J638">
        <v>0</v>
      </c>
      <c r="K638">
        <v>0</v>
      </c>
      <c r="L638">
        <v>1</v>
      </c>
      <c r="M638">
        <v>0</v>
      </c>
      <c r="N638">
        <v>0</v>
      </c>
      <c r="O638" t="s">
        <v>9</v>
      </c>
    </row>
    <row r="639" spans="1:15" x14ac:dyDescent="0.3">
      <c r="A639">
        <v>165</v>
      </c>
      <c r="B639">
        <v>165</v>
      </c>
      <c r="C639" s="1">
        <v>43584</v>
      </c>
      <c r="D639">
        <v>26.592596390000001</v>
      </c>
      <c r="E639">
        <v>93.439227579999994</v>
      </c>
      <c r="F639" t="s">
        <v>210</v>
      </c>
      <c r="G639" t="s">
        <v>18</v>
      </c>
      <c r="H639" t="s">
        <v>191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0</v>
      </c>
      <c r="O639" t="s">
        <v>9</v>
      </c>
    </row>
    <row r="640" spans="1:15" x14ac:dyDescent="0.3">
      <c r="A640">
        <v>204</v>
      </c>
      <c r="B640">
        <v>204</v>
      </c>
      <c r="C640" s="1">
        <v>43614</v>
      </c>
      <c r="D640">
        <v>26.573694440000001</v>
      </c>
      <c r="E640">
        <v>93.145638890000001</v>
      </c>
      <c r="F640" t="s">
        <v>210</v>
      </c>
      <c r="G640" t="s">
        <v>18</v>
      </c>
      <c r="H640" t="s">
        <v>191</v>
      </c>
      <c r="I640">
        <v>1</v>
      </c>
      <c r="J640">
        <v>0</v>
      </c>
      <c r="K640">
        <v>0</v>
      </c>
      <c r="L640">
        <v>1</v>
      </c>
      <c r="M640">
        <v>0</v>
      </c>
      <c r="N640">
        <v>0</v>
      </c>
      <c r="O640" t="s">
        <v>9</v>
      </c>
    </row>
    <row r="641" spans="1:15" x14ac:dyDescent="0.3">
      <c r="A641">
        <v>207</v>
      </c>
      <c r="B641">
        <v>207</v>
      </c>
      <c r="C641" s="1">
        <v>43616</v>
      </c>
      <c r="D641">
        <v>26.628585000000001</v>
      </c>
      <c r="E641">
        <v>93.539221670000003</v>
      </c>
      <c r="F641" t="s">
        <v>210</v>
      </c>
      <c r="G641" t="s">
        <v>18</v>
      </c>
      <c r="H641" t="s">
        <v>191</v>
      </c>
      <c r="I641">
        <v>1</v>
      </c>
      <c r="J641">
        <v>0</v>
      </c>
      <c r="K641">
        <v>0</v>
      </c>
      <c r="L641">
        <v>1</v>
      </c>
      <c r="M641">
        <v>0</v>
      </c>
      <c r="N641">
        <v>0</v>
      </c>
      <c r="O641" t="s">
        <v>9</v>
      </c>
    </row>
    <row r="642" spans="1:15" x14ac:dyDescent="0.3">
      <c r="A642">
        <v>208</v>
      </c>
      <c r="B642">
        <v>208</v>
      </c>
      <c r="C642" s="1">
        <v>43616</v>
      </c>
      <c r="D642">
        <v>26.623478330000001</v>
      </c>
      <c r="E642">
        <v>93.52664833</v>
      </c>
      <c r="F642" t="s">
        <v>210</v>
      </c>
      <c r="G642" t="s">
        <v>18</v>
      </c>
      <c r="H642" t="s">
        <v>191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0</v>
      </c>
      <c r="O642" t="s">
        <v>9</v>
      </c>
    </row>
    <row r="643" spans="1:15" x14ac:dyDescent="0.3">
      <c r="A643">
        <v>211</v>
      </c>
      <c r="B643">
        <v>211</v>
      </c>
      <c r="C643" s="1">
        <v>43616</v>
      </c>
      <c r="D643">
        <v>26.593798329999998</v>
      </c>
      <c r="E643">
        <v>93.441581670000005</v>
      </c>
      <c r="F643" t="s">
        <v>210</v>
      </c>
      <c r="G643" t="s">
        <v>18</v>
      </c>
      <c r="H643" t="s">
        <v>191</v>
      </c>
      <c r="I643">
        <v>1</v>
      </c>
      <c r="J643">
        <v>0</v>
      </c>
      <c r="K643">
        <v>0</v>
      </c>
      <c r="L643">
        <v>1</v>
      </c>
      <c r="M643">
        <v>0</v>
      </c>
      <c r="N643">
        <v>0</v>
      </c>
      <c r="O643" t="s">
        <v>9</v>
      </c>
    </row>
    <row r="644" spans="1:15" x14ac:dyDescent="0.3">
      <c r="A644">
        <v>215</v>
      </c>
      <c r="B644">
        <v>215</v>
      </c>
      <c r="C644" s="1">
        <v>43618</v>
      </c>
      <c r="D644">
        <v>26.590499999999999</v>
      </c>
      <c r="E644">
        <v>93.427138889999995</v>
      </c>
      <c r="F644" t="s">
        <v>208</v>
      </c>
      <c r="G644" t="s">
        <v>18</v>
      </c>
      <c r="H644" t="s">
        <v>191</v>
      </c>
      <c r="I644">
        <v>1</v>
      </c>
      <c r="J644">
        <v>0</v>
      </c>
      <c r="K644">
        <v>0</v>
      </c>
      <c r="L644">
        <v>1</v>
      </c>
      <c r="M644">
        <v>0</v>
      </c>
      <c r="N644">
        <v>0</v>
      </c>
      <c r="O644" t="s">
        <v>9</v>
      </c>
    </row>
    <row r="645" spans="1:15" x14ac:dyDescent="0.3">
      <c r="A645">
        <v>216</v>
      </c>
      <c r="B645">
        <v>216</v>
      </c>
      <c r="C645" s="1">
        <v>43618</v>
      </c>
      <c r="D645">
        <v>26.577222219999999</v>
      </c>
      <c r="E645">
        <v>93.283305560000002</v>
      </c>
      <c r="F645" t="s">
        <v>208</v>
      </c>
      <c r="G645" t="s">
        <v>18</v>
      </c>
      <c r="H645" t="s">
        <v>191</v>
      </c>
      <c r="I645">
        <v>1</v>
      </c>
      <c r="J645">
        <v>0</v>
      </c>
      <c r="K645">
        <v>0</v>
      </c>
      <c r="L645">
        <v>1</v>
      </c>
      <c r="M645">
        <v>0</v>
      </c>
      <c r="N645">
        <v>0</v>
      </c>
      <c r="O645" t="s">
        <v>9</v>
      </c>
    </row>
    <row r="646" spans="1:15" x14ac:dyDescent="0.3">
      <c r="A646">
        <v>246</v>
      </c>
      <c r="B646">
        <v>246</v>
      </c>
      <c r="C646" s="1">
        <v>43634</v>
      </c>
      <c r="D646">
        <v>26.577388890000002</v>
      </c>
      <c r="E646">
        <v>93.283777779999994</v>
      </c>
      <c r="F646" t="s">
        <v>208</v>
      </c>
      <c r="G646" t="s">
        <v>18</v>
      </c>
      <c r="H646" t="s">
        <v>191</v>
      </c>
      <c r="I646">
        <v>1</v>
      </c>
      <c r="J646">
        <v>0</v>
      </c>
      <c r="K646">
        <v>0</v>
      </c>
      <c r="L646">
        <v>1</v>
      </c>
      <c r="M646">
        <v>0</v>
      </c>
      <c r="N646">
        <v>0</v>
      </c>
      <c r="O646" t="s">
        <v>9</v>
      </c>
    </row>
    <row r="647" spans="1:15" x14ac:dyDescent="0.3">
      <c r="A647">
        <v>1261</v>
      </c>
      <c r="B647">
        <v>332</v>
      </c>
      <c r="C647" s="1">
        <v>43679</v>
      </c>
      <c r="D647">
        <v>26.575092999999999</v>
      </c>
      <c r="E647">
        <v>93.208358000000004</v>
      </c>
      <c r="F647" t="s">
        <v>208</v>
      </c>
      <c r="G647" t="s">
        <v>18</v>
      </c>
      <c r="H647" t="s">
        <v>191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 t="s">
        <v>9</v>
      </c>
    </row>
    <row r="648" spans="1:15" x14ac:dyDescent="0.3">
      <c r="A648">
        <v>1411</v>
      </c>
      <c r="B648">
        <v>347</v>
      </c>
      <c r="C648" s="1">
        <v>43685</v>
      </c>
      <c r="D648">
        <v>26.573972000000001</v>
      </c>
      <c r="E648">
        <v>93.186278000000001</v>
      </c>
      <c r="F648" t="s">
        <v>208</v>
      </c>
      <c r="G648" t="s">
        <v>18</v>
      </c>
      <c r="H648" t="s">
        <v>191</v>
      </c>
      <c r="I648">
        <v>1</v>
      </c>
      <c r="J648">
        <v>0</v>
      </c>
      <c r="K648">
        <v>0</v>
      </c>
      <c r="L648">
        <v>1</v>
      </c>
      <c r="M648">
        <v>0</v>
      </c>
      <c r="N648">
        <v>0</v>
      </c>
      <c r="O648" t="s">
        <v>9</v>
      </c>
    </row>
    <row r="649" spans="1:15" x14ac:dyDescent="0.3">
      <c r="A649">
        <v>1431</v>
      </c>
      <c r="B649">
        <v>349</v>
      </c>
      <c r="C649" s="1">
        <v>43687</v>
      </c>
      <c r="D649">
        <v>26.574677999999999</v>
      </c>
      <c r="E649">
        <v>93.213902000000004</v>
      </c>
      <c r="F649" t="s">
        <v>208</v>
      </c>
      <c r="G649" t="s">
        <v>18</v>
      </c>
      <c r="H649" t="s">
        <v>191</v>
      </c>
      <c r="I649">
        <v>1</v>
      </c>
      <c r="J649">
        <v>0</v>
      </c>
      <c r="K649">
        <v>0</v>
      </c>
      <c r="L649">
        <v>1</v>
      </c>
      <c r="M649">
        <v>0</v>
      </c>
      <c r="N649">
        <v>0</v>
      </c>
      <c r="O649" t="s">
        <v>9</v>
      </c>
    </row>
    <row r="650" spans="1:15" x14ac:dyDescent="0.3">
      <c r="A650">
        <v>1481</v>
      </c>
      <c r="B650">
        <v>354</v>
      </c>
      <c r="C650" s="1">
        <v>43693</v>
      </c>
      <c r="D650">
        <v>26.590689000000001</v>
      </c>
      <c r="E650">
        <v>93.433706999999998</v>
      </c>
      <c r="F650" t="s">
        <v>208</v>
      </c>
      <c r="G650" t="s">
        <v>18</v>
      </c>
      <c r="H650" t="s">
        <v>191</v>
      </c>
      <c r="I650">
        <v>1</v>
      </c>
      <c r="J650">
        <v>0</v>
      </c>
      <c r="K650">
        <v>0</v>
      </c>
      <c r="L650">
        <v>1</v>
      </c>
      <c r="M650">
        <v>0</v>
      </c>
      <c r="N650">
        <v>0</v>
      </c>
      <c r="O650" t="s">
        <v>9</v>
      </c>
    </row>
    <row r="651" spans="1:15" x14ac:dyDescent="0.3">
      <c r="A651">
        <v>1951</v>
      </c>
      <c r="B651">
        <v>387</v>
      </c>
      <c r="C651" s="1">
        <v>43701</v>
      </c>
      <c r="D651">
        <v>26.574694000000001</v>
      </c>
      <c r="E651">
        <v>93.226139000000003</v>
      </c>
      <c r="F651" t="s">
        <v>208</v>
      </c>
      <c r="G651" t="s">
        <v>18</v>
      </c>
      <c r="H651" t="s">
        <v>191</v>
      </c>
      <c r="I651">
        <v>1</v>
      </c>
      <c r="J651">
        <v>0</v>
      </c>
      <c r="K651">
        <v>0</v>
      </c>
      <c r="L651">
        <v>1</v>
      </c>
      <c r="M651">
        <v>0</v>
      </c>
      <c r="N651">
        <v>0</v>
      </c>
      <c r="O651" t="s">
        <v>9</v>
      </c>
    </row>
    <row r="652" spans="1:15" x14ac:dyDescent="0.3">
      <c r="A652">
        <v>309</v>
      </c>
      <c r="B652">
        <v>464</v>
      </c>
      <c r="C652" s="1">
        <v>43728</v>
      </c>
      <c r="D652">
        <v>26.641166999999999</v>
      </c>
      <c r="E652">
        <v>93.591361000000006</v>
      </c>
      <c r="F652" t="s">
        <v>208</v>
      </c>
      <c r="G652" t="s">
        <v>18</v>
      </c>
      <c r="H652" t="s">
        <v>191</v>
      </c>
      <c r="I652">
        <v>1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9</v>
      </c>
    </row>
    <row r="653" spans="1:15" x14ac:dyDescent="0.3">
      <c r="A653">
        <v>315</v>
      </c>
      <c r="B653">
        <v>470</v>
      </c>
      <c r="C653" s="1">
        <v>43735</v>
      </c>
      <c r="D653">
        <v>26.595690000000001</v>
      </c>
      <c r="E653">
        <v>93.445063000000005</v>
      </c>
      <c r="F653" t="s">
        <v>208</v>
      </c>
      <c r="G653" t="s">
        <v>18</v>
      </c>
      <c r="H653" t="s">
        <v>191</v>
      </c>
      <c r="I653">
        <v>1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9</v>
      </c>
    </row>
    <row r="654" spans="1:15" x14ac:dyDescent="0.3">
      <c r="A654">
        <v>353</v>
      </c>
      <c r="B654">
        <v>500</v>
      </c>
      <c r="C654" s="1">
        <v>43741</v>
      </c>
      <c r="D654">
        <v>26.617294999999999</v>
      </c>
      <c r="E654">
        <v>93.511966999999999</v>
      </c>
      <c r="F654" t="s">
        <v>210</v>
      </c>
      <c r="G654" t="s">
        <v>18</v>
      </c>
      <c r="H654" t="s">
        <v>191</v>
      </c>
      <c r="I654">
        <v>1</v>
      </c>
      <c r="J654">
        <v>0</v>
      </c>
      <c r="K654">
        <v>0</v>
      </c>
      <c r="L654">
        <v>1</v>
      </c>
      <c r="M654">
        <v>0</v>
      </c>
      <c r="N654">
        <v>0</v>
      </c>
      <c r="O654" t="s">
        <v>9</v>
      </c>
    </row>
    <row r="655" spans="1:15" x14ac:dyDescent="0.3">
      <c r="A655">
        <v>387</v>
      </c>
      <c r="B655">
        <v>527</v>
      </c>
      <c r="C655" s="1">
        <v>43751</v>
      </c>
      <c r="D655">
        <v>26.578489999999999</v>
      </c>
      <c r="E655">
        <v>93.288044999999997</v>
      </c>
      <c r="F655" t="s">
        <v>210</v>
      </c>
      <c r="G655" t="s">
        <v>18</v>
      </c>
      <c r="H655" t="s">
        <v>191</v>
      </c>
      <c r="I655">
        <v>1</v>
      </c>
      <c r="J655">
        <v>0</v>
      </c>
      <c r="K655">
        <v>0</v>
      </c>
      <c r="L655">
        <v>1</v>
      </c>
      <c r="M655">
        <v>0</v>
      </c>
      <c r="N655">
        <v>0</v>
      </c>
      <c r="O655" t="s">
        <v>9</v>
      </c>
    </row>
    <row r="656" spans="1:15" x14ac:dyDescent="0.3">
      <c r="A656">
        <v>400</v>
      </c>
      <c r="B656">
        <v>540</v>
      </c>
      <c r="C656" s="1">
        <v>43754</v>
      </c>
      <c r="D656">
        <v>26.59055</v>
      </c>
      <c r="E656">
        <v>93.424961999999994</v>
      </c>
      <c r="F656" t="s">
        <v>210</v>
      </c>
      <c r="G656" t="s">
        <v>18</v>
      </c>
      <c r="H656" t="s">
        <v>191</v>
      </c>
      <c r="I656">
        <v>1</v>
      </c>
      <c r="J656">
        <v>0</v>
      </c>
      <c r="K656">
        <v>0</v>
      </c>
      <c r="L656">
        <v>1</v>
      </c>
      <c r="M656">
        <v>0</v>
      </c>
      <c r="N656">
        <v>0</v>
      </c>
      <c r="O656" t="s">
        <v>9</v>
      </c>
    </row>
    <row r="657" spans="1:15" x14ac:dyDescent="0.3">
      <c r="A657">
        <v>438</v>
      </c>
      <c r="B657">
        <v>570</v>
      </c>
      <c r="C657" s="1">
        <v>43760</v>
      </c>
      <c r="D657">
        <v>26.576165</v>
      </c>
      <c r="E657">
        <v>93.084706999999995</v>
      </c>
      <c r="F657" t="s">
        <v>210</v>
      </c>
      <c r="G657" t="s">
        <v>18</v>
      </c>
      <c r="H657" t="s">
        <v>191</v>
      </c>
      <c r="I657">
        <v>1</v>
      </c>
      <c r="J657">
        <v>0</v>
      </c>
      <c r="K657">
        <v>0</v>
      </c>
      <c r="L657">
        <v>1</v>
      </c>
      <c r="M657">
        <v>0</v>
      </c>
      <c r="N657">
        <v>0</v>
      </c>
      <c r="O657" t="s">
        <v>9</v>
      </c>
    </row>
    <row r="658" spans="1:15" x14ac:dyDescent="0.3">
      <c r="A658">
        <v>589</v>
      </c>
      <c r="B658">
        <v>645</v>
      </c>
      <c r="C658" s="1">
        <v>43785</v>
      </c>
      <c r="D658">
        <v>26.607527999999999</v>
      </c>
      <c r="E658">
        <v>93.470639000000006</v>
      </c>
      <c r="F658" t="s">
        <v>210</v>
      </c>
      <c r="G658" t="s">
        <v>18</v>
      </c>
      <c r="H658" t="s">
        <v>191</v>
      </c>
      <c r="I658">
        <v>1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1.57</v>
      </c>
    </row>
    <row r="659" spans="1:15" x14ac:dyDescent="0.3">
      <c r="A659">
        <v>143</v>
      </c>
      <c r="B659">
        <v>143</v>
      </c>
      <c r="C659" s="1">
        <v>43551</v>
      </c>
      <c r="D659">
        <v>26.574249999999999</v>
      </c>
      <c r="E659">
        <v>93.189972220000001</v>
      </c>
      <c r="F659" t="s">
        <v>210</v>
      </c>
      <c r="G659" t="s">
        <v>24</v>
      </c>
      <c r="H659" t="s">
        <v>191</v>
      </c>
      <c r="I659">
        <v>1</v>
      </c>
      <c r="J659">
        <v>0</v>
      </c>
      <c r="K659">
        <v>0</v>
      </c>
      <c r="L659">
        <v>1</v>
      </c>
      <c r="M659">
        <v>0</v>
      </c>
      <c r="N659">
        <v>0</v>
      </c>
      <c r="O659" t="s">
        <v>9</v>
      </c>
    </row>
    <row r="660" spans="1:15" x14ac:dyDescent="0.3">
      <c r="A660">
        <v>154</v>
      </c>
      <c r="B660">
        <v>154</v>
      </c>
      <c r="C660" s="1">
        <v>43574</v>
      </c>
      <c r="D660">
        <v>26.579027780000001</v>
      </c>
      <c r="E660">
        <v>93.260194440000006</v>
      </c>
      <c r="F660" t="s">
        <v>210</v>
      </c>
      <c r="G660" t="s">
        <v>24</v>
      </c>
      <c r="H660" t="s">
        <v>191</v>
      </c>
      <c r="I660">
        <v>1</v>
      </c>
      <c r="J660">
        <v>0</v>
      </c>
      <c r="K660">
        <v>0</v>
      </c>
      <c r="L660">
        <v>1</v>
      </c>
      <c r="M660">
        <v>0</v>
      </c>
      <c r="N660">
        <v>0</v>
      </c>
      <c r="O660" t="s">
        <v>9</v>
      </c>
    </row>
    <row r="661" spans="1:15" x14ac:dyDescent="0.3">
      <c r="A661">
        <v>432</v>
      </c>
      <c r="B661">
        <v>564</v>
      </c>
      <c r="C661" s="1">
        <v>43758</v>
      </c>
      <c r="D661">
        <v>26.587527999999999</v>
      </c>
      <c r="E661">
        <v>93.378611000000006</v>
      </c>
      <c r="F661" t="s">
        <v>210</v>
      </c>
      <c r="G661" t="s">
        <v>24</v>
      </c>
      <c r="H661" t="s">
        <v>191</v>
      </c>
      <c r="I661">
        <v>1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3.42</v>
      </c>
    </row>
    <row r="662" spans="1:15" x14ac:dyDescent="0.3">
      <c r="A662">
        <v>599</v>
      </c>
      <c r="B662">
        <v>655</v>
      </c>
      <c r="C662" s="1">
        <v>43787</v>
      </c>
      <c r="D662">
        <v>26.576277000000001</v>
      </c>
      <c r="E662">
        <v>93.161113</v>
      </c>
      <c r="F662" t="s">
        <v>210</v>
      </c>
      <c r="G662" t="s">
        <v>24</v>
      </c>
      <c r="H662" t="s">
        <v>191</v>
      </c>
      <c r="I662">
        <v>1</v>
      </c>
      <c r="J662">
        <v>0</v>
      </c>
      <c r="K662">
        <v>0</v>
      </c>
      <c r="L662">
        <v>1</v>
      </c>
      <c r="M662">
        <v>0</v>
      </c>
      <c r="N662">
        <v>0</v>
      </c>
      <c r="O662" t="s">
        <v>9</v>
      </c>
    </row>
    <row r="663" spans="1:15" x14ac:dyDescent="0.3">
      <c r="A663">
        <v>606</v>
      </c>
      <c r="B663">
        <v>662</v>
      </c>
      <c r="C663" s="1">
        <v>43787</v>
      </c>
      <c r="D663">
        <v>26.574694000000001</v>
      </c>
      <c r="E663">
        <v>93.210971999999998</v>
      </c>
      <c r="F663" t="s">
        <v>210</v>
      </c>
      <c r="G663" t="s">
        <v>24</v>
      </c>
      <c r="H663" t="s">
        <v>191</v>
      </c>
      <c r="I663">
        <v>0</v>
      </c>
      <c r="J663">
        <v>1</v>
      </c>
      <c r="K663">
        <v>0</v>
      </c>
      <c r="L663">
        <v>1</v>
      </c>
      <c r="M663">
        <v>0</v>
      </c>
      <c r="N663">
        <v>0</v>
      </c>
      <c r="O663">
        <v>2.1800000000000002</v>
      </c>
    </row>
    <row r="664" spans="1:15" x14ac:dyDescent="0.3">
      <c r="A664">
        <v>166</v>
      </c>
      <c r="B664">
        <v>166</v>
      </c>
      <c r="C664" s="1">
        <v>43584</v>
      </c>
      <c r="D664">
        <v>26.576250000000002</v>
      </c>
      <c r="E664">
        <v>93.161666670000002</v>
      </c>
      <c r="F664" t="s">
        <v>210</v>
      </c>
      <c r="G664" t="s">
        <v>39</v>
      </c>
      <c r="H664" t="s">
        <v>187</v>
      </c>
      <c r="I664">
        <v>1</v>
      </c>
      <c r="J664">
        <v>0</v>
      </c>
      <c r="K664">
        <v>0</v>
      </c>
      <c r="L664">
        <v>1</v>
      </c>
      <c r="M664">
        <v>0</v>
      </c>
      <c r="N664">
        <v>0</v>
      </c>
      <c r="O664" t="s">
        <v>9</v>
      </c>
    </row>
    <row r="665" spans="1:15" x14ac:dyDescent="0.3">
      <c r="A665">
        <v>1941</v>
      </c>
      <c r="B665">
        <v>386</v>
      </c>
      <c r="C665" s="1">
        <v>43701</v>
      </c>
      <c r="D665">
        <v>26.574694000000001</v>
      </c>
      <c r="E665">
        <v>93.224722</v>
      </c>
      <c r="F665" t="s">
        <v>208</v>
      </c>
      <c r="G665" t="s">
        <v>39</v>
      </c>
      <c r="H665" t="s">
        <v>187</v>
      </c>
      <c r="I665">
        <v>1</v>
      </c>
      <c r="J665">
        <v>0</v>
      </c>
      <c r="K665">
        <v>0</v>
      </c>
      <c r="L665">
        <v>1</v>
      </c>
      <c r="M665">
        <v>0</v>
      </c>
      <c r="N665">
        <v>0</v>
      </c>
      <c r="O665" t="s">
        <v>9</v>
      </c>
    </row>
    <row r="666" spans="1:15" x14ac:dyDescent="0.3">
      <c r="A666">
        <v>310</v>
      </c>
      <c r="B666">
        <v>465</v>
      </c>
      <c r="C666" s="1">
        <v>43728</v>
      </c>
      <c r="D666">
        <v>26.625722</v>
      </c>
      <c r="E666">
        <v>93.533111000000005</v>
      </c>
      <c r="F666" t="s">
        <v>208</v>
      </c>
      <c r="G666" t="s">
        <v>111</v>
      </c>
      <c r="H666" t="s">
        <v>191</v>
      </c>
      <c r="I666">
        <v>0</v>
      </c>
      <c r="J666">
        <v>1</v>
      </c>
      <c r="K666">
        <v>0</v>
      </c>
      <c r="L666">
        <v>1</v>
      </c>
      <c r="M666">
        <v>0</v>
      </c>
      <c r="N666">
        <v>0</v>
      </c>
      <c r="O666" t="s">
        <v>9</v>
      </c>
    </row>
    <row r="667" spans="1:15" x14ac:dyDescent="0.3">
      <c r="A667">
        <v>272</v>
      </c>
      <c r="B667">
        <v>432</v>
      </c>
      <c r="C667" s="1">
        <v>43711</v>
      </c>
      <c r="D667">
        <v>26.567944000000001</v>
      </c>
      <c r="E667">
        <v>93.069193999999996</v>
      </c>
      <c r="F667" t="s">
        <v>208</v>
      </c>
      <c r="G667" t="s">
        <v>105</v>
      </c>
      <c r="H667" t="s">
        <v>193</v>
      </c>
      <c r="I667">
        <v>1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4.4400000000000004</v>
      </c>
    </row>
    <row r="668" spans="1:15" x14ac:dyDescent="0.3">
      <c r="A668">
        <v>512</v>
      </c>
      <c r="B668">
        <v>609</v>
      </c>
      <c r="C668" s="1">
        <v>43774</v>
      </c>
      <c r="D668">
        <v>26.594971999999999</v>
      </c>
      <c r="E668">
        <v>93.443611000000004</v>
      </c>
      <c r="F668" t="s">
        <v>210</v>
      </c>
      <c r="G668" t="s">
        <v>105</v>
      </c>
      <c r="H668" t="s">
        <v>193</v>
      </c>
      <c r="I668">
        <v>1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4.24</v>
      </c>
    </row>
    <row r="669" spans="1:15" x14ac:dyDescent="0.3">
      <c r="A669">
        <v>591</v>
      </c>
      <c r="B669">
        <v>647</v>
      </c>
      <c r="C669" s="1">
        <v>43785</v>
      </c>
      <c r="D669">
        <v>26.585249999999998</v>
      </c>
      <c r="E669">
        <v>93.316556000000006</v>
      </c>
      <c r="F669" t="s">
        <v>210</v>
      </c>
      <c r="G669" t="s">
        <v>105</v>
      </c>
      <c r="H669" t="s">
        <v>193</v>
      </c>
      <c r="I669">
        <v>1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2.35</v>
      </c>
    </row>
    <row r="670" spans="1:15" x14ac:dyDescent="0.3">
      <c r="A670">
        <v>617</v>
      </c>
      <c r="B670">
        <v>673</v>
      </c>
      <c r="C670" s="1">
        <v>43794</v>
      </c>
      <c r="D670">
        <v>26.595253</v>
      </c>
      <c r="E670">
        <v>93.444477000000006</v>
      </c>
      <c r="F670" t="s">
        <v>210</v>
      </c>
      <c r="G670" t="s">
        <v>105</v>
      </c>
      <c r="H670" t="s">
        <v>193</v>
      </c>
      <c r="I670">
        <v>1</v>
      </c>
      <c r="J670">
        <v>0</v>
      </c>
      <c r="K670">
        <v>0</v>
      </c>
      <c r="L670">
        <v>1</v>
      </c>
      <c r="M670">
        <v>0</v>
      </c>
      <c r="N670">
        <v>0</v>
      </c>
      <c r="O670" t="s">
        <v>9</v>
      </c>
    </row>
    <row r="671" spans="1:15" x14ac:dyDescent="0.3">
      <c r="A671">
        <v>669</v>
      </c>
      <c r="B671">
        <v>722</v>
      </c>
      <c r="C671" s="1">
        <v>43821</v>
      </c>
      <c r="D671">
        <v>26.576139000000001</v>
      </c>
      <c r="E671">
        <v>93.157278000000005</v>
      </c>
      <c r="F671" t="s">
        <v>210</v>
      </c>
      <c r="G671" t="s">
        <v>105</v>
      </c>
      <c r="H671" t="s">
        <v>193</v>
      </c>
      <c r="I671">
        <v>1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12.41</v>
      </c>
    </row>
    <row r="672" spans="1:15" x14ac:dyDescent="0.3">
      <c r="A672">
        <v>738</v>
      </c>
      <c r="B672">
        <v>778</v>
      </c>
      <c r="C672" s="1">
        <v>43865</v>
      </c>
      <c r="D672">
        <v>26.569139</v>
      </c>
      <c r="E672">
        <v>93.044832999999997</v>
      </c>
      <c r="F672" t="s">
        <v>210</v>
      </c>
      <c r="G672" t="s">
        <v>105</v>
      </c>
      <c r="H672" t="s">
        <v>193</v>
      </c>
      <c r="I672">
        <v>1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1.48</v>
      </c>
    </row>
    <row r="673" spans="1:15" x14ac:dyDescent="0.3">
      <c r="A673">
        <v>21</v>
      </c>
      <c r="B673">
        <v>21</v>
      </c>
      <c r="C673" s="1">
        <v>43465</v>
      </c>
      <c r="D673">
        <v>26.578250000000001</v>
      </c>
      <c r="E673">
        <v>93.265555559999996</v>
      </c>
      <c r="F673" t="s">
        <v>210</v>
      </c>
      <c r="G673" t="s">
        <v>180</v>
      </c>
      <c r="H673" t="s">
        <v>189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 t="s">
        <v>9</v>
      </c>
    </row>
    <row r="674" spans="1:15" x14ac:dyDescent="0.3">
      <c r="A674">
        <v>108</v>
      </c>
      <c r="B674">
        <v>108</v>
      </c>
      <c r="C674" s="1">
        <v>43514</v>
      </c>
      <c r="D674">
        <v>26.57527778</v>
      </c>
      <c r="E674">
        <v>93.206305560000004</v>
      </c>
      <c r="F674" t="s">
        <v>210</v>
      </c>
      <c r="G674" t="s">
        <v>180</v>
      </c>
      <c r="H674" t="s">
        <v>189</v>
      </c>
      <c r="I674">
        <v>0</v>
      </c>
      <c r="J674">
        <v>1</v>
      </c>
      <c r="K674">
        <v>0</v>
      </c>
      <c r="L674">
        <v>1</v>
      </c>
      <c r="M674">
        <v>0</v>
      </c>
      <c r="N674">
        <v>0</v>
      </c>
      <c r="O674" t="s">
        <v>9</v>
      </c>
    </row>
    <row r="675" spans="1:15" x14ac:dyDescent="0.3">
      <c r="A675">
        <v>761</v>
      </c>
      <c r="B675">
        <v>801</v>
      </c>
      <c r="C675" s="1">
        <v>43890</v>
      </c>
      <c r="D675">
        <v>26.631641999999999</v>
      </c>
      <c r="E675">
        <v>93.546339000000003</v>
      </c>
      <c r="F675" t="s">
        <v>210</v>
      </c>
      <c r="G675" t="s">
        <v>180</v>
      </c>
      <c r="H675" t="s">
        <v>189</v>
      </c>
      <c r="I675">
        <v>0</v>
      </c>
      <c r="J675">
        <v>1</v>
      </c>
      <c r="K675">
        <v>0</v>
      </c>
      <c r="L675">
        <v>1</v>
      </c>
      <c r="M675">
        <v>0</v>
      </c>
      <c r="N675">
        <v>0</v>
      </c>
      <c r="O675">
        <v>12.35</v>
      </c>
    </row>
    <row r="676" spans="1:15" x14ac:dyDescent="0.3">
      <c r="A676">
        <v>12</v>
      </c>
      <c r="B676">
        <v>12</v>
      </c>
      <c r="C676" s="1">
        <v>43463</v>
      </c>
      <c r="D676">
        <v>26.568314999999998</v>
      </c>
      <c r="E676">
        <v>93.131450000000001</v>
      </c>
      <c r="F676" t="s">
        <v>210</v>
      </c>
      <c r="G676" t="s">
        <v>68</v>
      </c>
      <c r="H676" t="s">
        <v>190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1</v>
      </c>
      <c r="O676" t="s">
        <v>9</v>
      </c>
    </row>
    <row r="677" spans="1:15" x14ac:dyDescent="0.3">
      <c r="A677">
        <v>31</v>
      </c>
      <c r="B677">
        <v>31</v>
      </c>
      <c r="C677" s="1">
        <v>43472</v>
      </c>
      <c r="D677">
        <v>26.569066670000002</v>
      </c>
      <c r="E677">
        <v>93.134313329999998</v>
      </c>
      <c r="F677" t="s">
        <v>210</v>
      </c>
      <c r="G677" t="s">
        <v>68</v>
      </c>
      <c r="H677" t="s">
        <v>190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1</v>
      </c>
      <c r="O677" t="s">
        <v>9</v>
      </c>
    </row>
    <row r="678" spans="1:15" x14ac:dyDescent="0.3">
      <c r="A678">
        <v>31.1</v>
      </c>
      <c r="B678">
        <v>31</v>
      </c>
      <c r="C678" s="1">
        <v>43472</v>
      </c>
      <c r="D678">
        <v>26.569066670000002</v>
      </c>
      <c r="E678">
        <v>93.134313329999998</v>
      </c>
      <c r="F678" t="s">
        <v>210</v>
      </c>
      <c r="G678" t="s">
        <v>68</v>
      </c>
      <c r="H678" t="s">
        <v>190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1</v>
      </c>
      <c r="O678" t="s">
        <v>9</v>
      </c>
    </row>
    <row r="679" spans="1:15" x14ac:dyDescent="0.3">
      <c r="A679">
        <v>32</v>
      </c>
      <c r="B679">
        <v>32</v>
      </c>
      <c r="C679" s="1">
        <v>43472</v>
      </c>
      <c r="D679">
        <v>26.56980167</v>
      </c>
      <c r="E679">
        <v>93.137118330000007</v>
      </c>
      <c r="F679" t="s">
        <v>210</v>
      </c>
      <c r="G679" t="s">
        <v>68</v>
      </c>
      <c r="H679" t="s">
        <v>190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1</v>
      </c>
      <c r="O679" t="s">
        <v>9</v>
      </c>
    </row>
    <row r="680" spans="1:15" x14ac:dyDescent="0.3">
      <c r="A680">
        <v>36</v>
      </c>
      <c r="B680">
        <v>36</v>
      </c>
      <c r="C680" s="1">
        <v>43475</v>
      </c>
      <c r="D680">
        <v>26.575694439999999</v>
      </c>
      <c r="E680">
        <v>93.151722219999996</v>
      </c>
      <c r="F680" t="s">
        <v>210</v>
      </c>
      <c r="G680" t="s">
        <v>68</v>
      </c>
      <c r="H680" t="s">
        <v>190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1</v>
      </c>
      <c r="O680" t="s">
        <v>9</v>
      </c>
    </row>
    <row r="681" spans="1:15" x14ac:dyDescent="0.3">
      <c r="A681">
        <v>36.1</v>
      </c>
      <c r="B681">
        <v>36</v>
      </c>
      <c r="C681" s="1">
        <v>43475</v>
      </c>
      <c r="D681">
        <v>26.575694439999999</v>
      </c>
      <c r="E681">
        <v>93.151722219999996</v>
      </c>
      <c r="F681" t="s">
        <v>210</v>
      </c>
      <c r="G681" t="s">
        <v>68</v>
      </c>
      <c r="H681" t="s">
        <v>190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1</v>
      </c>
      <c r="O681" t="s">
        <v>9</v>
      </c>
    </row>
    <row r="682" spans="1:15" x14ac:dyDescent="0.3">
      <c r="A682">
        <v>37</v>
      </c>
      <c r="B682">
        <v>37</v>
      </c>
      <c r="C682" s="1">
        <v>43475</v>
      </c>
      <c r="D682">
        <v>26.574083330000001</v>
      </c>
      <c r="E682">
        <v>93.146416669999994</v>
      </c>
      <c r="F682" t="s">
        <v>210</v>
      </c>
      <c r="G682" t="s">
        <v>68</v>
      </c>
      <c r="H682" t="s">
        <v>190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1</v>
      </c>
      <c r="O682" t="s">
        <v>9</v>
      </c>
    </row>
    <row r="683" spans="1:15" x14ac:dyDescent="0.3">
      <c r="A683">
        <v>37.1</v>
      </c>
      <c r="B683">
        <v>37</v>
      </c>
      <c r="C683" s="1">
        <v>43475</v>
      </c>
      <c r="D683">
        <v>26.574083330000001</v>
      </c>
      <c r="E683">
        <v>93.146416669999994</v>
      </c>
      <c r="F683" t="s">
        <v>210</v>
      </c>
      <c r="G683" t="s">
        <v>68</v>
      </c>
      <c r="H683" t="s">
        <v>190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1</v>
      </c>
      <c r="O683" t="s">
        <v>9</v>
      </c>
    </row>
    <row r="684" spans="1:15" x14ac:dyDescent="0.3">
      <c r="A684">
        <v>37.1</v>
      </c>
      <c r="B684">
        <v>37</v>
      </c>
      <c r="C684" s="1">
        <v>43475</v>
      </c>
      <c r="D684">
        <v>26.574083330000001</v>
      </c>
      <c r="E684">
        <v>93.146416669999994</v>
      </c>
      <c r="F684" t="s">
        <v>210</v>
      </c>
      <c r="G684" t="s">
        <v>68</v>
      </c>
      <c r="H684" t="s">
        <v>190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1</v>
      </c>
      <c r="O684" t="s">
        <v>9</v>
      </c>
    </row>
    <row r="685" spans="1:15" x14ac:dyDescent="0.3">
      <c r="A685">
        <v>37.11</v>
      </c>
      <c r="B685">
        <v>37</v>
      </c>
      <c r="C685" s="1">
        <v>43475</v>
      </c>
      <c r="D685">
        <v>26.574083330000001</v>
      </c>
      <c r="E685">
        <v>93.146416669999994</v>
      </c>
      <c r="F685" t="s">
        <v>210</v>
      </c>
      <c r="G685" t="s">
        <v>68</v>
      </c>
      <c r="H685" t="s">
        <v>190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1</v>
      </c>
      <c r="O685" t="s">
        <v>9</v>
      </c>
    </row>
    <row r="686" spans="1:15" x14ac:dyDescent="0.3">
      <c r="A686">
        <v>37.119999999999997</v>
      </c>
      <c r="B686">
        <v>37</v>
      </c>
      <c r="C686" s="1">
        <v>43475</v>
      </c>
      <c r="D686">
        <v>26.574083330000001</v>
      </c>
      <c r="E686">
        <v>93.146416669999994</v>
      </c>
      <c r="F686" t="s">
        <v>210</v>
      </c>
      <c r="G686" t="s">
        <v>68</v>
      </c>
      <c r="H686" t="s">
        <v>190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1</v>
      </c>
      <c r="O686" t="s">
        <v>9</v>
      </c>
    </row>
    <row r="687" spans="1:15" x14ac:dyDescent="0.3">
      <c r="A687">
        <v>37.130000000000003</v>
      </c>
      <c r="B687">
        <v>37</v>
      </c>
      <c r="C687" s="1">
        <v>43475</v>
      </c>
      <c r="D687">
        <v>26.574083330000001</v>
      </c>
      <c r="E687">
        <v>93.146416669999994</v>
      </c>
      <c r="F687" t="s">
        <v>210</v>
      </c>
      <c r="G687" t="s">
        <v>68</v>
      </c>
      <c r="H687" t="s">
        <v>190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1</v>
      </c>
      <c r="O687" t="s">
        <v>9</v>
      </c>
    </row>
    <row r="688" spans="1:15" x14ac:dyDescent="0.3">
      <c r="A688">
        <v>37.14</v>
      </c>
      <c r="B688">
        <v>37</v>
      </c>
      <c r="C688" s="1">
        <v>43475</v>
      </c>
      <c r="D688">
        <v>26.574083330000001</v>
      </c>
      <c r="E688">
        <v>93.146416669999994</v>
      </c>
      <c r="F688" t="s">
        <v>210</v>
      </c>
      <c r="G688" t="s">
        <v>68</v>
      </c>
      <c r="H688" t="s">
        <v>190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1</v>
      </c>
      <c r="O688" t="s">
        <v>9</v>
      </c>
    </row>
    <row r="689" spans="1:15" x14ac:dyDescent="0.3">
      <c r="A689">
        <v>37.15</v>
      </c>
      <c r="B689">
        <v>37</v>
      </c>
      <c r="C689" s="1">
        <v>43475</v>
      </c>
      <c r="D689">
        <v>26.574083330000001</v>
      </c>
      <c r="E689">
        <v>93.146416669999994</v>
      </c>
      <c r="F689" t="s">
        <v>210</v>
      </c>
      <c r="G689" t="s">
        <v>68</v>
      </c>
      <c r="H689" t="s">
        <v>190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1</v>
      </c>
      <c r="O689" t="s">
        <v>9</v>
      </c>
    </row>
    <row r="690" spans="1:15" x14ac:dyDescent="0.3">
      <c r="A690">
        <v>37.200000000000003</v>
      </c>
      <c r="B690">
        <v>37</v>
      </c>
      <c r="C690" s="1">
        <v>43475</v>
      </c>
      <c r="D690">
        <v>26.574083330000001</v>
      </c>
      <c r="E690">
        <v>93.146416669999994</v>
      </c>
      <c r="F690" t="s">
        <v>210</v>
      </c>
      <c r="G690" t="s">
        <v>68</v>
      </c>
      <c r="H690" t="s">
        <v>190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O690" t="s">
        <v>9</v>
      </c>
    </row>
    <row r="691" spans="1:15" x14ac:dyDescent="0.3">
      <c r="A691">
        <v>37.299999999999997</v>
      </c>
      <c r="B691">
        <v>37</v>
      </c>
      <c r="C691" s="1">
        <v>43475</v>
      </c>
      <c r="D691">
        <v>26.574083330000001</v>
      </c>
      <c r="E691">
        <v>93.146416669999994</v>
      </c>
      <c r="F691" t="s">
        <v>210</v>
      </c>
      <c r="G691" t="s">
        <v>68</v>
      </c>
      <c r="H691" t="s">
        <v>190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 t="s">
        <v>9</v>
      </c>
    </row>
    <row r="692" spans="1:15" x14ac:dyDescent="0.3">
      <c r="A692">
        <v>37.4</v>
      </c>
      <c r="B692">
        <v>37</v>
      </c>
      <c r="C692" s="1">
        <v>43475</v>
      </c>
      <c r="D692">
        <v>26.574083330000001</v>
      </c>
      <c r="E692">
        <v>93.146416669999994</v>
      </c>
      <c r="F692" t="s">
        <v>210</v>
      </c>
      <c r="G692" t="s">
        <v>68</v>
      </c>
      <c r="H692" t="s">
        <v>190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1</v>
      </c>
      <c r="O692" t="s">
        <v>9</v>
      </c>
    </row>
    <row r="693" spans="1:15" x14ac:dyDescent="0.3">
      <c r="A693">
        <v>37.5</v>
      </c>
      <c r="B693">
        <v>37</v>
      </c>
      <c r="C693" s="1">
        <v>43475</v>
      </c>
      <c r="D693">
        <v>26.574083330000001</v>
      </c>
      <c r="E693">
        <v>93.146416669999994</v>
      </c>
      <c r="F693" t="s">
        <v>210</v>
      </c>
      <c r="G693" t="s">
        <v>68</v>
      </c>
      <c r="H693" t="s">
        <v>190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1</v>
      </c>
      <c r="O693" t="s">
        <v>9</v>
      </c>
    </row>
    <row r="694" spans="1:15" x14ac:dyDescent="0.3">
      <c r="A694">
        <v>37.6</v>
      </c>
      <c r="B694">
        <v>37</v>
      </c>
      <c r="C694" s="1">
        <v>43475</v>
      </c>
      <c r="D694">
        <v>26.574083330000001</v>
      </c>
      <c r="E694">
        <v>93.146416669999994</v>
      </c>
      <c r="F694" t="s">
        <v>210</v>
      </c>
      <c r="G694" t="s">
        <v>68</v>
      </c>
      <c r="H694" t="s">
        <v>190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1</v>
      </c>
      <c r="O694" t="s">
        <v>9</v>
      </c>
    </row>
    <row r="695" spans="1:15" x14ac:dyDescent="0.3">
      <c r="A695">
        <v>37.700000000000003</v>
      </c>
      <c r="B695">
        <v>37</v>
      </c>
      <c r="C695" s="1">
        <v>43475</v>
      </c>
      <c r="D695">
        <v>26.574083330000001</v>
      </c>
      <c r="E695">
        <v>93.146416669999994</v>
      </c>
      <c r="F695" t="s">
        <v>210</v>
      </c>
      <c r="G695" t="s">
        <v>68</v>
      </c>
      <c r="H695" t="s">
        <v>190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1</v>
      </c>
      <c r="O695" t="s">
        <v>9</v>
      </c>
    </row>
    <row r="696" spans="1:15" x14ac:dyDescent="0.3">
      <c r="A696">
        <v>37.799999999999997</v>
      </c>
      <c r="B696">
        <v>37</v>
      </c>
      <c r="C696" s="1">
        <v>43475</v>
      </c>
      <c r="D696">
        <v>26.574083330000001</v>
      </c>
      <c r="E696">
        <v>93.146416669999994</v>
      </c>
      <c r="F696" t="s">
        <v>210</v>
      </c>
      <c r="G696" t="s">
        <v>68</v>
      </c>
      <c r="H696" t="s">
        <v>190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1</v>
      </c>
      <c r="O696" t="s">
        <v>9</v>
      </c>
    </row>
    <row r="697" spans="1:15" x14ac:dyDescent="0.3">
      <c r="A697">
        <v>37.9</v>
      </c>
      <c r="B697">
        <v>37</v>
      </c>
      <c r="C697" s="1">
        <v>43475</v>
      </c>
      <c r="D697">
        <v>26.574083330000001</v>
      </c>
      <c r="E697">
        <v>93.146416669999994</v>
      </c>
      <c r="F697" t="s">
        <v>210</v>
      </c>
      <c r="G697" t="s">
        <v>68</v>
      </c>
      <c r="H697" t="s">
        <v>190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1</v>
      </c>
      <c r="O697" t="s">
        <v>9</v>
      </c>
    </row>
    <row r="698" spans="1:15" x14ac:dyDescent="0.3">
      <c r="A698">
        <v>38</v>
      </c>
      <c r="B698">
        <v>38</v>
      </c>
      <c r="C698" s="1">
        <v>43475</v>
      </c>
      <c r="D698">
        <v>26.571694440000002</v>
      </c>
      <c r="E698">
        <v>93.142027780000006</v>
      </c>
      <c r="F698" t="s">
        <v>210</v>
      </c>
      <c r="G698" t="s">
        <v>68</v>
      </c>
      <c r="H698" t="s">
        <v>190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1</v>
      </c>
      <c r="O698" t="s">
        <v>9</v>
      </c>
    </row>
    <row r="699" spans="1:15" x14ac:dyDescent="0.3">
      <c r="A699">
        <v>38.1</v>
      </c>
      <c r="B699">
        <v>38</v>
      </c>
      <c r="C699" s="1">
        <v>43475</v>
      </c>
      <c r="D699">
        <v>26.571694440000002</v>
      </c>
      <c r="E699">
        <v>93.142027780000006</v>
      </c>
      <c r="F699" t="s">
        <v>210</v>
      </c>
      <c r="G699" t="s">
        <v>68</v>
      </c>
      <c r="H699" t="s">
        <v>190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1</v>
      </c>
      <c r="O699" t="s">
        <v>9</v>
      </c>
    </row>
    <row r="700" spans="1:15" x14ac:dyDescent="0.3">
      <c r="A700">
        <v>38.200000000000003</v>
      </c>
      <c r="B700">
        <v>38</v>
      </c>
      <c r="C700" s="1">
        <v>43475</v>
      </c>
      <c r="D700">
        <v>26.571694440000002</v>
      </c>
      <c r="E700">
        <v>93.142027780000006</v>
      </c>
      <c r="F700" t="s">
        <v>210</v>
      </c>
      <c r="G700" t="s">
        <v>68</v>
      </c>
      <c r="H700" t="s">
        <v>190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1</v>
      </c>
      <c r="O700" t="s">
        <v>9</v>
      </c>
    </row>
    <row r="701" spans="1:15" x14ac:dyDescent="0.3">
      <c r="A701">
        <v>38.299999999999997</v>
      </c>
      <c r="B701">
        <v>38</v>
      </c>
      <c r="C701" s="1">
        <v>43475</v>
      </c>
      <c r="D701">
        <v>26.571694440000002</v>
      </c>
      <c r="E701">
        <v>93.142027780000006</v>
      </c>
      <c r="F701" t="s">
        <v>210</v>
      </c>
      <c r="G701" t="s">
        <v>68</v>
      </c>
      <c r="H701" t="s">
        <v>190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1</v>
      </c>
      <c r="O701" t="s">
        <v>9</v>
      </c>
    </row>
    <row r="702" spans="1:15" x14ac:dyDescent="0.3">
      <c r="A702">
        <v>38.4</v>
      </c>
      <c r="B702">
        <v>38</v>
      </c>
      <c r="C702" s="1">
        <v>43475</v>
      </c>
      <c r="D702">
        <v>26.571694440000002</v>
      </c>
      <c r="E702">
        <v>93.142027780000006</v>
      </c>
      <c r="F702" t="s">
        <v>210</v>
      </c>
      <c r="G702" t="s">
        <v>68</v>
      </c>
      <c r="H702" t="s">
        <v>190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1</v>
      </c>
      <c r="O702" t="s">
        <v>9</v>
      </c>
    </row>
    <row r="703" spans="1:15" x14ac:dyDescent="0.3">
      <c r="A703">
        <v>38.5</v>
      </c>
      <c r="B703">
        <v>38</v>
      </c>
      <c r="C703" s="1">
        <v>43475</v>
      </c>
      <c r="D703">
        <v>26.571694440000002</v>
      </c>
      <c r="E703">
        <v>93.142027780000006</v>
      </c>
      <c r="F703" t="s">
        <v>210</v>
      </c>
      <c r="G703" t="s">
        <v>68</v>
      </c>
      <c r="H703" t="s">
        <v>190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1</v>
      </c>
      <c r="O703" t="s">
        <v>9</v>
      </c>
    </row>
    <row r="704" spans="1:15" x14ac:dyDescent="0.3">
      <c r="A704">
        <v>39</v>
      </c>
      <c r="B704">
        <v>39</v>
      </c>
      <c r="C704" s="1">
        <v>43475</v>
      </c>
      <c r="D704">
        <v>26.569055559999999</v>
      </c>
      <c r="E704">
        <v>93.134222219999998</v>
      </c>
      <c r="F704" t="s">
        <v>210</v>
      </c>
      <c r="G704" t="s">
        <v>68</v>
      </c>
      <c r="H704" t="s">
        <v>190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1</v>
      </c>
      <c r="O704" t="s">
        <v>9</v>
      </c>
    </row>
    <row r="705" spans="1:15" x14ac:dyDescent="0.3">
      <c r="A705">
        <v>45</v>
      </c>
      <c r="B705">
        <v>45</v>
      </c>
      <c r="C705" s="1">
        <v>43477</v>
      </c>
      <c r="D705">
        <v>26.57716667</v>
      </c>
      <c r="E705">
        <v>93.080722219999998</v>
      </c>
      <c r="F705" t="s">
        <v>210</v>
      </c>
      <c r="G705" t="s">
        <v>68</v>
      </c>
      <c r="H705" t="s">
        <v>190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1</v>
      </c>
      <c r="O705" t="s">
        <v>9</v>
      </c>
    </row>
    <row r="706" spans="1:15" x14ac:dyDescent="0.3">
      <c r="A706">
        <v>46</v>
      </c>
      <c r="B706">
        <v>46</v>
      </c>
      <c r="C706" s="1">
        <v>43477</v>
      </c>
      <c r="D706">
        <v>26.577361109999998</v>
      </c>
      <c r="E706">
        <v>93.081027779999999</v>
      </c>
      <c r="F706" t="s">
        <v>210</v>
      </c>
      <c r="G706" t="s">
        <v>68</v>
      </c>
      <c r="H706" t="s">
        <v>190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1</v>
      </c>
      <c r="O706" t="s">
        <v>9</v>
      </c>
    </row>
    <row r="707" spans="1:15" x14ac:dyDescent="0.3">
      <c r="A707">
        <v>47</v>
      </c>
      <c r="B707">
        <v>47</v>
      </c>
      <c r="C707" s="1">
        <v>43477</v>
      </c>
      <c r="D707">
        <v>26.57731257</v>
      </c>
      <c r="E707">
        <v>93.082460549999993</v>
      </c>
      <c r="F707" t="s">
        <v>210</v>
      </c>
      <c r="G707" t="s">
        <v>68</v>
      </c>
      <c r="H707" t="s">
        <v>190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1</v>
      </c>
      <c r="O707" t="s">
        <v>9</v>
      </c>
    </row>
    <row r="708" spans="1:15" x14ac:dyDescent="0.3">
      <c r="A708">
        <v>48</v>
      </c>
      <c r="B708">
        <v>48</v>
      </c>
      <c r="C708" s="1">
        <v>43477</v>
      </c>
      <c r="D708">
        <v>26.574027780000002</v>
      </c>
      <c r="E708">
        <v>93.146222219999999</v>
      </c>
      <c r="F708" t="s">
        <v>210</v>
      </c>
      <c r="G708" t="s">
        <v>68</v>
      </c>
      <c r="H708" t="s">
        <v>190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1</v>
      </c>
      <c r="O708" t="s">
        <v>9</v>
      </c>
    </row>
    <row r="709" spans="1:15" x14ac:dyDescent="0.3">
      <c r="A709">
        <v>48.1</v>
      </c>
      <c r="B709">
        <v>48</v>
      </c>
      <c r="C709" s="1">
        <v>43477</v>
      </c>
      <c r="D709">
        <v>26.574027780000002</v>
      </c>
      <c r="E709">
        <v>93.146222219999999</v>
      </c>
      <c r="F709" t="s">
        <v>210</v>
      </c>
      <c r="G709" t="s">
        <v>68</v>
      </c>
      <c r="H709" t="s">
        <v>190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1</v>
      </c>
      <c r="O709" t="s">
        <v>9</v>
      </c>
    </row>
    <row r="710" spans="1:15" x14ac:dyDescent="0.3">
      <c r="A710">
        <v>48.2</v>
      </c>
      <c r="B710">
        <v>48</v>
      </c>
      <c r="C710" s="1">
        <v>43477</v>
      </c>
      <c r="D710">
        <v>26.574027780000002</v>
      </c>
      <c r="E710">
        <v>93.146222219999999</v>
      </c>
      <c r="F710" t="s">
        <v>210</v>
      </c>
      <c r="G710" t="s">
        <v>68</v>
      </c>
      <c r="H710" t="s">
        <v>190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1</v>
      </c>
      <c r="O710" t="s">
        <v>9</v>
      </c>
    </row>
    <row r="711" spans="1:15" x14ac:dyDescent="0.3">
      <c r="A711">
        <v>48.3</v>
      </c>
      <c r="B711">
        <v>48</v>
      </c>
      <c r="C711" s="1">
        <v>43477</v>
      </c>
      <c r="D711">
        <v>26.574027780000002</v>
      </c>
      <c r="E711">
        <v>93.146222219999999</v>
      </c>
      <c r="F711" t="s">
        <v>210</v>
      </c>
      <c r="G711" t="s">
        <v>68</v>
      </c>
      <c r="H711" t="s">
        <v>190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1</v>
      </c>
      <c r="O711" t="s">
        <v>9</v>
      </c>
    </row>
    <row r="712" spans="1:15" x14ac:dyDescent="0.3">
      <c r="A712">
        <v>48.4</v>
      </c>
      <c r="B712">
        <v>48</v>
      </c>
      <c r="C712" s="1">
        <v>43477</v>
      </c>
      <c r="D712">
        <v>26.574027780000002</v>
      </c>
      <c r="E712">
        <v>93.146222219999999</v>
      </c>
      <c r="F712" t="s">
        <v>210</v>
      </c>
      <c r="G712" t="s">
        <v>68</v>
      </c>
      <c r="H712" t="s">
        <v>190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1</v>
      </c>
      <c r="O712" t="s">
        <v>9</v>
      </c>
    </row>
    <row r="713" spans="1:15" x14ac:dyDescent="0.3">
      <c r="A713">
        <v>48.5</v>
      </c>
      <c r="B713">
        <v>48</v>
      </c>
      <c r="C713" s="1">
        <v>43477</v>
      </c>
      <c r="D713">
        <v>26.574027780000002</v>
      </c>
      <c r="E713">
        <v>93.146222219999999</v>
      </c>
      <c r="F713" t="s">
        <v>210</v>
      </c>
      <c r="G713" t="s">
        <v>68</v>
      </c>
      <c r="H713" t="s">
        <v>190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1</v>
      </c>
      <c r="O713" t="s">
        <v>9</v>
      </c>
    </row>
    <row r="714" spans="1:15" x14ac:dyDescent="0.3">
      <c r="A714">
        <v>48.6</v>
      </c>
      <c r="B714">
        <v>48</v>
      </c>
      <c r="C714" s="1">
        <v>43477</v>
      </c>
      <c r="D714">
        <v>26.574027780000002</v>
      </c>
      <c r="E714">
        <v>93.146222219999999</v>
      </c>
      <c r="F714" t="s">
        <v>210</v>
      </c>
      <c r="G714" t="s">
        <v>68</v>
      </c>
      <c r="H714" t="s">
        <v>190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1</v>
      </c>
      <c r="O714" t="s">
        <v>9</v>
      </c>
    </row>
    <row r="715" spans="1:15" x14ac:dyDescent="0.3">
      <c r="A715">
        <v>48.7</v>
      </c>
      <c r="B715">
        <v>48</v>
      </c>
      <c r="C715" s="1">
        <v>43477</v>
      </c>
      <c r="D715">
        <v>26.574027780000002</v>
      </c>
      <c r="E715">
        <v>93.146222219999999</v>
      </c>
      <c r="F715" t="s">
        <v>210</v>
      </c>
      <c r="G715" t="s">
        <v>68</v>
      </c>
      <c r="H715" t="s">
        <v>190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1</v>
      </c>
      <c r="O715" t="s">
        <v>9</v>
      </c>
    </row>
    <row r="716" spans="1:15" x14ac:dyDescent="0.3">
      <c r="A716">
        <v>62</v>
      </c>
      <c r="B716">
        <v>62</v>
      </c>
      <c r="C716" s="1">
        <v>43489</v>
      </c>
      <c r="D716">
        <v>26.576972219999998</v>
      </c>
      <c r="E716">
        <v>93.083722219999999</v>
      </c>
      <c r="F716" t="s">
        <v>210</v>
      </c>
      <c r="G716" t="s">
        <v>68</v>
      </c>
      <c r="H716" t="s">
        <v>190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1</v>
      </c>
      <c r="O716" t="s">
        <v>9</v>
      </c>
    </row>
    <row r="717" spans="1:15" x14ac:dyDescent="0.3">
      <c r="A717">
        <v>63</v>
      </c>
      <c r="B717">
        <v>63</v>
      </c>
      <c r="C717" s="1">
        <v>43489</v>
      </c>
      <c r="D717">
        <v>26.576944439999998</v>
      </c>
      <c r="E717">
        <v>93.083333330000002</v>
      </c>
      <c r="F717" t="s">
        <v>210</v>
      </c>
      <c r="G717" t="s">
        <v>68</v>
      </c>
      <c r="H717" t="s">
        <v>190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1</v>
      </c>
      <c r="O717" t="s">
        <v>9</v>
      </c>
    </row>
    <row r="718" spans="1:15" x14ac:dyDescent="0.3">
      <c r="A718">
        <v>63.1</v>
      </c>
      <c r="B718">
        <v>63</v>
      </c>
      <c r="C718" s="1">
        <v>43489</v>
      </c>
      <c r="D718">
        <v>26.576944439999998</v>
      </c>
      <c r="E718">
        <v>93.083333330000002</v>
      </c>
      <c r="F718" t="s">
        <v>210</v>
      </c>
      <c r="G718" t="s">
        <v>68</v>
      </c>
      <c r="H718" t="s">
        <v>190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1</v>
      </c>
      <c r="O718" t="s">
        <v>9</v>
      </c>
    </row>
    <row r="719" spans="1:15" x14ac:dyDescent="0.3">
      <c r="A719">
        <v>63.2</v>
      </c>
      <c r="B719">
        <v>63</v>
      </c>
      <c r="C719" s="1">
        <v>43489</v>
      </c>
      <c r="D719">
        <v>26.576944439999998</v>
      </c>
      <c r="E719">
        <v>93.083333330000002</v>
      </c>
      <c r="F719" t="s">
        <v>210</v>
      </c>
      <c r="G719" t="s">
        <v>68</v>
      </c>
      <c r="H719" t="s">
        <v>190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1</v>
      </c>
      <c r="O719" t="s">
        <v>9</v>
      </c>
    </row>
    <row r="720" spans="1:15" x14ac:dyDescent="0.3">
      <c r="A720">
        <v>63.3</v>
      </c>
      <c r="B720">
        <v>63</v>
      </c>
      <c r="C720" s="1">
        <v>43489</v>
      </c>
      <c r="D720">
        <v>26.576944439999998</v>
      </c>
      <c r="E720">
        <v>93.083333330000002</v>
      </c>
      <c r="F720" t="s">
        <v>210</v>
      </c>
      <c r="G720" t="s">
        <v>68</v>
      </c>
      <c r="H720" t="s">
        <v>190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1</v>
      </c>
      <c r="O720" t="s">
        <v>9</v>
      </c>
    </row>
    <row r="721" spans="1:15" x14ac:dyDescent="0.3">
      <c r="A721">
        <v>64</v>
      </c>
      <c r="B721">
        <v>64</v>
      </c>
      <c r="C721" s="1">
        <v>43489</v>
      </c>
      <c r="D721">
        <v>26.577305559999999</v>
      </c>
      <c r="E721">
        <v>93.082083330000003</v>
      </c>
      <c r="F721" t="s">
        <v>210</v>
      </c>
      <c r="G721" t="s">
        <v>68</v>
      </c>
      <c r="H721" t="s">
        <v>190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1</v>
      </c>
      <c r="O721" t="s">
        <v>9</v>
      </c>
    </row>
    <row r="722" spans="1:15" x14ac:dyDescent="0.3">
      <c r="A722">
        <v>65</v>
      </c>
      <c r="B722">
        <v>65</v>
      </c>
      <c r="C722" s="1">
        <v>43489</v>
      </c>
      <c r="D722">
        <v>26.57563889</v>
      </c>
      <c r="E722">
        <v>93.151361109999996</v>
      </c>
      <c r="F722" t="s">
        <v>210</v>
      </c>
      <c r="G722" t="s">
        <v>68</v>
      </c>
      <c r="H722" t="s">
        <v>190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1</v>
      </c>
      <c r="O722" t="s">
        <v>9</v>
      </c>
    </row>
    <row r="723" spans="1:15" x14ac:dyDescent="0.3">
      <c r="A723">
        <v>72</v>
      </c>
      <c r="B723">
        <v>72</v>
      </c>
      <c r="C723" s="1">
        <v>43491</v>
      </c>
      <c r="D723">
        <v>26.568805560000001</v>
      </c>
      <c r="E723">
        <v>93.133305559999997</v>
      </c>
      <c r="F723" t="s">
        <v>210</v>
      </c>
      <c r="G723" t="s">
        <v>68</v>
      </c>
      <c r="H723" t="s">
        <v>190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1</v>
      </c>
      <c r="O723" t="s">
        <v>9</v>
      </c>
    </row>
    <row r="724" spans="1:15" x14ac:dyDescent="0.3">
      <c r="A724">
        <v>72.099999999999994</v>
      </c>
      <c r="B724">
        <v>72</v>
      </c>
      <c r="C724" s="1">
        <v>43491</v>
      </c>
      <c r="D724">
        <v>26.568805560000001</v>
      </c>
      <c r="E724">
        <v>93.133305559999997</v>
      </c>
      <c r="F724" t="s">
        <v>210</v>
      </c>
      <c r="G724" t="s">
        <v>68</v>
      </c>
      <c r="H724" t="s">
        <v>190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1</v>
      </c>
      <c r="O724" t="s">
        <v>9</v>
      </c>
    </row>
    <row r="725" spans="1:15" x14ac:dyDescent="0.3">
      <c r="A725">
        <v>72.2</v>
      </c>
      <c r="B725">
        <v>72</v>
      </c>
      <c r="C725" s="1">
        <v>43491</v>
      </c>
      <c r="D725">
        <v>26.568805560000001</v>
      </c>
      <c r="E725">
        <v>93.133305559999997</v>
      </c>
      <c r="F725" t="s">
        <v>210</v>
      </c>
      <c r="G725" t="s">
        <v>68</v>
      </c>
      <c r="H725" t="s">
        <v>190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1</v>
      </c>
      <c r="O725" t="s">
        <v>9</v>
      </c>
    </row>
    <row r="726" spans="1:15" x14ac:dyDescent="0.3">
      <c r="A726">
        <v>73</v>
      </c>
      <c r="B726">
        <v>73</v>
      </c>
      <c r="C726" s="1">
        <v>43491</v>
      </c>
      <c r="D726">
        <v>26.577027780000002</v>
      </c>
      <c r="E726">
        <v>93.083333330000002</v>
      </c>
      <c r="F726" t="s">
        <v>210</v>
      </c>
      <c r="G726" t="s">
        <v>68</v>
      </c>
      <c r="H726" t="s">
        <v>190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1</v>
      </c>
      <c r="O726" t="s">
        <v>9</v>
      </c>
    </row>
    <row r="727" spans="1:15" x14ac:dyDescent="0.3">
      <c r="A727">
        <v>73.099999999999994</v>
      </c>
      <c r="B727">
        <v>73</v>
      </c>
      <c r="C727" s="1">
        <v>43491</v>
      </c>
      <c r="D727">
        <v>26.577027780000002</v>
      </c>
      <c r="E727">
        <v>93.083333330000002</v>
      </c>
      <c r="F727" t="s">
        <v>210</v>
      </c>
      <c r="G727" t="s">
        <v>68</v>
      </c>
      <c r="H727" t="s">
        <v>190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1</v>
      </c>
      <c r="O727" t="s">
        <v>9</v>
      </c>
    </row>
    <row r="728" spans="1:15" x14ac:dyDescent="0.3">
      <c r="A728">
        <v>73.2</v>
      </c>
      <c r="B728">
        <v>73</v>
      </c>
      <c r="C728" s="1">
        <v>43491</v>
      </c>
      <c r="D728">
        <v>26.577027780000002</v>
      </c>
      <c r="E728">
        <v>93.083333330000002</v>
      </c>
      <c r="F728" t="s">
        <v>210</v>
      </c>
      <c r="G728" t="s">
        <v>68</v>
      </c>
      <c r="H728" t="s">
        <v>190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  <c r="O728" t="s">
        <v>9</v>
      </c>
    </row>
    <row r="729" spans="1:15" x14ac:dyDescent="0.3">
      <c r="A729">
        <v>73.3</v>
      </c>
      <c r="B729">
        <v>73</v>
      </c>
      <c r="C729" s="1">
        <v>43491</v>
      </c>
      <c r="D729">
        <v>26.577027780000002</v>
      </c>
      <c r="E729">
        <v>93.083333330000002</v>
      </c>
      <c r="F729" t="s">
        <v>210</v>
      </c>
      <c r="G729" t="s">
        <v>68</v>
      </c>
      <c r="H729" t="s">
        <v>190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1</v>
      </c>
      <c r="O729" t="s">
        <v>9</v>
      </c>
    </row>
    <row r="730" spans="1:15" x14ac:dyDescent="0.3">
      <c r="A730">
        <v>73.400000000000006</v>
      </c>
      <c r="B730">
        <v>73</v>
      </c>
      <c r="C730" s="1">
        <v>43491</v>
      </c>
      <c r="D730">
        <v>26.577027780000002</v>
      </c>
      <c r="E730">
        <v>93.083333330000002</v>
      </c>
      <c r="F730" t="s">
        <v>210</v>
      </c>
      <c r="G730" t="s">
        <v>68</v>
      </c>
      <c r="H730" t="s">
        <v>190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1</v>
      </c>
      <c r="O730" t="s">
        <v>9</v>
      </c>
    </row>
    <row r="731" spans="1:15" x14ac:dyDescent="0.3">
      <c r="A731">
        <v>73.5</v>
      </c>
      <c r="B731">
        <v>73</v>
      </c>
      <c r="C731" s="1">
        <v>43491</v>
      </c>
      <c r="D731">
        <v>26.577027780000002</v>
      </c>
      <c r="E731">
        <v>93.083333330000002</v>
      </c>
      <c r="F731" t="s">
        <v>210</v>
      </c>
      <c r="G731" t="s">
        <v>68</v>
      </c>
      <c r="H731" t="s">
        <v>190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1</v>
      </c>
      <c r="O731" t="s">
        <v>9</v>
      </c>
    </row>
    <row r="732" spans="1:15" x14ac:dyDescent="0.3">
      <c r="A732">
        <v>73.599999999999994</v>
      </c>
      <c r="B732">
        <v>73</v>
      </c>
      <c r="C732" s="1">
        <v>43491</v>
      </c>
      <c r="D732">
        <v>26.577027780000002</v>
      </c>
      <c r="E732">
        <v>93.083333330000002</v>
      </c>
      <c r="F732" t="s">
        <v>210</v>
      </c>
      <c r="G732" t="s">
        <v>68</v>
      </c>
      <c r="H732" t="s">
        <v>190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1</v>
      </c>
      <c r="O732" t="s">
        <v>9</v>
      </c>
    </row>
    <row r="733" spans="1:15" x14ac:dyDescent="0.3">
      <c r="A733">
        <v>73.7</v>
      </c>
      <c r="B733">
        <v>73</v>
      </c>
      <c r="C733" s="1">
        <v>43491</v>
      </c>
      <c r="D733">
        <v>26.577027780000002</v>
      </c>
      <c r="E733">
        <v>93.083333330000002</v>
      </c>
      <c r="F733" t="s">
        <v>210</v>
      </c>
      <c r="G733" t="s">
        <v>68</v>
      </c>
      <c r="H733" t="s">
        <v>190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1</v>
      </c>
      <c r="O733" t="s">
        <v>9</v>
      </c>
    </row>
    <row r="734" spans="1:15" x14ac:dyDescent="0.3">
      <c r="A734">
        <v>74</v>
      </c>
      <c r="B734">
        <v>74</v>
      </c>
      <c r="C734" s="1">
        <v>43491</v>
      </c>
      <c r="D734">
        <v>26.57341667</v>
      </c>
      <c r="E734">
        <v>93.076944440000005</v>
      </c>
      <c r="F734" t="s">
        <v>210</v>
      </c>
      <c r="G734" t="s">
        <v>68</v>
      </c>
      <c r="H734" t="s">
        <v>190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 t="s">
        <v>9</v>
      </c>
    </row>
    <row r="735" spans="1:15" x14ac:dyDescent="0.3">
      <c r="A735">
        <v>76</v>
      </c>
      <c r="B735">
        <v>76</v>
      </c>
      <c r="C735" s="1">
        <v>43491</v>
      </c>
      <c r="D735">
        <v>26.575805559999999</v>
      </c>
      <c r="E735">
        <v>93.151916670000006</v>
      </c>
      <c r="F735" t="s">
        <v>210</v>
      </c>
      <c r="G735" t="s">
        <v>68</v>
      </c>
      <c r="H735" t="s">
        <v>190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1</v>
      </c>
      <c r="O735" t="s">
        <v>9</v>
      </c>
    </row>
    <row r="736" spans="1:15" x14ac:dyDescent="0.3">
      <c r="A736">
        <v>76.099999999999994</v>
      </c>
      <c r="B736">
        <v>76</v>
      </c>
      <c r="C736" s="1">
        <v>43491</v>
      </c>
      <c r="D736">
        <v>26.575805559999999</v>
      </c>
      <c r="E736">
        <v>93.151916670000006</v>
      </c>
      <c r="F736" t="s">
        <v>210</v>
      </c>
      <c r="G736" t="s">
        <v>68</v>
      </c>
      <c r="H736" t="s">
        <v>190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1</v>
      </c>
      <c r="O736" t="s">
        <v>9</v>
      </c>
    </row>
    <row r="737" spans="1:15" x14ac:dyDescent="0.3">
      <c r="A737">
        <v>76.2</v>
      </c>
      <c r="B737">
        <v>76</v>
      </c>
      <c r="C737" s="1">
        <v>43491</v>
      </c>
      <c r="D737">
        <v>26.575805559999999</v>
      </c>
      <c r="E737">
        <v>93.151916670000006</v>
      </c>
      <c r="F737" t="s">
        <v>210</v>
      </c>
      <c r="G737" t="s">
        <v>68</v>
      </c>
      <c r="H737" t="s">
        <v>190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1</v>
      </c>
      <c r="O737" t="s">
        <v>9</v>
      </c>
    </row>
    <row r="738" spans="1:15" x14ac:dyDescent="0.3">
      <c r="A738">
        <v>80</v>
      </c>
      <c r="B738">
        <v>80</v>
      </c>
      <c r="C738" s="1">
        <v>43497</v>
      </c>
      <c r="D738">
        <v>26.575833329999998</v>
      </c>
      <c r="E738">
        <v>93.201833329999999</v>
      </c>
      <c r="F738" t="s">
        <v>210</v>
      </c>
      <c r="G738" t="s">
        <v>68</v>
      </c>
      <c r="H738" t="s">
        <v>190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1</v>
      </c>
      <c r="O738" t="s">
        <v>9</v>
      </c>
    </row>
    <row r="739" spans="1:15" x14ac:dyDescent="0.3">
      <c r="A739">
        <v>84</v>
      </c>
      <c r="B739">
        <v>84</v>
      </c>
      <c r="C739" s="1">
        <v>43497</v>
      </c>
      <c r="D739">
        <v>26.577333329999998</v>
      </c>
      <c r="E739">
        <v>93.082722219999994</v>
      </c>
      <c r="F739" t="s">
        <v>210</v>
      </c>
      <c r="G739" t="s">
        <v>68</v>
      </c>
      <c r="H739" t="s">
        <v>190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1</v>
      </c>
      <c r="O739" t="s">
        <v>9</v>
      </c>
    </row>
    <row r="740" spans="1:15" x14ac:dyDescent="0.3">
      <c r="A740">
        <v>84.1</v>
      </c>
      <c r="B740">
        <v>84</v>
      </c>
      <c r="C740" s="1">
        <v>43497</v>
      </c>
      <c r="D740">
        <v>26.577333329999998</v>
      </c>
      <c r="E740">
        <v>93.082722219999994</v>
      </c>
      <c r="F740" t="s">
        <v>210</v>
      </c>
      <c r="G740" t="s">
        <v>68</v>
      </c>
      <c r="H740" t="s">
        <v>190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1</v>
      </c>
      <c r="O740" t="s">
        <v>9</v>
      </c>
    </row>
    <row r="741" spans="1:15" x14ac:dyDescent="0.3">
      <c r="A741">
        <v>84.2</v>
      </c>
      <c r="B741">
        <v>84</v>
      </c>
      <c r="C741" s="1">
        <v>43497</v>
      </c>
      <c r="D741">
        <v>26.577333329999998</v>
      </c>
      <c r="E741">
        <v>93.082722219999994</v>
      </c>
      <c r="F741" t="s">
        <v>210</v>
      </c>
      <c r="G741" t="s">
        <v>68</v>
      </c>
      <c r="H741" t="s">
        <v>190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1</v>
      </c>
      <c r="O741" t="s">
        <v>9</v>
      </c>
    </row>
    <row r="742" spans="1:15" x14ac:dyDescent="0.3">
      <c r="A742">
        <v>84.3</v>
      </c>
      <c r="B742">
        <v>84</v>
      </c>
      <c r="C742" s="1">
        <v>43497</v>
      </c>
      <c r="D742">
        <v>26.577333329999998</v>
      </c>
      <c r="E742">
        <v>93.082722219999994</v>
      </c>
      <c r="F742" t="s">
        <v>210</v>
      </c>
      <c r="G742" t="s">
        <v>68</v>
      </c>
      <c r="H742" t="s">
        <v>190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1</v>
      </c>
      <c r="O742" t="s">
        <v>9</v>
      </c>
    </row>
    <row r="743" spans="1:15" x14ac:dyDescent="0.3">
      <c r="A743">
        <v>86</v>
      </c>
      <c r="B743">
        <v>86</v>
      </c>
      <c r="C743" s="1">
        <v>43497</v>
      </c>
      <c r="D743">
        <v>26.573166669999999</v>
      </c>
      <c r="E743">
        <v>93.076638889999998</v>
      </c>
      <c r="F743" t="s">
        <v>210</v>
      </c>
      <c r="G743" t="s">
        <v>68</v>
      </c>
      <c r="H743" t="s">
        <v>190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1</v>
      </c>
      <c r="O743" t="s">
        <v>9</v>
      </c>
    </row>
    <row r="744" spans="1:15" x14ac:dyDescent="0.3">
      <c r="A744">
        <v>86.1</v>
      </c>
      <c r="B744">
        <v>86</v>
      </c>
      <c r="C744" s="1">
        <v>43497</v>
      </c>
      <c r="D744">
        <v>26.573166669999999</v>
      </c>
      <c r="E744">
        <v>93.076638889999998</v>
      </c>
      <c r="F744" t="s">
        <v>210</v>
      </c>
      <c r="G744" t="s">
        <v>68</v>
      </c>
      <c r="H744" t="s">
        <v>190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1</v>
      </c>
      <c r="O744" t="s">
        <v>9</v>
      </c>
    </row>
    <row r="745" spans="1:15" x14ac:dyDescent="0.3">
      <c r="A745">
        <v>86.2</v>
      </c>
      <c r="B745">
        <v>86</v>
      </c>
      <c r="C745" s="1">
        <v>43497</v>
      </c>
      <c r="D745">
        <v>26.573166669999999</v>
      </c>
      <c r="E745">
        <v>93.076638889999998</v>
      </c>
      <c r="F745" t="s">
        <v>210</v>
      </c>
      <c r="G745" t="s">
        <v>68</v>
      </c>
      <c r="H745" t="s">
        <v>190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1</v>
      </c>
      <c r="O745" t="s">
        <v>9</v>
      </c>
    </row>
    <row r="746" spans="1:15" x14ac:dyDescent="0.3">
      <c r="A746">
        <v>86.3</v>
      </c>
      <c r="B746">
        <v>86</v>
      </c>
      <c r="C746" s="1">
        <v>43497</v>
      </c>
      <c r="D746">
        <v>26.573166669999999</v>
      </c>
      <c r="E746">
        <v>93.076638889999998</v>
      </c>
      <c r="F746" t="s">
        <v>210</v>
      </c>
      <c r="G746" t="s">
        <v>68</v>
      </c>
      <c r="H746" t="s">
        <v>190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1</v>
      </c>
      <c r="O746" t="s">
        <v>9</v>
      </c>
    </row>
    <row r="747" spans="1:15" x14ac:dyDescent="0.3">
      <c r="A747">
        <v>88</v>
      </c>
      <c r="B747">
        <v>88</v>
      </c>
      <c r="C747" s="1">
        <v>43500</v>
      </c>
      <c r="D747">
        <v>26.567944440000002</v>
      </c>
      <c r="E747">
        <v>93.129388890000001</v>
      </c>
      <c r="F747" t="s">
        <v>210</v>
      </c>
      <c r="G747" t="s">
        <v>68</v>
      </c>
      <c r="H747" t="s">
        <v>190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1</v>
      </c>
      <c r="O747" t="s">
        <v>9</v>
      </c>
    </row>
    <row r="748" spans="1:15" x14ac:dyDescent="0.3">
      <c r="A748">
        <v>89</v>
      </c>
      <c r="B748">
        <v>89</v>
      </c>
      <c r="C748" s="1">
        <v>43500</v>
      </c>
      <c r="D748">
        <v>26.568249999999999</v>
      </c>
      <c r="E748">
        <v>93.120999999999995</v>
      </c>
      <c r="F748" t="s">
        <v>210</v>
      </c>
      <c r="G748" t="s">
        <v>68</v>
      </c>
      <c r="H748" t="s">
        <v>190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 t="s">
        <v>9</v>
      </c>
    </row>
    <row r="749" spans="1:15" x14ac:dyDescent="0.3">
      <c r="A749">
        <v>93</v>
      </c>
      <c r="B749">
        <v>93</v>
      </c>
      <c r="C749" s="1">
        <v>43500</v>
      </c>
      <c r="D749">
        <v>26.574416670000002</v>
      </c>
      <c r="E749">
        <v>93.193027779999994</v>
      </c>
      <c r="F749" t="s">
        <v>210</v>
      </c>
      <c r="G749" t="s">
        <v>68</v>
      </c>
      <c r="H749" t="s">
        <v>190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1</v>
      </c>
      <c r="O749" t="s">
        <v>9</v>
      </c>
    </row>
    <row r="750" spans="1:15" x14ac:dyDescent="0.3">
      <c r="A750">
        <v>93.1</v>
      </c>
      <c r="B750">
        <v>93</v>
      </c>
      <c r="C750" s="1">
        <v>43500</v>
      </c>
      <c r="D750">
        <v>26.574416670000002</v>
      </c>
      <c r="E750">
        <v>93.193027779999994</v>
      </c>
      <c r="F750" t="s">
        <v>210</v>
      </c>
      <c r="G750" t="s">
        <v>68</v>
      </c>
      <c r="H750" t="s">
        <v>190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1</v>
      </c>
      <c r="O750" t="s">
        <v>9</v>
      </c>
    </row>
    <row r="751" spans="1:15" x14ac:dyDescent="0.3">
      <c r="A751">
        <v>93.2</v>
      </c>
      <c r="B751">
        <v>93</v>
      </c>
      <c r="C751" s="1">
        <v>43500</v>
      </c>
      <c r="D751">
        <v>26.574416670000002</v>
      </c>
      <c r="E751">
        <v>93.193027779999994</v>
      </c>
      <c r="F751" t="s">
        <v>210</v>
      </c>
      <c r="G751" t="s">
        <v>68</v>
      </c>
      <c r="H751" t="s">
        <v>190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1</v>
      </c>
      <c r="O751" t="s">
        <v>9</v>
      </c>
    </row>
    <row r="752" spans="1:15" x14ac:dyDescent="0.3">
      <c r="A752">
        <v>102</v>
      </c>
      <c r="B752">
        <v>102</v>
      </c>
      <c r="C752" s="1">
        <v>43504</v>
      </c>
      <c r="D752">
        <v>26.574388890000002</v>
      </c>
      <c r="E752">
        <v>93.192472219999999</v>
      </c>
      <c r="F752" t="s">
        <v>210</v>
      </c>
      <c r="G752" t="s">
        <v>68</v>
      </c>
      <c r="H752" t="s">
        <v>190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1</v>
      </c>
      <c r="O752" t="s">
        <v>9</v>
      </c>
    </row>
    <row r="753" spans="1:15" x14ac:dyDescent="0.3">
      <c r="A753">
        <v>102.1</v>
      </c>
      <c r="B753">
        <v>102</v>
      </c>
      <c r="C753" s="1">
        <v>43504</v>
      </c>
      <c r="D753">
        <v>26.574388890000002</v>
      </c>
      <c r="E753">
        <v>93.192472219999999</v>
      </c>
      <c r="F753" t="s">
        <v>210</v>
      </c>
      <c r="G753" t="s">
        <v>68</v>
      </c>
      <c r="H753" t="s">
        <v>190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1</v>
      </c>
      <c r="O753" t="s">
        <v>9</v>
      </c>
    </row>
    <row r="754" spans="1:15" x14ac:dyDescent="0.3">
      <c r="A754">
        <v>102.1</v>
      </c>
      <c r="B754">
        <v>102</v>
      </c>
      <c r="C754" s="1">
        <v>43504</v>
      </c>
      <c r="D754">
        <v>26.574388890000002</v>
      </c>
      <c r="E754">
        <v>93.192472219999999</v>
      </c>
      <c r="F754" t="s">
        <v>210</v>
      </c>
      <c r="G754" t="s">
        <v>68</v>
      </c>
      <c r="H754" t="s">
        <v>190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1</v>
      </c>
      <c r="O754" t="s">
        <v>9</v>
      </c>
    </row>
    <row r="755" spans="1:15" x14ac:dyDescent="0.3">
      <c r="A755">
        <v>102.2</v>
      </c>
      <c r="B755">
        <v>102</v>
      </c>
      <c r="C755" s="1">
        <v>43504</v>
      </c>
      <c r="D755">
        <v>26.574388890000002</v>
      </c>
      <c r="E755">
        <v>93.192472219999999</v>
      </c>
      <c r="F755" t="s">
        <v>210</v>
      </c>
      <c r="G755" t="s">
        <v>68</v>
      </c>
      <c r="H755" t="s">
        <v>190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1</v>
      </c>
      <c r="O755" t="s">
        <v>9</v>
      </c>
    </row>
    <row r="756" spans="1:15" x14ac:dyDescent="0.3">
      <c r="A756">
        <v>102.3</v>
      </c>
      <c r="B756">
        <v>102</v>
      </c>
      <c r="C756" s="1">
        <v>43504</v>
      </c>
      <c r="D756">
        <v>26.574388890000002</v>
      </c>
      <c r="E756">
        <v>93.192472219999999</v>
      </c>
      <c r="F756" t="s">
        <v>210</v>
      </c>
      <c r="G756" t="s">
        <v>68</v>
      </c>
      <c r="H756" t="s">
        <v>190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1</v>
      </c>
      <c r="O756" t="s">
        <v>9</v>
      </c>
    </row>
    <row r="757" spans="1:15" x14ac:dyDescent="0.3">
      <c r="A757">
        <v>102.4</v>
      </c>
      <c r="B757">
        <v>102</v>
      </c>
      <c r="C757" s="1">
        <v>43504</v>
      </c>
      <c r="D757">
        <v>26.574388890000002</v>
      </c>
      <c r="E757">
        <v>93.192472219999999</v>
      </c>
      <c r="F757" t="s">
        <v>210</v>
      </c>
      <c r="G757" t="s">
        <v>68</v>
      </c>
      <c r="H757" t="s">
        <v>190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1</v>
      </c>
      <c r="O757" t="s">
        <v>9</v>
      </c>
    </row>
    <row r="758" spans="1:15" x14ac:dyDescent="0.3">
      <c r="A758">
        <v>102.5</v>
      </c>
      <c r="B758">
        <v>102</v>
      </c>
      <c r="C758" s="1">
        <v>43504</v>
      </c>
      <c r="D758">
        <v>26.574388890000002</v>
      </c>
      <c r="E758">
        <v>93.192472219999999</v>
      </c>
      <c r="F758" t="s">
        <v>210</v>
      </c>
      <c r="G758" t="s">
        <v>68</v>
      </c>
      <c r="H758" t="s">
        <v>190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1</v>
      </c>
      <c r="O758" t="s">
        <v>9</v>
      </c>
    </row>
    <row r="759" spans="1:15" x14ac:dyDescent="0.3">
      <c r="A759">
        <v>102.6</v>
      </c>
      <c r="B759">
        <v>102</v>
      </c>
      <c r="C759" s="1">
        <v>43504</v>
      </c>
      <c r="D759">
        <v>26.574388890000002</v>
      </c>
      <c r="E759">
        <v>93.192472219999999</v>
      </c>
      <c r="F759" t="s">
        <v>210</v>
      </c>
      <c r="G759" t="s">
        <v>68</v>
      </c>
      <c r="H759" t="s">
        <v>190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1</v>
      </c>
      <c r="O759" t="s">
        <v>9</v>
      </c>
    </row>
    <row r="760" spans="1:15" x14ac:dyDescent="0.3">
      <c r="A760">
        <v>102.7</v>
      </c>
      <c r="B760">
        <v>102</v>
      </c>
      <c r="C760" s="1">
        <v>43504</v>
      </c>
      <c r="D760">
        <v>26.574388890000002</v>
      </c>
      <c r="E760">
        <v>93.192472219999999</v>
      </c>
      <c r="F760" t="s">
        <v>210</v>
      </c>
      <c r="G760" t="s">
        <v>68</v>
      </c>
      <c r="H760" t="s">
        <v>190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1</v>
      </c>
      <c r="O760" t="s">
        <v>9</v>
      </c>
    </row>
    <row r="761" spans="1:15" x14ac:dyDescent="0.3">
      <c r="A761">
        <v>102.8</v>
      </c>
      <c r="B761">
        <v>102</v>
      </c>
      <c r="C761" s="1">
        <v>43504</v>
      </c>
      <c r="D761">
        <v>26.574388890000002</v>
      </c>
      <c r="E761">
        <v>93.192472219999999</v>
      </c>
      <c r="F761" t="s">
        <v>210</v>
      </c>
      <c r="G761" t="s">
        <v>68</v>
      </c>
      <c r="H761" t="s">
        <v>190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1</v>
      </c>
      <c r="O761" t="s">
        <v>9</v>
      </c>
    </row>
    <row r="762" spans="1:15" x14ac:dyDescent="0.3">
      <c r="A762">
        <v>102.9</v>
      </c>
      <c r="B762">
        <v>102</v>
      </c>
      <c r="C762" s="1">
        <v>43504</v>
      </c>
      <c r="D762">
        <v>26.574388890000002</v>
      </c>
      <c r="E762">
        <v>93.192472219999999</v>
      </c>
      <c r="F762" t="s">
        <v>210</v>
      </c>
      <c r="G762" t="s">
        <v>68</v>
      </c>
      <c r="H762" t="s">
        <v>190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1</v>
      </c>
      <c r="O762" t="s">
        <v>9</v>
      </c>
    </row>
    <row r="763" spans="1:15" x14ac:dyDescent="0.3">
      <c r="A763">
        <v>115</v>
      </c>
      <c r="B763">
        <v>115</v>
      </c>
      <c r="C763" s="1">
        <v>43521</v>
      </c>
      <c r="D763">
        <v>26.574416670000002</v>
      </c>
      <c r="E763">
        <v>93.193222219999996</v>
      </c>
      <c r="F763" t="s">
        <v>210</v>
      </c>
      <c r="G763" t="s">
        <v>68</v>
      </c>
      <c r="H763" t="s">
        <v>190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1</v>
      </c>
      <c r="O763" t="s">
        <v>9</v>
      </c>
    </row>
    <row r="764" spans="1:15" x14ac:dyDescent="0.3">
      <c r="A764">
        <v>115.1</v>
      </c>
      <c r="B764">
        <v>115</v>
      </c>
      <c r="C764" s="1">
        <v>43521</v>
      </c>
      <c r="D764">
        <v>26.574416670000002</v>
      </c>
      <c r="E764">
        <v>93.193222219999996</v>
      </c>
      <c r="F764" t="s">
        <v>210</v>
      </c>
      <c r="G764" t="s">
        <v>68</v>
      </c>
      <c r="H764" t="s">
        <v>190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1</v>
      </c>
      <c r="O764" t="s">
        <v>9</v>
      </c>
    </row>
    <row r="765" spans="1:15" x14ac:dyDescent="0.3">
      <c r="A765">
        <v>115.2</v>
      </c>
      <c r="B765">
        <v>115</v>
      </c>
      <c r="C765" s="1">
        <v>43521</v>
      </c>
      <c r="D765">
        <v>26.574416670000002</v>
      </c>
      <c r="E765">
        <v>93.193222219999996</v>
      </c>
      <c r="F765" t="s">
        <v>210</v>
      </c>
      <c r="G765" t="s">
        <v>68</v>
      </c>
      <c r="H765" t="s">
        <v>190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1</v>
      </c>
      <c r="O765" t="s">
        <v>9</v>
      </c>
    </row>
    <row r="766" spans="1:15" x14ac:dyDescent="0.3">
      <c r="A766">
        <v>115.3</v>
      </c>
      <c r="B766">
        <v>115</v>
      </c>
      <c r="C766" s="1">
        <v>43521</v>
      </c>
      <c r="D766">
        <v>26.574416670000002</v>
      </c>
      <c r="E766">
        <v>93.193222219999996</v>
      </c>
      <c r="F766" t="s">
        <v>210</v>
      </c>
      <c r="G766" t="s">
        <v>68</v>
      </c>
      <c r="H766" t="s">
        <v>190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1</v>
      </c>
      <c r="O766" t="s">
        <v>9</v>
      </c>
    </row>
    <row r="767" spans="1:15" x14ac:dyDescent="0.3">
      <c r="A767">
        <v>115.4</v>
      </c>
      <c r="B767">
        <v>115</v>
      </c>
      <c r="C767" s="1">
        <v>43521</v>
      </c>
      <c r="D767">
        <v>26.574416670000002</v>
      </c>
      <c r="E767">
        <v>93.193222219999996</v>
      </c>
      <c r="F767" t="s">
        <v>210</v>
      </c>
      <c r="G767" t="s">
        <v>68</v>
      </c>
      <c r="H767" t="s">
        <v>190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1</v>
      </c>
      <c r="O767" t="s">
        <v>9</v>
      </c>
    </row>
    <row r="768" spans="1:15" x14ac:dyDescent="0.3">
      <c r="A768">
        <v>115.5</v>
      </c>
      <c r="B768">
        <v>115</v>
      </c>
      <c r="C768" s="1">
        <v>43521</v>
      </c>
      <c r="D768">
        <v>26.574416670000002</v>
      </c>
      <c r="E768">
        <v>93.193222219999996</v>
      </c>
      <c r="F768" t="s">
        <v>210</v>
      </c>
      <c r="G768" t="s">
        <v>68</v>
      </c>
      <c r="H768" t="s">
        <v>190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1</v>
      </c>
      <c r="O768" t="s">
        <v>9</v>
      </c>
    </row>
    <row r="769" spans="1:15" x14ac:dyDescent="0.3">
      <c r="A769">
        <v>115.6</v>
      </c>
      <c r="B769">
        <v>115</v>
      </c>
      <c r="C769" s="1">
        <v>43521</v>
      </c>
      <c r="D769">
        <v>26.574416670000002</v>
      </c>
      <c r="E769">
        <v>93.193222219999996</v>
      </c>
      <c r="F769" t="s">
        <v>210</v>
      </c>
      <c r="G769" t="s">
        <v>68</v>
      </c>
      <c r="H769" t="s">
        <v>190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1</v>
      </c>
      <c r="O769" t="s">
        <v>9</v>
      </c>
    </row>
    <row r="770" spans="1:15" x14ac:dyDescent="0.3">
      <c r="A770">
        <v>116</v>
      </c>
      <c r="B770">
        <v>116</v>
      </c>
      <c r="C770" s="1">
        <v>43521</v>
      </c>
      <c r="D770">
        <v>26.577249999999999</v>
      </c>
      <c r="E770">
        <v>93.080777780000005</v>
      </c>
      <c r="F770" t="s">
        <v>210</v>
      </c>
      <c r="G770" t="s">
        <v>68</v>
      </c>
      <c r="H770" t="s">
        <v>190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1</v>
      </c>
      <c r="O770" t="s">
        <v>9</v>
      </c>
    </row>
    <row r="771" spans="1:15" x14ac:dyDescent="0.3">
      <c r="A771">
        <v>116.1</v>
      </c>
      <c r="B771">
        <v>116</v>
      </c>
      <c r="C771" s="1">
        <v>43521</v>
      </c>
      <c r="D771">
        <v>26.577249999999999</v>
      </c>
      <c r="E771">
        <v>93.080777780000005</v>
      </c>
      <c r="F771" t="s">
        <v>210</v>
      </c>
      <c r="G771" t="s">
        <v>68</v>
      </c>
      <c r="H771" t="s">
        <v>190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1</v>
      </c>
      <c r="O771" t="s">
        <v>9</v>
      </c>
    </row>
    <row r="772" spans="1:15" x14ac:dyDescent="0.3">
      <c r="A772">
        <v>116.2</v>
      </c>
      <c r="B772">
        <v>116</v>
      </c>
      <c r="C772" s="1">
        <v>43521</v>
      </c>
      <c r="D772">
        <v>26.577249999999999</v>
      </c>
      <c r="E772">
        <v>93.080777780000005</v>
      </c>
      <c r="F772" t="s">
        <v>210</v>
      </c>
      <c r="G772" t="s">
        <v>68</v>
      </c>
      <c r="H772" t="s">
        <v>190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1</v>
      </c>
      <c r="O772" t="s">
        <v>9</v>
      </c>
    </row>
    <row r="773" spans="1:15" x14ac:dyDescent="0.3">
      <c r="A773">
        <v>116.3</v>
      </c>
      <c r="B773">
        <v>116</v>
      </c>
      <c r="C773" s="1">
        <v>43521</v>
      </c>
      <c r="D773">
        <v>26.577249999999999</v>
      </c>
      <c r="E773">
        <v>93.080777780000005</v>
      </c>
      <c r="F773" t="s">
        <v>210</v>
      </c>
      <c r="G773" t="s">
        <v>68</v>
      </c>
      <c r="H773" t="s">
        <v>190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1</v>
      </c>
      <c r="O773" t="s">
        <v>9</v>
      </c>
    </row>
    <row r="774" spans="1:15" x14ac:dyDescent="0.3">
      <c r="A774">
        <v>116.4</v>
      </c>
      <c r="B774">
        <v>116</v>
      </c>
      <c r="C774" s="1">
        <v>43521</v>
      </c>
      <c r="D774">
        <v>26.577249999999999</v>
      </c>
      <c r="E774">
        <v>93.080777780000005</v>
      </c>
      <c r="F774" t="s">
        <v>210</v>
      </c>
      <c r="G774" t="s">
        <v>68</v>
      </c>
      <c r="H774" t="s">
        <v>190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1</v>
      </c>
      <c r="O774" t="s">
        <v>9</v>
      </c>
    </row>
    <row r="775" spans="1:15" x14ac:dyDescent="0.3">
      <c r="A775">
        <v>116.5</v>
      </c>
      <c r="B775">
        <v>116</v>
      </c>
      <c r="C775" s="1">
        <v>43521</v>
      </c>
      <c r="D775">
        <v>26.577249999999999</v>
      </c>
      <c r="E775">
        <v>93.080777780000005</v>
      </c>
      <c r="F775" t="s">
        <v>210</v>
      </c>
      <c r="G775" t="s">
        <v>68</v>
      </c>
      <c r="H775" t="s">
        <v>190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1</v>
      </c>
      <c r="O775" t="s">
        <v>9</v>
      </c>
    </row>
    <row r="776" spans="1:15" x14ac:dyDescent="0.3">
      <c r="A776">
        <v>123</v>
      </c>
      <c r="B776">
        <v>123</v>
      </c>
      <c r="C776" s="1">
        <v>43528</v>
      </c>
      <c r="D776">
        <v>26.572128899999999</v>
      </c>
      <c r="E776">
        <v>93.075190379999995</v>
      </c>
      <c r="F776" t="s">
        <v>210</v>
      </c>
      <c r="G776" t="s">
        <v>68</v>
      </c>
      <c r="H776" t="s">
        <v>190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1</v>
      </c>
      <c r="O776" t="s">
        <v>9</v>
      </c>
    </row>
    <row r="777" spans="1:15" x14ac:dyDescent="0.3">
      <c r="A777">
        <v>123.1</v>
      </c>
      <c r="B777">
        <v>123</v>
      </c>
      <c r="C777" s="1">
        <v>43528</v>
      </c>
      <c r="D777">
        <v>26.572128899999999</v>
      </c>
      <c r="E777">
        <v>93.075190379999995</v>
      </c>
      <c r="F777" t="s">
        <v>210</v>
      </c>
      <c r="G777" t="s">
        <v>68</v>
      </c>
      <c r="H777" t="s">
        <v>190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1</v>
      </c>
      <c r="O777" t="s">
        <v>9</v>
      </c>
    </row>
    <row r="778" spans="1:15" x14ac:dyDescent="0.3">
      <c r="A778">
        <v>123.2</v>
      </c>
      <c r="B778">
        <v>123</v>
      </c>
      <c r="C778" s="1">
        <v>43528</v>
      </c>
      <c r="D778">
        <v>26.572128899999999</v>
      </c>
      <c r="E778">
        <v>93.075190379999995</v>
      </c>
      <c r="F778" t="s">
        <v>210</v>
      </c>
      <c r="G778" t="s">
        <v>68</v>
      </c>
      <c r="H778" t="s">
        <v>190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1</v>
      </c>
      <c r="O778" t="s">
        <v>9</v>
      </c>
    </row>
    <row r="779" spans="1:15" x14ac:dyDescent="0.3">
      <c r="A779">
        <v>123.3</v>
      </c>
      <c r="B779">
        <v>123</v>
      </c>
      <c r="C779" s="1">
        <v>43528</v>
      </c>
      <c r="D779">
        <v>26.572128899999999</v>
      </c>
      <c r="E779">
        <v>93.075190379999995</v>
      </c>
      <c r="F779" t="s">
        <v>210</v>
      </c>
      <c r="G779" t="s">
        <v>68</v>
      </c>
      <c r="H779" t="s">
        <v>190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1</v>
      </c>
      <c r="O779" t="s">
        <v>9</v>
      </c>
    </row>
    <row r="780" spans="1:15" x14ac:dyDescent="0.3">
      <c r="A780">
        <v>123.4</v>
      </c>
      <c r="B780">
        <v>123</v>
      </c>
      <c r="C780" s="1">
        <v>43528</v>
      </c>
      <c r="D780">
        <v>26.572128899999999</v>
      </c>
      <c r="E780">
        <v>93.075190379999995</v>
      </c>
      <c r="F780" t="s">
        <v>210</v>
      </c>
      <c r="G780" t="s">
        <v>68</v>
      </c>
      <c r="H780" t="s">
        <v>190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1</v>
      </c>
      <c r="O780" t="s">
        <v>9</v>
      </c>
    </row>
    <row r="781" spans="1:15" x14ac:dyDescent="0.3">
      <c r="A781">
        <v>123.5</v>
      </c>
      <c r="B781">
        <v>123</v>
      </c>
      <c r="C781" s="1">
        <v>43528</v>
      </c>
      <c r="D781">
        <v>26.572128899999999</v>
      </c>
      <c r="E781">
        <v>93.075190379999995</v>
      </c>
      <c r="F781" t="s">
        <v>210</v>
      </c>
      <c r="G781" t="s">
        <v>68</v>
      </c>
      <c r="H781" t="s">
        <v>190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1</v>
      </c>
      <c r="O781" t="s">
        <v>9</v>
      </c>
    </row>
    <row r="782" spans="1:15" x14ac:dyDescent="0.3">
      <c r="A782">
        <v>123.6</v>
      </c>
      <c r="B782">
        <v>123</v>
      </c>
      <c r="C782" s="1">
        <v>43528</v>
      </c>
      <c r="D782">
        <v>26.572128899999999</v>
      </c>
      <c r="E782">
        <v>93.075190379999995</v>
      </c>
      <c r="F782" t="s">
        <v>210</v>
      </c>
      <c r="G782" t="s">
        <v>68</v>
      </c>
      <c r="H782" t="s">
        <v>190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1</v>
      </c>
      <c r="O782" t="s">
        <v>9</v>
      </c>
    </row>
    <row r="783" spans="1:15" x14ac:dyDescent="0.3">
      <c r="A783">
        <v>123.7</v>
      </c>
      <c r="B783">
        <v>123</v>
      </c>
      <c r="C783" s="1">
        <v>43528</v>
      </c>
      <c r="D783">
        <v>26.572128899999999</v>
      </c>
      <c r="E783">
        <v>93.075190379999995</v>
      </c>
      <c r="F783" t="s">
        <v>210</v>
      </c>
      <c r="G783" t="s">
        <v>68</v>
      </c>
      <c r="H783" t="s">
        <v>190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1</v>
      </c>
      <c r="O783" t="s">
        <v>9</v>
      </c>
    </row>
    <row r="784" spans="1:15" x14ac:dyDescent="0.3">
      <c r="A784">
        <v>125</v>
      </c>
      <c r="B784">
        <v>125</v>
      </c>
      <c r="C784" s="1">
        <v>43530</v>
      </c>
      <c r="D784">
        <v>26.57455556</v>
      </c>
      <c r="E784">
        <v>93.194305560000004</v>
      </c>
      <c r="F784" t="s">
        <v>210</v>
      </c>
      <c r="G784" t="s">
        <v>68</v>
      </c>
      <c r="H784" t="s">
        <v>190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1</v>
      </c>
      <c r="O784" t="s">
        <v>9</v>
      </c>
    </row>
    <row r="785" spans="1:15" x14ac:dyDescent="0.3">
      <c r="A785">
        <v>146</v>
      </c>
      <c r="B785">
        <v>146</v>
      </c>
      <c r="C785" s="1">
        <v>43556</v>
      </c>
      <c r="D785">
        <v>26.574472220000001</v>
      </c>
      <c r="E785">
        <v>93.193444439999993</v>
      </c>
      <c r="F785" t="s">
        <v>210</v>
      </c>
      <c r="G785" t="s">
        <v>68</v>
      </c>
      <c r="H785" t="s">
        <v>190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1</v>
      </c>
      <c r="O785" t="s">
        <v>27</v>
      </c>
    </row>
    <row r="786" spans="1:15" x14ac:dyDescent="0.3">
      <c r="A786">
        <v>146.1</v>
      </c>
      <c r="B786">
        <v>146</v>
      </c>
      <c r="C786" s="1">
        <v>43556</v>
      </c>
      <c r="D786">
        <v>26.574472220000001</v>
      </c>
      <c r="E786">
        <v>93.193444439999993</v>
      </c>
      <c r="F786" t="s">
        <v>210</v>
      </c>
      <c r="G786" t="s">
        <v>68</v>
      </c>
      <c r="H786" t="s">
        <v>190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1</v>
      </c>
      <c r="O786" t="s">
        <v>27</v>
      </c>
    </row>
    <row r="787" spans="1:15" x14ac:dyDescent="0.3">
      <c r="A787">
        <v>146.1</v>
      </c>
      <c r="B787">
        <v>146</v>
      </c>
      <c r="C787" s="1">
        <v>43556</v>
      </c>
      <c r="D787">
        <v>26.574472220000001</v>
      </c>
      <c r="E787">
        <v>93.193444439999993</v>
      </c>
      <c r="F787" t="s">
        <v>210</v>
      </c>
      <c r="G787" t="s">
        <v>68</v>
      </c>
      <c r="H787" t="s">
        <v>190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1</v>
      </c>
      <c r="O787" t="s">
        <v>27</v>
      </c>
    </row>
    <row r="788" spans="1:15" x14ac:dyDescent="0.3">
      <c r="A788">
        <v>146.11000000000001</v>
      </c>
      <c r="B788">
        <v>146</v>
      </c>
      <c r="C788" s="1">
        <v>43556</v>
      </c>
      <c r="D788">
        <v>26.574472220000001</v>
      </c>
      <c r="E788">
        <v>93.193444439999993</v>
      </c>
      <c r="F788" t="s">
        <v>210</v>
      </c>
      <c r="G788" t="s">
        <v>68</v>
      </c>
      <c r="H788" t="s">
        <v>190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1</v>
      </c>
      <c r="O788" t="s">
        <v>27</v>
      </c>
    </row>
    <row r="789" spans="1:15" x14ac:dyDescent="0.3">
      <c r="A789">
        <v>146.12</v>
      </c>
      <c r="B789">
        <v>146</v>
      </c>
      <c r="C789" s="1">
        <v>43556</v>
      </c>
      <c r="D789">
        <v>26.574472220000001</v>
      </c>
      <c r="E789">
        <v>93.193444439999993</v>
      </c>
      <c r="F789" t="s">
        <v>210</v>
      </c>
      <c r="G789" t="s">
        <v>68</v>
      </c>
      <c r="H789" t="s">
        <v>190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1</v>
      </c>
      <c r="O789" t="s">
        <v>27</v>
      </c>
    </row>
    <row r="790" spans="1:15" x14ac:dyDescent="0.3">
      <c r="A790">
        <v>146.13</v>
      </c>
      <c r="B790">
        <v>146</v>
      </c>
      <c r="C790" s="1">
        <v>43556</v>
      </c>
      <c r="D790">
        <v>26.574472220000001</v>
      </c>
      <c r="E790">
        <v>93.193444439999993</v>
      </c>
      <c r="F790" t="s">
        <v>210</v>
      </c>
      <c r="G790" t="s">
        <v>68</v>
      </c>
      <c r="H790" t="s">
        <v>190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1</v>
      </c>
      <c r="O790" t="s">
        <v>27</v>
      </c>
    </row>
    <row r="791" spans="1:15" x14ac:dyDescent="0.3">
      <c r="A791">
        <v>146.19999999999999</v>
      </c>
      <c r="B791">
        <v>146</v>
      </c>
      <c r="C791" s="1">
        <v>43556</v>
      </c>
      <c r="D791">
        <v>26.574472220000001</v>
      </c>
      <c r="E791">
        <v>93.193444439999993</v>
      </c>
      <c r="F791" t="s">
        <v>210</v>
      </c>
      <c r="G791" t="s">
        <v>68</v>
      </c>
      <c r="H791" t="s">
        <v>190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1</v>
      </c>
      <c r="O791" t="s">
        <v>27</v>
      </c>
    </row>
    <row r="792" spans="1:15" x14ac:dyDescent="0.3">
      <c r="A792">
        <v>146.30000000000001</v>
      </c>
      <c r="B792">
        <v>146</v>
      </c>
      <c r="C792" s="1">
        <v>43556</v>
      </c>
      <c r="D792">
        <v>26.574472220000001</v>
      </c>
      <c r="E792">
        <v>93.193444439999993</v>
      </c>
      <c r="F792" t="s">
        <v>210</v>
      </c>
      <c r="G792" t="s">
        <v>68</v>
      </c>
      <c r="H792" t="s">
        <v>190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1</v>
      </c>
      <c r="O792" t="s">
        <v>27</v>
      </c>
    </row>
    <row r="793" spans="1:15" x14ac:dyDescent="0.3">
      <c r="A793">
        <v>146.4</v>
      </c>
      <c r="B793">
        <v>146</v>
      </c>
      <c r="C793" s="1">
        <v>43556</v>
      </c>
      <c r="D793">
        <v>26.574472220000001</v>
      </c>
      <c r="E793">
        <v>93.193444439999993</v>
      </c>
      <c r="F793" t="s">
        <v>210</v>
      </c>
      <c r="G793" t="s">
        <v>68</v>
      </c>
      <c r="H793" t="s">
        <v>190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1</v>
      </c>
      <c r="O793" t="s">
        <v>27</v>
      </c>
    </row>
    <row r="794" spans="1:15" x14ac:dyDescent="0.3">
      <c r="A794">
        <v>146.5</v>
      </c>
      <c r="B794">
        <v>146</v>
      </c>
      <c r="C794" s="1">
        <v>43556</v>
      </c>
      <c r="D794">
        <v>26.574472220000001</v>
      </c>
      <c r="E794">
        <v>93.193444439999993</v>
      </c>
      <c r="F794" t="s">
        <v>210</v>
      </c>
      <c r="G794" t="s">
        <v>68</v>
      </c>
      <c r="H794" t="s">
        <v>190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1</v>
      </c>
      <c r="O794" t="s">
        <v>27</v>
      </c>
    </row>
    <row r="795" spans="1:15" x14ac:dyDescent="0.3">
      <c r="A795">
        <v>146.6</v>
      </c>
      <c r="B795">
        <v>146</v>
      </c>
      <c r="C795" s="1">
        <v>43556</v>
      </c>
      <c r="D795">
        <v>26.574472220000001</v>
      </c>
      <c r="E795">
        <v>93.193444439999993</v>
      </c>
      <c r="F795" t="s">
        <v>210</v>
      </c>
      <c r="G795" t="s">
        <v>68</v>
      </c>
      <c r="H795" t="s">
        <v>190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1</v>
      </c>
      <c r="O795" t="s">
        <v>27</v>
      </c>
    </row>
    <row r="796" spans="1:15" x14ac:dyDescent="0.3">
      <c r="A796">
        <v>146.69999999999999</v>
      </c>
      <c r="B796">
        <v>146</v>
      </c>
      <c r="C796" s="1">
        <v>43556</v>
      </c>
      <c r="D796">
        <v>26.574472220000001</v>
      </c>
      <c r="E796">
        <v>93.193444439999993</v>
      </c>
      <c r="F796" t="s">
        <v>210</v>
      </c>
      <c r="G796" t="s">
        <v>68</v>
      </c>
      <c r="H796" t="s">
        <v>190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 t="s">
        <v>27</v>
      </c>
    </row>
    <row r="797" spans="1:15" x14ac:dyDescent="0.3">
      <c r="A797">
        <v>146.80000000000001</v>
      </c>
      <c r="B797">
        <v>146</v>
      </c>
      <c r="C797" s="1">
        <v>43556</v>
      </c>
      <c r="D797">
        <v>26.574472220000001</v>
      </c>
      <c r="E797">
        <v>93.193444439999993</v>
      </c>
      <c r="F797" t="s">
        <v>210</v>
      </c>
      <c r="G797" t="s">
        <v>68</v>
      </c>
      <c r="H797" t="s">
        <v>190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1</v>
      </c>
      <c r="O797" t="s">
        <v>27</v>
      </c>
    </row>
    <row r="798" spans="1:15" x14ac:dyDescent="0.3">
      <c r="A798">
        <v>146.9</v>
      </c>
      <c r="B798">
        <v>146</v>
      </c>
      <c r="C798" s="1">
        <v>43556</v>
      </c>
      <c r="D798">
        <v>26.574472220000001</v>
      </c>
      <c r="E798">
        <v>93.193444439999993</v>
      </c>
      <c r="F798" t="s">
        <v>210</v>
      </c>
      <c r="G798" t="s">
        <v>68</v>
      </c>
      <c r="H798" t="s">
        <v>190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 t="s">
        <v>27</v>
      </c>
    </row>
    <row r="799" spans="1:15" x14ac:dyDescent="0.3">
      <c r="A799">
        <v>176</v>
      </c>
      <c r="B799">
        <v>176</v>
      </c>
      <c r="C799" s="1">
        <v>43592</v>
      </c>
      <c r="D799">
        <v>26.56927778</v>
      </c>
      <c r="E799">
        <v>93.135055559999998</v>
      </c>
      <c r="F799" t="s">
        <v>210</v>
      </c>
      <c r="G799" t="s">
        <v>68</v>
      </c>
      <c r="H799" t="s">
        <v>190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1</v>
      </c>
      <c r="O799" t="s">
        <v>41</v>
      </c>
    </row>
    <row r="800" spans="1:15" x14ac:dyDescent="0.3">
      <c r="A800">
        <v>178</v>
      </c>
      <c r="B800">
        <v>178</v>
      </c>
      <c r="C800" s="1">
        <v>43594</v>
      </c>
      <c r="D800">
        <v>26.57341667</v>
      </c>
      <c r="E800">
        <v>93.076861109999996</v>
      </c>
      <c r="F800" t="s">
        <v>210</v>
      </c>
      <c r="G800" t="s">
        <v>68</v>
      </c>
      <c r="H800" t="s">
        <v>190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</v>
      </c>
      <c r="O800" t="s">
        <v>42</v>
      </c>
    </row>
    <row r="801" spans="1:15" x14ac:dyDescent="0.3">
      <c r="A801">
        <v>178.1</v>
      </c>
      <c r="B801">
        <v>178</v>
      </c>
      <c r="C801" s="1">
        <v>43594</v>
      </c>
      <c r="D801">
        <v>26.57341667</v>
      </c>
      <c r="E801">
        <v>93.076861109999996</v>
      </c>
      <c r="F801" t="s">
        <v>210</v>
      </c>
      <c r="G801" t="s">
        <v>68</v>
      </c>
      <c r="H801" t="s">
        <v>190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1</v>
      </c>
      <c r="O801" t="s">
        <v>42</v>
      </c>
    </row>
    <row r="802" spans="1:15" x14ac:dyDescent="0.3">
      <c r="A802">
        <v>178.1</v>
      </c>
      <c r="B802">
        <v>178</v>
      </c>
      <c r="C802" s="1">
        <v>43594</v>
      </c>
      <c r="D802">
        <v>26.57341667</v>
      </c>
      <c r="E802">
        <v>93.076861109999996</v>
      </c>
      <c r="F802" t="s">
        <v>210</v>
      </c>
      <c r="G802" t="s">
        <v>68</v>
      </c>
      <c r="H802" t="s">
        <v>190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1</v>
      </c>
      <c r="O802" t="s">
        <v>42</v>
      </c>
    </row>
    <row r="803" spans="1:15" x14ac:dyDescent="0.3">
      <c r="A803">
        <v>178.11</v>
      </c>
      <c r="B803">
        <v>178</v>
      </c>
      <c r="C803" s="1">
        <v>43594</v>
      </c>
      <c r="D803">
        <v>26.57341667</v>
      </c>
      <c r="E803">
        <v>93.076861109999996</v>
      </c>
      <c r="F803" t="s">
        <v>210</v>
      </c>
      <c r="G803" t="s">
        <v>68</v>
      </c>
      <c r="H803" t="s">
        <v>190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1</v>
      </c>
      <c r="O803" t="s">
        <v>42</v>
      </c>
    </row>
    <row r="804" spans="1:15" x14ac:dyDescent="0.3">
      <c r="A804">
        <v>178.12</v>
      </c>
      <c r="B804">
        <v>178</v>
      </c>
      <c r="C804" s="1">
        <v>43594</v>
      </c>
      <c r="D804">
        <v>26.57341667</v>
      </c>
      <c r="E804">
        <v>93.076861109999996</v>
      </c>
      <c r="F804" t="s">
        <v>210</v>
      </c>
      <c r="G804" t="s">
        <v>68</v>
      </c>
      <c r="H804" t="s">
        <v>190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1</v>
      </c>
      <c r="O804" t="s">
        <v>42</v>
      </c>
    </row>
    <row r="805" spans="1:15" x14ac:dyDescent="0.3">
      <c r="A805">
        <v>178.13</v>
      </c>
      <c r="B805">
        <v>178</v>
      </c>
      <c r="C805" s="1">
        <v>43594</v>
      </c>
      <c r="D805">
        <v>26.57341667</v>
      </c>
      <c r="E805">
        <v>93.076861109999996</v>
      </c>
      <c r="F805" t="s">
        <v>210</v>
      </c>
      <c r="G805" t="s">
        <v>68</v>
      </c>
      <c r="H805" t="s">
        <v>190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1</v>
      </c>
      <c r="O805" t="s">
        <v>42</v>
      </c>
    </row>
    <row r="806" spans="1:15" x14ac:dyDescent="0.3">
      <c r="A806">
        <v>178.14</v>
      </c>
      <c r="B806">
        <v>178</v>
      </c>
      <c r="C806" s="1">
        <v>43594</v>
      </c>
      <c r="D806">
        <v>26.57341667</v>
      </c>
      <c r="E806">
        <v>93.076861109999996</v>
      </c>
      <c r="F806" t="s">
        <v>210</v>
      </c>
      <c r="G806" t="s">
        <v>68</v>
      </c>
      <c r="H806" t="s">
        <v>190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1</v>
      </c>
      <c r="O806" t="s">
        <v>42</v>
      </c>
    </row>
    <row r="807" spans="1:15" x14ac:dyDescent="0.3">
      <c r="A807">
        <v>178.15</v>
      </c>
      <c r="B807">
        <v>178</v>
      </c>
      <c r="C807" s="1">
        <v>43594</v>
      </c>
      <c r="D807">
        <v>26.57341667</v>
      </c>
      <c r="E807">
        <v>93.076861109999996</v>
      </c>
      <c r="F807" t="s">
        <v>210</v>
      </c>
      <c r="G807" t="s">
        <v>68</v>
      </c>
      <c r="H807" t="s">
        <v>190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1</v>
      </c>
      <c r="O807" t="s">
        <v>42</v>
      </c>
    </row>
    <row r="808" spans="1:15" x14ac:dyDescent="0.3">
      <c r="A808">
        <v>178.16</v>
      </c>
      <c r="B808">
        <v>178</v>
      </c>
      <c r="C808" s="1">
        <v>43594</v>
      </c>
      <c r="D808">
        <v>26.57341667</v>
      </c>
      <c r="E808">
        <v>93.076861109999996</v>
      </c>
      <c r="F808" t="s">
        <v>210</v>
      </c>
      <c r="G808" t="s">
        <v>68</v>
      </c>
      <c r="H808" t="s">
        <v>190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1</v>
      </c>
      <c r="O808" t="s">
        <v>42</v>
      </c>
    </row>
    <row r="809" spans="1:15" x14ac:dyDescent="0.3">
      <c r="A809">
        <v>178.17</v>
      </c>
      <c r="B809">
        <v>178</v>
      </c>
      <c r="C809" s="1">
        <v>43594</v>
      </c>
      <c r="D809">
        <v>26.57341667</v>
      </c>
      <c r="E809">
        <v>93.076861109999996</v>
      </c>
      <c r="F809" t="s">
        <v>210</v>
      </c>
      <c r="G809" t="s">
        <v>68</v>
      </c>
      <c r="H809" t="s">
        <v>190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1</v>
      </c>
      <c r="O809" t="s">
        <v>42</v>
      </c>
    </row>
    <row r="810" spans="1:15" x14ac:dyDescent="0.3">
      <c r="A810">
        <v>178.18</v>
      </c>
      <c r="B810">
        <v>178</v>
      </c>
      <c r="C810" s="1">
        <v>43594</v>
      </c>
      <c r="D810">
        <v>26.57341667</v>
      </c>
      <c r="E810">
        <v>93.076861109999996</v>
      </c>
      <c r="F810" t="s">
        <v>210</v>
      </c>
      <c r="G810" t="s">
        <v>68</v>
      </c>
      <c r="H810" t="s">
        <v>190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1</v>
      </c>
      <c r="O810" t="s">
        <v>42</v>
      </c>
    </row>
    <row r="811" spans="1:15" x14ac:dyDescent="0.3">
      <c r="A811">
        <v>178.19</v>
      </c>
      <c r="B811">
        <v>178</v>
      </c>
      <c r="C811" s="1">
        <v>43594</v>
      </c>
      <c r="D811">
        <v>26.57341667</v>
      </c>
      <c r="E811">
        <v>93.076861109999996</v>
      </c>
      <c r="F811" t="s">
        <v>210</v>
      </c>
      <c r="G811" t="s">
        <v>68</v>
      </c>
      <c r="H811" t="s">
        <v>190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 t="s">
        <v>42</v>
      </c>
    </row>
    <row r="812" spans="1:15" x14ac:dyDescent="0.3">
      <c r="A812">
        <v>178.2</v>
      </c>
      <c r="B812">
        <v>178</v>
      </c>
      <c r="C812" s="1">
        <v>43594</v>
      </c>
      <c r="D812">
        <v>26.57341667</v>
      </c>
      <c r="E812">
        <v>93.076861109999996</v>
      </c>
      <c r="F812" t="s">
        <v>210</v>
      </c>
      <c r="G812" t="s">
        <v>68</v>
      </c>
      <c r="H812" t="s">
        <v>190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1</v>
      </c>
      <c r="O812" t="s">
        <v>42</v>
      </c>
    </row>
    <row r="813" spans="1:15" x14ac:dyDescent="0.3">
      <c r="A813">
        <v>178.2</v>
      </c>
      <c r="B813">
        <v>178</v>
      </c>
      <c r="C813" s="1">
        <v>43594</v>
      </c>
      <c r="D813">
        <v>26.57341667</v>
      </c>
      <c r="E813">
        <v>93.076861109999996</v>
      </c>
      <c r="F813" t="s">
        <v>210</v>
      </c>
      <c r="G813" t="s">
        <v>68</v>
      </c>
      <c r="H813" t="s">
        <v>190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1</v>
      </c>
      <c r="O813" t="s">
        <v>42</v>
      </c>
    </row>
    <row r="814" spans="1:15" x14ac:dyDescent="0.3">
      <c r="A814">
        <v>178.21</v>
      </c>
      <c r="B814">
        <v>178</v>
      </c>
      <c r="C814" s="1">
        <v>43594</v>
      </c>
      <c r="D814">
        <v>26.57341667</v>
      </c>
      <c r="E814">
        <v>93.076861109999996</v>
      </c>
      <c r="F814" t="s">
        <v>210</v>
      </c>
      <c r="G814" t="s">
        <v>68</v>
      </c>
      <c r="H814" t="s">
        <v>190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1</v>
      </c>
      <c r="O814" t="s">
        <v>42</v>
      </c>
    </row>
    <row r="815" spans="1:15" x14ac:dyDescent="0.3">
      <c r="A815">
        <v>178.22</v>
      </c>
      <c r="B815">
        <v>178</v>
      </c>
      <c r="C815" s="1">
        <v>43594</v>
      </c>
      <c r="D815">
        <v>26.57341667</v>
      </c>
      <c r="E815">
        <v>93.076861109999996</v>
      </c>
      <c r="F815" t="s">
        <v>210</v>
      </c>
      <c r="G815" t="s">
        <v>68</v>
      </c>
      <c r="H815" t="s">
        <v>190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1</v>
      </c>
      <c r="O815" t="s">
        <v>42</v>
      </c>
    </row>
    <row r="816" spans="1:15" x14ac:dyDescent="0.3">
      <c r="A816">
        <v>178.23</v>
      </c>
      <c r="B816">
        <v>178</v>
      </c>
      <c r="C816" s="1">
        <v>43594</v>
      </c>
      <c r="D816">
        <v>26.57341667</v>
      </c>
      <c r="E816">
        <v>93.076861109999996</v>
      </c>
      <c r="F816" t="s">
        <v>210</v>
      </c>
      <c r="G816" t="s">
        <v>68</v>
      </c>
      <c r="H816" t="s">
        <v>190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1</v>
      </c>
      <c r="O816" t="s">
        <v>42</v>
      </c>
    </row>
    <row r="817" spans="1:15" x14ac:dyDescent="0.3">
      <c r="A817">
        <v>178.24</v>
      </c>
      <c r="B817">
        <v>178</v>
      </c>
      <c r="C817" s="1">
        <v>43594</v>
      </c>
      <c r="D817">
        <v>26.57341667</v>
      </c>
      <c r="E817">
        <v>93.076861109999996</v>
      </c>
      <c r="F817" t="s">
        <v>210</v>
      </c>
      <c r="G817" t="s">
        <v>68</v>
      </c>
      <c r="H817" t="s">
        <v>190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1</v>
      </c>
      <c r="O817" t="s">
        <v>42</v>
      </c>
    </row>
    <row r="818" spans="1:15" x14ac:dyDescent="0.3">
      <c r="A818">
        <v>178.25</v>
      </c>
      <c r="B818">
        <v>178</v>
      </c>
      <c r="C818" s="1">
        <v>43594</v>
      </c>
      <c r="D818">
        <v>26.57341667</v>
      </c>
      <c r="E818">
        <v>93.076861109999996</v>
      </c>
      <c r="F818" t="s">
        <v>210</v>
      </c>
      <c r="G818" t="s">
        <v>68</v>
      </c>
      <c r="H818" t="s">
        <v>190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 t="s">
        <v>42</v>
      </c>
    </row>
    <row r="819" spans="1:15" x14ac:dyDescent="0.3">
      <c r="A819">
        <v>178.26</v>
      </c>
      <c r="B819">
        <v>178</v>
      </c>
      <c r="C819" s="1">
        <v>43594</v>
      </c>
      <c r="D819">
        <v>26.57341667</v>
      </c>
      <c r="E819">
        <v>93.076861109999996</v>
      </c>
      <c r="F819" t="s">
        <v>210</v>
      </c>
      <c r="G819" t="s">
        <v>68</v>
      </c>
      <c r="H819" t="s">
        <v>190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1</v>
      </c>
      <c r="O819" t="s">
        <v>42</v>
      </c>
    </row>
    <row r="820" spans="1:15" x14ac:dyDescent="0.3">
      <c r="A820">
        <v>178.27</v>
      </c>
      <c r="B820">
        <v>178</v>
      </c>
      <c r="C820" s="1">
        <v>43594</v>
      </c>
      <c r="D820">
        <v>26.57341667</v>
      </c>
      <c r="E820">
        <v>93.076861109999996</v>
      </c>
      <c r="F820" t="s">
        <v>210</v>
      </c>
      <c r="G820" t="s">
        <v>68</v>
      </c>
      <c r="H820" t="s">
        <v>190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1</v>
      </c>
      <c r="O820" t="s">
        <v>42</v>
      </c>
    </row>
    <row r="821" spans="1:15" x14ac:dyDescent="0.3">
      <c r="A821">
        <v>178.28</v>
      </c>
      <c r="B821">
        <v>178</v>
      </c>
      <c r="C821" s="1">
        <v>43594</v>
      </c>
      <c r="D821">
        <v>26.57341667</v>
      </c>
      <c r="E821">
        <v>93.076861109999996</v>
      </c>
      <c r="F821" t="s">
        <v>210</v>
      </c>
      <c r="G821" t="s">
        <v>68</v>
      </c>
      <c r="H821" t="s">
        <v>190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1</v>
      </c>
      <c r="O821" t="s">
        <v>42</v>
      </c>
    </row>
    <row r="822" spans="1:15" x14ac:dyDescent="0.3">
      <c r="A822">
        <v>178.29</v>
      </c>
      <c r="B822">
        <v>178</v>
      </c>
      <c r="C822" s="1">
        <v>43594</v>
      </c>
      <c r="D822">
        <v>26.57341667</v>
      </c>
      <c r="E822">
        <v>93.076861109999996</v>
      </c>
      <c r="F822" t="s">
        <v>210</v>
      </c>
      <c r="G822" t="s">
        <v>68</v>
      </c>
      <c r="H822" t="s">
        <v>190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1</v>
      </c>
      <c r="O822" t="s">
        <v>42</v>
      </c>
    </row>
    <row r="823" spans="1:15" x14ac:dyDescent="0.3">
      <c r="A823">
        <v>178.3</v>
      </c>
      <c r="B823">
        <v>178</v>
      </c>
      <c r="C823" s="1">
        <v>43594</v>
      </c>
      <c r="D823">
        <v>26.57341667</v>
      </c>
      <c r="E823">
        <v>93.076861109999996</v>
      </c>
      <c r="F823" t="s">
        <v>210</v>
      </c>
      <c r="G823" t="s">
        <v>68</v>
      </c>
      <c r="H823" t="s">
        <v>190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1</v>
      </c>
      <c r="O823" t="s">
        <v>42</v>
      </c>
    </row>
    <row r="824" spans="1:15" x14ac:dyDescent="0.3">
      <c r="A824">
        <v>178.3</v>
      </c>
      <c r="B824">
        <v>178</v>
      </c>
      <c r="C824" s="1">
        <v>43594</v>
      </c>
      <c r="D824">
        <v>26.57341667</v>
      </c>
      <c r="E824">
        <v>93.076861109999996</v>
      </c>
      <c r="F824" t="s">
        <v>210</v>
      </c>
      <c r="G824" t="s">
        <v>68</v>
      </c>
      <c r="H824" t="s">
        <v>190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1</v>
      </c>
      <c r="O824" t="s">
        <v>42</v>
      </c>
    </row>
    <row r="825" spans="1:15" x14ac:dyDescent="0.3">
      <c r="A825">
        <v>178.31</v>
      </c>
      <c r="B825">
        <v>178</v>
      </c>
      <c r="C825" s="1">
        <v>43594</v>
      </c>
      <c r="D825">
        <v>26.57341667</v>
      </c>
      <c r="E825">
        <v>93.076861109999996</v>
      </c>
      <c r="F825" t="s">
        <v>210</v>
      </c>
      <c r="G825" t="s">
        <v>68</v>
      </c>
      <c r="H825" t="s">
        <v>190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1</v>
      </c>
      <c r="O825" t="s">
        <v>42</v>
      </c>
    </row>
    <row r="826" spans="1:15" x14ac:dyDescent="0.3">
      <c r="A826">
        <v>178.32</v>
      </c>
      <c r="B826">
        <v>178</v>
      </c>
      <c r="C826" s="1">
        <v>43594</v>
      </c>
      <c r="D826">
        <v>26.57341667</v>
      </c>
      <c r="E826">
        <v>93.076861109999996</v>
      </c>
      <c r="F826" t="s">
        <v>210</v>
      </c>
      <c r="G826" t="s">
        <v>68</v>
      </c>
      <c r="H826" t="s">
        <v>190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1</v>
      </c>
      <c r="O826" t="s">
        <v>42</v>
      </c>
    </row>
    <row r="827" spans="1:15" x14ac:dyDescent="0.3">
      <c r="A827">
        <v>178.33</v>
      </c>
      <c r="B827">
        <v>178</v>
      </c>
      <c r="C827" s="1">
        <v>43594</v>
      </c>
      <c r="D827">
        <v>26.57341667</v>
      </c>
      <c r="E827">
        <v>93.076861109999996</v>
      </c>
      <c r="F827" t="s">
        <v>210</v>
      </c>
      <c r="G827" t="s">
        <v>68</v>
      </c>
      <c r="H827" t="s">
        <v>190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 t="s">
        <v>42</v>
      </c>
    </row>
    <row r="828" spans="1:15" x14ac:dyDescent="0.3">
      <c r="A828">
        <v>178.4</v>
      </c>
      <c r="B828">
        <v>178</v>
      </c>
      <c r="C828" s="1">
        <v>43594</v>
      </c>
      <c r="D828">
        <v>26.57341667</v>
      </c>
      <c r="E828">
        <v>93.076861109999996</v>
      </c>
      <c r="F828" t="s">
        <v>210</v>
      </c>
      <c r="G828" t="s">
        <v>68</v>
      </c>
      <c r="H828" t="s">
        <v>190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1</v>
      </c>
      <c r="O828" t="s">
        <v>42</v>
      </c>
    </row>
    <row r="829" spans="1:15" x14ac:dyDescent="0.3">
      <c r="A829">
        <v>178.5</v>
      </c>
      <c r="B829">
        <v>178</v>
      </c>
      <c r="C829" s="1">
        <v>43594</v>
      </c>
      <c r="D829">
        <v>26.57341667</v>
      </c>
      <c r="E829">
        <v>93.076861109999996</v>
      </c>
      <c r="F829" t="s">
        <v>210</v>
      </c>
      <c r="G829" t="s">
        <v>68</v>
      </c>
      <c r="H829" t="s">
        <v>190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1</v>
      </c>
      <c r="O829" t="s">
        <v>42</v>
      </c>
    </row>
    <row r="830" spans="1:15" x14ac:dyDescent="0.3">
      <c r="A830">
        <v>178.6</v>
      </c>
      <c r="B830">
        <v>178</v>
      </c>
      <c r="C830" s="1">
        <v>43594</v>
      </c>
      <c r="D830">
        <v>26.57341667</v>
      </c>
      <c r="E830">
        <v>93.076861109999996</v>
      </c>
      <c r="F830" t="s">
        <v>210</v>
      </c>
      <c r="G830" t="s">
        <v>68</v>
      </c>
      <c r="H830" t="s">
        <v>190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1</v>
      </c>
      <c r="O830" t="s">
        <v>42</v>
      </c>
    </row>
    <row r="831" spans="1:15" x14ac:dyDescent="0.3">
      <c r="A831">
        <v>178.7</v>
      </c>
      <c r="B831">
        <v>178</v>
      </c>
      <c r="C831" s="1">
        <v>43594</v>
      </c>
      <c r="D831">
        <v>26.57341667</v>
      </c>
      <c r="E831">
        <v>93.076861109999996</v>
      </c>
      <c r="F831" t="s">
        <v>210</v>
      </c>
      <c r="G831" t="s">
        <v>68</v>
      </c>
      <c r="H831" t="s">
        <v>190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1</v>
      </c>
      <c r="O831" t="s">
        <v>42</v>
      </c>
    </row>
    <row r="832" spans="1:15" x14ac:dyDescent="0.3">
      <c r="A832">
        <v>178.8</v>
      </c>
      <c r="B832">
        <v>178</v>
      </c>
      <c r="C832" s="1">
        <v>43594</v>
      </c>
      <c r="D832">
        <v>26.57341667</v>
      </c>
      <c r="E832">
        <v>93.076861109999996</v>
      </c>
      <c r="F832" t="s">
        <v>210</v>
      </c>
      <c r="G832" t="s">
        <v>68</v>
      </c>
      <c r="H832" t="s">
        <v>190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1</v>
      </c>
      <c r="O832" t="s">
        <v>42</v>
      </c>
    </row>
    <row r="833" spans="1:15" x14ac:dyDescent="0.3">
      <c r="A833">
        <v>178.9</v>
      </c>
      <c r="B833">
        <v>178</v>
      </c>
      <c r="C833" s="1">
        <v>43594</v>
      </c>
      <c r="D833">
        <v>26.57341667</v>
      </c>
      <c r="E833">
        <v>93.076861109999996</v>
      </c>
      <c r="F833" t="s">
        <v>210</v>
      </c>
      <c r="G833" t="s">
        <v>68</v>
      </c>
      <c r="H833" t="s">
        <v>190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1</v>
      </c>
      <c r="O833" t="s">
        <v>42</v>
      </c>
    </row>
    <row r="834" spans="1:15" x14ac:dyDescent="0.3">
      <c r="A834">
        <v>179</v>
      </c>
      <c r="B834">
        <v>179</v>
      </c>
      <c r="C834" s="1">
        <v>43594</v>
      </c>
      <c r="D834">
        <v>26.574694439999998</v>
      </c>
      <c r="E834">
        <v>93.148499999999999</v>
      </c>
      <c r="F834" t="s">
        <v>210</v>
      </c>
      <c r="G834" t="s">
        <v>68</v>
      </c>
      <c r="H834" t="s">
        <v>190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1</v>
      </c>
      <c r="O834" t="s">
        <v>43</v>
      </c>
    </row>
    <row r="835" spans="1:15" x14ac:dyDescent="0.3">
      <c r="A835">
        <v>179.1</v>
      </c>
      <c r="B835">
        <v>179</v>
      </c>
      <c r="C835" s="1">
        <v>43594</v>
      </c>
      <c r="D835">
        <v>26.574694439999998</v>
      </c>
      <c r="E835">
        <v>93.148499999999999</v>
      </c>
      <c r="F835" t="s">
        <v>210</v>
      </c>
      <c r="G835" t="s">
        <v>68</v>
      </c>
      <c r="H835" t="s">
        <v>190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1</v>
      </c>
      <c r="O835" t="s">
        <v>43</v>
      </c>
    </row>
    <row r="836" spans="1:15" x14ac:dyDescent="0.3">
      <c r="A836">
        <v>179.2</v>
      </c>
      <c r="B836">
        <v>179</v>
      </c>
      <c r="C836" s="1">
        <v>43594</v>
      </c>
      <c r="D836">
        <v>26.574694439999998</v>
      </c>
      <c r="E836">
        <v>93.148499999999999</v>
      </c>
      <c r="F836" t="s">
        <v>210</v>
      </c>
      <c r="G836" t="s">
        <v>68</v>
      </c>
      <c r="H836" t="s">
        <v>190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1</v>
      </c>
      <c r="O836" t="s">
        <v>43</v>
      </c>
    </row>
    <row r="837" spans="1:15" x14ac:dyDescent="0.3">
      <c r="A837">
        <v>179.3</v>
      </c>
      <c r="B837">
        <v>179</v>
      </c>
      <c r="C837" s="1">
        <v>43594</v>
      </c>
      <c r="D837">
        <v>26.574694439999998</v>
      </c>
      <c r="E837">
        <v>93.148499999999999</v>
      </c>
      <c r="F837" t="s">
        <v>210</v>
      </c>
      <c r="G837" t="s">
        <v>68</v>
      </c>
      <c r="H837" t="s">
        <v>190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1</v>
      </c>
      <c r="O837" t="s">
        <v>43</v>
      </c>
    </row>
    <row r="838" spans="1:15" x14ac:dyDescent="0.3">
      <c r="A838">
        <v>179.4</v>
      </c>
      <c r="B838">
        <v>179</v>
      </c>
      <c r="C838" s="1">
        <v>43594</v>
      </c>
      <c r="D838">
        <v>26.574694439999998</v>
      </c>
      <c r="E838">
        <v>93.148499999999999</v>
      </c>
      <c r="F838" t="s">
        <v>210</v>
      </c>
      <c r="G838" t="s">
        <v>68</v>
      </c>
      <c r="H838" t="s">
        <v>190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1</v>
      </c>
      <c r="O838" t="s">
        <v>43</v>
      </c>
    </row>
    <row r="839" spans="1:15" x14ac:dyDescent="0.3">
      <c r="A839">
        <v>179.5</v>
      </c>
      <c r="B839">
        <v>179</v>
      </c>
      <c r="C839" s="1">
        <v>43594</v>
      </c>
      <c r="D839">
        <v>26.574694439999998</v>
      </c>
      <c r="E839">
        <v>93.148499999999999</v>
      </c>
      <c r="F839" t="s">
        <v>210</v>
      </c>
      <c r="G839" t="s">
        <v>68</v>
      </c>
      <c r="H839" t="s">
        <v>190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1</v>
      </c>
      <c r="O839" t="s">
        <v>43</v>
      </c>
    </row>
    <row r="840" spans="1:15" x14ac:dyDescent="0.3">
      <c r="A840">
        <v>179.6</v>
      </c>
      <c r="B840">
        <v>179</v>
      </c>
      <c r="C840" s="1">
        <v>43594</v>
      </c>
      <c r="D840">
        <v>26.574694439999998</v>
      </c>
      <c r="E840">
        <v>93.148499999999999</v>
      </c>
      <c r="F840" t="s">
        <v>210</v>
      </c>
      <c r="G840" t="s">
        <v>68</v>
      </c>
      <c r="H840" t="s">
        <v>190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1</v>
      </c>
      <c r="O840" t="s">
        <v>43</v>
      </c>
    </row>
    <row r="841" spans="1:15" x14ac:dyDescent="0.3">
      <c r="A841">
        <v>182</v>
      </c>
      <c r="B841">
        <v>182</v>
      </c>
      <c r="C841" s="1">
        <v>43599</v>
      </c>
      <c r="D841">
        <v>26.569805559999999</v>
      </c>
      <c r="E841">
        <v>93.137416669999993</v>
      </c>
      <c r="F841" t="s">
        <v>210</v>
      </c>
      <c r="G841" t="s">
        <v>68</v>
      </c>
      <c r="H841" t="s">
        <v>190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1</v>
      </c>
      <c r="O841" t="s">
        <v>46</v>
      </c>
    </row>
    <row r="842" spans="1:15" x14ac:dyDescent="0.3">
      <c r="A842">
        <v>182.1</v>
      </c>
      <c r="B842">
        <v>182</v>
      </c>
      <c r="C842" s="1">
        <v>43599</v>
      </c>
      <c r="D842">
        <v>26.569805559999999</v>
      </c>
      <c r="E842">
        <v>93.137416669999993</v>
      </c>
      <c r="F842" t="s">
        <v>210</v>
      </c>
      <c r="G842" t="s">
        <v>68</v>
      </c>
      <c r="H842" t="s">
        <v>190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1</v>
      </c>
      <c r="O842" t="s">
        <v>46</v>
      </c>
    </row>
    <row r="843" spans="1:15" x14ac:dyDescent="0.3">
      <c r="A843">
        <v>198</v>
      </c>
      <c r="B843">
        <v>198</v>
      </c>
      <c r="C843" s="1">
        <v>43612</v>
      </c>
      <c r="D843">
        <v>26.57182083</v>
      </c>
      <c r="E843">
        <v>93.142471939999993</v>
      </c>
      <c r="F843" t="s">
        <v>210</v>
      </c>
      <c r="G843" t="s">
        <v>68</v>
      </c>
      <c r="H843" t="s">
        <v>190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1</v>
      </c>
      <c r="O843" t="s">
        <v>52</v>
      </c>
    </row>
    <row r="844" spans="1:15" x14ac:dyDescent="0.3">
      <c r="A844">
        <v>222</v>
      </c>
      <c r="B844">
        <v>222</v>
      </c>
      <c r="C844" s="1">
        <v>43618</v>
      </c>
      <c r="D844">
        <v>26.568174719999998</v>
      </c>
      <c r="E844">
        <v>93.121975559999996</v>
      </c>
      <c r="F844" t="s">
        <v>208</v>
      </c>
      <c r="G844" t="s">
        <v>68</v>
      </c>
      <c r="H844" t="s">
        <v>190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1</v>
      </c>
      <c r="O844" t="s">
        <v>60</v>
      </c>
    </row>
    <row r="845" spans="1:15" x14ac:dyDescent="0.3">
      <c r="A845">
        <v>222.1</v>
      </c>
      <c r="B845">
        <v>222</v>
      </c>
      <c r="C845" s="1">
        <v>43618</v>
      </c>
      <c r="D845">
        <v>26.568174719999998</v>
      </c>
      <c r="E845">
        <v>93.121975559999996</v>
      </c>
      <c r="F845" t="s">
        <v>208</v>
      </c>
      <c r="G845" t="s">
        <v>68</v>
      </c>
      <c r="H845" t="s">
        <v>190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1</v>
      </c>
      <c r="O845" t="s">
        <v>60</v>
      </c>
    </row>
    <row r="846" spans="1:15" x14ac:dyDescent="0.3">
      <c r="A846">
        <v>227</v>
      </c>
      <c r="B846">
        <v>227</v>
      </c>
      <c r="C846" s="1">
        <v>43622</v>
      </c>
      <c r="D846">
        <v>26.572472220000002</v>
      </c>
      <c r="E846">
        <v>93.143638890000005</v>
      </c>
      <c r="F846" t="s">
        <v>208</v>
      </c>
      <c r="G846" t="s">
        <v>68</v>
      </c>
      <c r="H846" t="s">
        <v>190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1</v>
      </c>
      <c r="O846" t="s">
        <v>59</v>
      </c>
    </row>
    <row r="847" spans="1:15" x14ac:dyDescent="0.3">
      <c r="A847">
        <v>227.1</v>
      </c>
      <c r="B847">
        <v>227</v>
      </c>
      <c r="C847" s="1">
        <v>43622</v>
      </c>
      <c r="D847">
        <v>26.572472220000002</v>
      </c>
      <c r="E847">
        <v>93.143638890000005</v>
      </c>
      <c r="F847" t="s">
        <v>208</v>
      </c>
      <c r="G847" t="s">
        <v>68</v>
      </c>
      <c r="H847" t="s">
        <v>190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1</v>
      </c>
      <c r="O847" t="s">
        <v>59</v>
      </c>
    </row>
    <row r="848" spans="1:15" x14ac:dyDescent="0.3">
      <c r="A848">
        <v>227.2</v>
      </c>
      <c r="B848">
        <v>227</v>
      </c>
      <c r="C848" s="1">
        <v>43622</v>
      </c>
      <c r="D848">
        <v>26.572472220000002</v>
      </c>
      <c r="E848">
        <v>93.143638890000005</v>
      </c>
      <c r="F848" t="s">
        <v>208</v>
      </c>
      <c r="G848" t="s">
        <v>68</v>
      </c>
      <c r="H848" t="s">
        <v>190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1</v>
      </c>
      <c r="O848" t="s">
        <v>59</v>
      </c>
    </row>
    <row r="849" spans="1:15" x14ac:dyDescent="0.3">
      <c r="A849">
        <v>2710</v>
      </c>
      <c r="B849">
        <v>263</v>
      </c>
      <c r="C849" s="1">
        <v>43658</v>
      </c>
      <c r="D849">
        <v>26.584019999999999</v>
      </c>
      <c r="E849">
        <v>93.336399999999998</v>
      </c>
      <c r="F849" t="s">
        <v>208</v>
      </c>
      <c r="G849" t="s">
        <v>68</v>
      </c>
      <c r="H849" t="s">
        <v>190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1</v>
      </c>
      <c r="O849" t="s">
        <v>69</v>
      </c>
    </row>
    <row r="850" spans="1:15" x14ac:dyDescent="0.3">
      <c r="A850">
        <v>2810</v>
      </c>
      <c r="B850">
        <v>263</v>
      </c>
      <c r="C850" s="1">
        <v>43658</v>
      </c>
      <c r="D850">
        <v>26.584019999999999</v>
      </c>
      <c r="E850">
        <v>93.336399999999998</v>
      </c>
      <c r="F850" t="s">
        <v>208</v>
      </c>
      <c r="G850" t="s">
        <v>68</v>
      </c>
      <c r="H850" t="s">
        <v>190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1</v>
      </c>
      <c r="O850" t="s">
        <v>69</v>
      </c>
    </row>
    <row r="851" spans="1:15" x14ac:dyDescent="0.3">
      <c r="A851">
        <v>2910</v>
      </c>
      <c r="B851">
        <v>263</v>
      </c>
      <c r="C851" s="1">
        <v>43658</v>
      </c>
      <c r="D851">
        <v>26.584019999999999</v>
      </c>
      <c r="E851">
        <v>93.336399999999998</v>
      </c>
      <c r="F851" t="s">
        <v>208</v>
      </c>
      <c r="G851" t="s">
        <v>68</v>
      </c>
      <c r="H851" t="s">
        <v>190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1</v>
      </c>
      <c r="O851" t="s">
        <v>69</v>
      </c>
    </row>
    <row r="852" spans="1:15" x14ac:dyDescent="0.3">
      <c r="A852">
        <v>3010</v>
      </c>
      <c r="B852">
        <v>263</v>
      </c>
      <c r="C852" s="1">
        <v>43658</v>
      </c>
      <c r="D852">
        <v>26.584019999999999</v>
      </c>
      <c r="E852">
        <v>93.336399999999998</v>
      </c>
      <c r="F852" t="s">
        <v>208</v>
      </c>
      <c r="G852" t="s">
        <v>68</v>
      </c>
      <c r="H852" t="s">
        <v>190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1</v>
      </c>
      <c r="O852" t="s">
        <v>69</v>
      </c>
    </row>
    <row r="853" spans="1:15" x14ac:dyDescent="0.3">
      <c r="A853">
        <v>3110</v>
      </c>
      <c r="B853">
        <v>263</v>
      </c>
      <c r="C853" s="1">
        <v>43658</v>
      </c>
      <c r="D853">
        <v>26.584019999999999</v>
      </c>
      <c r="E853">
        <v>93.336399999999998</v>
      </c>
      <c r="F853" t="s">
        <v>208</v>
      </c>
      <c r="G853" t="s">
        <v>68</v>
      </c>
      <c r="H853" t="s">
        <v>190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1</v>
      </c>
      <c r="O853" t="s">
        <v>69</v>
      </c>
    </row>
    <row r="854" spans="1:15" x14ac:dyDescent="0.3">
      <c r="A854">
        <v>3310</v>
      </c>
      <c r="B854">
        <v>265</v>
      </c>
      <c r="C854" s="1">
        <v>43658</v>
      </c>
      <c r="D854">
        <v>26.576035999999998</v>
      </c>
      <c r="E854">
        <v>93.167985999999999</v>
      </c>
      <c r="F854" t="s">
        <v>208</v>
      </c>
      <c r="G854" t="s">
        <v>68</v>
      </c>
      <c r="H854" t="s">
        <v>190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1</v>
      </c>
      <c r="O854" t="s">
        <v>72</v>
      </c>
    </row>
    <row r="855" spans="1:15" x14ac:dyDescent="0.3">
      <c r="A855">
        <v>3410</v>
      </c>
      <c r="B855">
        <v>265</v>
      </c>
      <c r="C855" s="1">
        <v>43658</v>
      </c>
      <c r="D855">
        <v>26.576035999999998</v>
      </c>
      <c r="E855">
        <v>93.167985999999999</v>
      </c>
      <c r="F855" t="s">
        <v>208</v>
      </c>
      <c r="G855" t="s">
        <v>68</v>
      </c>
      <c r="H855" t="s">
        <v>190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1</v>
      </c>
      <c r="O855" t="s">
        <v>72</v>
      </c>
    </row>
    <row r="856" spans="1:15" x14ac:dyDescent="0.3">
      <c r="A856">
        <v>3510</v>
      </c>
      <c r="B856">
        <v>265</v>
      </c>
      <c r="C856" s="1">
        <v>43658</v>
      </c>
      <c r="D856">
        <v>26.576035999999998</v>
      </c>
      <c r="E856">
        <v>93.167985999999999</v>
      </c>
      <c r="F856" t="s">
        <v>208</v>
      </c>
      <c r="G856" t="s">
        <v>68</v>
      </c>
      <c r="H856" t="s">
        <v>190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1</v>
      </c>
      <c r="O856" t="s">
        <v>72</v>
      </c>
    </row>
    <row r="857" spans="1:15" x14ac:dyDescent="0.3">
      <c r="A857">
        <v>3610</v>
      </c>
      <c r="B857">
        <v>265</v>
      </c>
      <c r="C857" s="1">
        <v>43658</v>
      </c>
      <c r="D857">
        <v>26.576035999999998</v>
      </c>
      <c r="E857">
        <v>93.167985999999999</v>
      </c>
      <c r="F857" t="s">
        <v>208</v>
      </c>
      <c r="G857" t="s">
        <v>68</v>
      </c>
      <c r="H857" t="s">
        <v>190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1</v>
      </c>
      <c r="O857" t="s">
        <v>72</v>
      </c>
    </row>
    <row r="858" spans="1:15" x14ac:dyDescent="0.3">
      <c r="A858">
        <v>3710</v>
      </c>
      <c r="B858">
        <v>265</v>
      </c>
      <c r="C858" s="1">
        <v>43658</v>
      </c>
      <c r="D858">
        <v>26.576035999999998</v>
      </c>
      <c r="E858">
        <v>93.167985999999999</v>
      </c>
      <c r="F858" t="s">
        <v>208</v>
      </c>
      <c r="G858" t="s">
        <v>68</v>
      </c>
      <c r="H858" t="s">
        <v>190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1</v>
      </c>
      <c r="O858" t="s">
        <v>72</v>
      </c>
    </row>
    <row r="859" spans="1:15" x14ac:dyDescent="0.3">
      <c r="A859">
        <v>3810</v>
      </c>
      <c r="B859">
        <v>265</v>
      </c>
      <c r="C859" s="1">
        <v>43658</v>
      </c>
      <c r="D859">
        <v>26.576035999999998</v>
      </c>
      <c r="E859">
        <v>93.167985999999999</v>
      </c>
      <c r="F859" t="s">
        <v>208</v>
      </c>
      <c r="G859" t="s">
        <v>68</v>
      </c>
      <c r="H859" t="s">
        <v>190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1</v>
      </c>
      <c r="O859" t="s">
        <v>72</v>
      </c>
    </row>
    <row r="860" spans="1:15" x14ac:dyDescent="0.3">
      <c r="A860">
        <v>3910</v>
      </c>
      <c r="B860">
        <v>266</v>
      </c>
      <c r="C860" s="1">
        <v>43658</v>
      </c>
      <c r="D860">
        <v>26.567979000000001</v>
      </c>
      <c r="E860">
        <v>93.128446999999994</v>
      </c>
      <c r="F860" t="s">
        <v>208</v>
      </c>
      <c r="G860" t="s">
        <v>68</v>
      </c>
      <c r="H860" t="s">
        <v>190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1</v>
      </c>
      <c r="O860" t="s">
        <v>73</v>
      </c>
    </row>
    <row r="861" spans="1:15" x14ac:dyDescent="0.3">
      <c r="A861">
        <v>4010</v>
      </c>
      <c r="B861">
        <v>266</v>
      </c>
      <c r="C861" s="1">
        <v>43658</v>
      </c>
      <c r="D861">
        <v>26.567979000000001</v>
      </c>
      <c r="E861">
        <v>93.128446999999994</v>
      </c>
      <c r="F861" t="s">
        <v>208</v>
      </c>
      <c r="G861" t="s">
        <v>68</v>
      </c>
      <c r="H861" t="s">
        <v>190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1</v>
      </c>
      <c r="O861" t="s">
        <v>73</v>
      </c>
    </row>
    <row r="862" spans="1:15" x14ac:dyDescent="0.3">
      <c r="A862">
        <v>4510</v>
      </c>
      <c r="B862">
        <v>271</v>
      </c>
      <c r="C862" s="1">
        <v>43660</v>
      </c>
      <c r="D862">
        <v>26.587579999999999</v>
      </c>
      <c r="E862">
        <v>93.370857000000001</v>
      </c>
      <c r="F862" t="s">
        <v>208</v>
      </c>
      <c r="G862" t="s">
        <v>68</v>
      </c>
      <c r="H862" t="s">
        <v>190</v>
      </c>
      <c r="I862">
        <v>1</v>
      </c>
      <c r="J862">
        <v>0</v>
      </c>
      <c r="K862">
        <v>0</v>
      </c>
      <c r="L862">
        <v>1</v>
      </c>
      <c r="M862">
        <v>0</v>
      </c>
      <c r="N862">
        <v>0</v>
      </c>
      <c r="O862" t="s">
        <v>75</v>
      </c>
    </row>
    <row r="863" spans="1:15" x14ac:dyDescent="0.3">
      <c r="A863">
        <v>4610</v>
      </c>
      <c r="B863">
        <v>272</v>
      </c>
      <c r="C863" s="1">
        <v>43664</v>
      </c>
      <c r="D863">
        <v>26.615333</v>
      </c>
      <c r="E863">
        <v>93.506693999999996</v>
      </c>
      <c r="F863" t="s">
        <v>208</v>
      </c>
      <c r="G863" t="s">
        <v>68</v>
      </c>
      <c r="H863" t="s">
        <v>190</v>
      </c>
      <c r="I863">
        <v>1</v>
      </c>
      <c r="J863">
        <v>0</v>
      </c>
      <c r="K863">
        <v>0</v>
      </c>
      <c r="L863">
        <v>0</v>
      </c>
      <c r="M863">
        <v>1</v>
      </c>
      <c r="N863">
        <v>0</v>
      </c>
      <c r="O863" t="s">
        <v>76</v>
      </c>
    </row>
    <row r="864" spans="1:15" x14ac:dyDescent="0.3">
      <c r="A864">
        <v>4710</v>
      </c>
      <c r="B864">
        <v>272</v>
      </c>
      <c r="C864" s="1">
        <v>43664</v>
      </c>
      <c r="D864">
        <v>26.615333</v>
      </c>
      <c r="E864">
        <v>93.506693999999996</v>
      </c>
      <c r="F864" t="s">
        <v>208</v>
      </c>
      <c r="G864" t="s">
        <v>68</v>
      </c>
      <c r="H864" t="s">
        <v>190</v>
      </c>
      <c r="I864">
        <v>1</v>
      </c>
      <c r="J864">
        <v>0</v>
      </c>
      <c r="K864">
        <v>0</v>
      </c>
      <c r="L864">
        <v>0</v>
      </c>
      <c r="M864">
        <v>1</v>
      </c>
      <c r="N864">
        <v>0</v>
      </c>
      <c r="O864" t="s">
        <v>76</v>
      </c>
    </row>
    <row r="865" spans="1:15" x14ac:dyDescent="0.3">
      <c r="A865">
        <v>4810</v>
      </c>
      <c r="B865">
        <v>272</v>
      </c>
      <c r="C865" s="1">
        <v>43664</v>
      </c>
      <c r="D865">
        <v>26.615333</v>
      </c>
      <c r="E865">
        <v>93.506693999999996</v>
      </c>
      <c r="F865" t="s">
        <v>208</v>
      </c>
      <c r="G865" t="s">
        <v>68</v>
      </c>
      <c r="H865" t="s">
        <v>190</v>
      </c>
      <c r="I865">
        <v>1</v>
      </c>
      <c r="J865">
        <v>0</v>
      </c>
      <c r="K865">
        <v>0</v>
      </c>
      <c r="L865">
        <v>0</v>
      </c>
      <c r="M865">
        <v>1</v>
      </c>
      <c r="N865">
        <v>0</v>
      </c>
      <c r="O865" t="s">
        <v>76</v>
      </c>
    </row>
    <row r="866" spans="1:15" x14ac:dyDescent="0.3">
      <c r="A866">
        <v>4910</v>
      </c>
      <c r="B866">
        <v>272</v>
      </c>
      <c r="C866" s="1">
        <v>43664</v>
      </c>
      <c r="D866">
        <v>26.615333</v>
      </c>
      <c r="E866">
        <v>93.506693999999996</v>
      </c>
      <c r="F866" t="s">
        <v>208</v>
      </c>
      <c r="G866" t="s">
        <v>68</v>
      </c>
      <c r="H866" t="s">
        <v>190</v>
      </c>
      <c r="I866">
        <v>1</v>
      </c>
      <c r="J866">
        <v>0</v>
      </c>
      <c r="K866">
        <v>0</v>
      </c>
      <c r="L866">
        <v>0</v>
      </c>
      <c r="M866">
        <v>1</v>
      </c>
      <c r="N866">
        <v>0</v>
      </c>
      <c r="O866" t="s">
        <v>76</v>
      </c>
    </row>
    <row r="867" spans="1:15" x14ac:dyDescent="0.3">
      <c r="A867">
        <v>5010</v>
      </c>
      <c r="B867">
        <v>272</v>
      </c>
      <c r="C867" s="1">
        <v>43664</v>
      </c>
      <c r="D867">
        <v>26.615333</v>
      </c>
      <c r="E867">
        <v>93.506693999999996</v>
      </c>
      <c r="F867" t="s">
        <v>208</v>
      </c>
      <c r="G867" t="s">
        <v>68</v>
      </c>
      <c r="H867" t="s">
        <v>190</v>
      </c>
      <c r="I867">
        <v>1</v>
      </c>
      <c r="J867">
        <v>0</v>
      </c>
      <c r="K867">
        <v>0</v>
      </c>
      <c r="L867">
        <v>0</v>
      </c>
      <c r="M867">
        <v>1</v>
      </c>
      <c r="N867">
        <v>0</v>
      </c>
      <c r="O867" t="s">
        <v>76</v>
      </c>
    </row>
    <row r="868" spans="1:15" x14ac:dyDescent="0.3">
      <c r="A868">
        <v>5110</v>
      </c>
      <c r="B868">
        <v>272</v>
      </c>
      <c r="C868" s="1">
        <v>43664</v>
      </c>
      <c r="D868">
        <v>26.615333</v>
      </c>
      <c r="E868">
        <v>93.506693999999996</v>
      </c>
      <c r="F868" t="s">
        <v>208</v>
      </c>
      <c r="G868" t="s">
        <v>68</v>
      </c>
      <c r="H868" t="s">
        <v>190</v>
      </c>
      <c r="I868">
        <v>1</v>
      </c>
      <c r="J868">
        <v>0</v>
      </c>
      <c r="K868">
        <v>0</v>
      </c>
      <c r="L868">
        <v>0</v>
      </c>
      <c r="M868">
        <v>1</v>
      </c>
      <c r="N868">
        <v>0</v>
      </c>
      <c r="O868" t="s">
        <v>76</v>
      </c>
    </row>
    <row r="869" spans="1:15" x14ac:dyDescent="0.3">
      <c r="A869">
        <v>5210</v>
      </c>
      <c r="B869">
        <v>272</v>
      </c>
      <c r="C869" s="1">
        <v>43664</v>
      </c>
      <c r="D869">
        <v>26.615333</v>
      </c>
      <c r="E869">
        <v>93.506693999999996</v>
      </c>
      <c r="F869" t="s">
        <v>208</v>
      </c>
      <c r="G869" t="s">
        <v>68</v>
      </c>
      <c r="H869" t="s">
        <v>190</v>
      </c>
      <c r="I869">
        <v>1</v>
      </c>
      <c r="J869">
        <v>0</v>
      </c>
      <c r="K869">
        <v>0</v>
      </c>
      <c r="L869">
        <v>0</v>
      </c>
      <c r="M869">
        <v>1</v>
      </c>
      <c r="N869">
        <v>0</v>
      </c>
      <c r="O869" t="s">
        <v>76</v>
      </c>
    </row>
    <row r="870" spans="1:15" x14ac:dyDescent="0.3">
      <c r="A870">
        <v>5310</v>
      </c>
      <c r="B870">
        <v>272</v>
      </c>
      <c r="C870" s="1">
        <v>43664</v>
      </c>
      <c r="D870">
        <v>26.615333</v>
      </c>
      <c r="E870">
        <v>93.506693999999996</v>
      </c>
      <c r="F870" t="s">
        <v>208</v>
      </c>
      <c r="G870" t="s">
        <v>68</v>
      </c>
      <c r="H870" t="s">
        <v>190</v>
      </c>
      <c r="I870">
        <v>1</v>
      </c>
      <c r="J870">
        <v>0</v>
      </c>
      <c r="K870">
        <v>0</v>
      </c>
      <c r="L870">
        <v>0</v>
      </c>
      <c r="M870">
        <v>1</v>
      </c>
      <c r="N870">
        <v>0</v>
      </c>
      <c r="O870" t="s">
        <v>76</v>
      </c>
    </row>
    <row r="871" spans="1:15" x14ac:dyDescent="0.3">
      <c r="A871">
        <v>5410</v>
      </c>
      <c r="B871">
        <v>272</v>
      </c>
      <c r="C871" s="1">
        <v>43664</v>
      </c>
      <c r="D871">
        <v>26.615333</v>
      </c>
      <c r="E871">
        <v>93.506693999999996</v>
      </c>
      <c r="F871" t="s">
        <v>208</v>
      </c>
      <c r="G871" t="s">
        <v>68</v>
      </c>
      <c r="H871" t="s">
        <v>190</v>
      </c>
      <c r="I871">
        <v>1</v>
      </c>
      <c r="J871">
        <v>0</v>
      </c>
      <c r="K871">
        <v>0</v>
      </c>
      <c r="L871">
        <v>0</v>
      </c>
      <c r="M871">
        <v>1</v>
      </c>
      <c r="N871">
        <v>0</v>
      </c>
      <c r="O871" t="s">
        <v>76</v>
      </c>
    </row>
    <row r="872" spans="1:15" x14ac:dyDescent="0.3">
      <c r="A872">
        <v>5510</v>
      </c>
      <c r="B872">
        <v>272</v>
      </c>
      <c r="C872" s="1">
        <v>43664</v>
      </c>
      <c r="D872">
        <v>26.615333</v>
      </c>
      <c r="E872">
        <v>93.506693999999996</v>
      </c>
      <c r="F872" t="s">
        <v>208</v>
      </c>
      <c r="G872" t="s">
        <v>68</v>
      </c>
      <c r="H872" t="s">
        <v>190</v>
      </c>
      <c r="I872">
        <v>1</v>
      </c>
      <c r="J872">
        <v>0</v>
      </c>
      <c r="K872">
        <v>0</v>
      </c>
      <c r="L872">
        <v>0</v>
      </c>
      <c r="M872">
        <v>1</v>
      </c>
      <c r="N872">
        <v>0</v>
      </c>
      <c r="O872" t="s">
        <v>76</v>
      </c>
    </row>
    <row r="873" spans="1:15" x14ac:dyDescent="0.3">
      <c r="A873">
        <v>5610</v>
      </c>
      <c r="B873">
        <v>272</v>
      </c>
      <c r="C873" s="1">
        <v>43664</v>
      </c>
      <c r="D873">
        <v>26.615333</v>
      </c>
      <c r="E873">
        <v>93.506693999999996</v>
      </c>
      <c r="F873" t="s">
        <v>208</v>
      </c>
      <c r="G873" t="s">
        <v>68</v>
      </c>
      <c r="H873" t="s">
        <v>190</v>
      </c>
      <c r="I873">
        <v>1</v>
      </c>
      <c r="J873">
        <v>0</v>
      </c>
      <c r="K873">
        <v>0</v>
      </c>
      <c r="L873">
        <v>0</v>
      </c>
      <c r="M873">
        <v>1</v>
      </c>
      <c r="N873">
        <v>0</v>
      </c>
      <c r="O873" t="s">
        <v>76</v>
      </c>
    </row>
    <row r="874" spans="1:15" x14ac:dyDescent="0.3">
      <c r="A874">
        <v>5710</v>
      </c>
      <c r="B874">
        <v>272</v>
      </c>
      <c r="C874" s="1">
        <v>43664</v>
      </c>
      <c r="D874">
        <v>26.615333</v>
      </c>
      <c r="E874">
        <v>93.506693999999996</v>
      </c>
      <c r="F874" t="s">
        <v>208</v>
      </c>
      <c r="G874" t="s">
        <v>68</v>
      </c>
      <c r="H874" t="s">
        <v>190</v>
      </c>
      <c r="I874">
        <v>1</v>
      </c>
      <c r="J874">
        <v>0</v>
      </c>
      <c r="K874">
        <v>0</v>
      </c>
      <c r="L874">
        <v>0</v>
      </c>
      <c r="M874">
        <v>1</v>
      </c>
      <c r="N874">
        <v>0</v>
      </c>
      <c r="O874" t="s">
        <v>76</v>
      </c>
    </row>
    <row r="875" spans="1:15" x14ac:dyDescent="0.3">
      <c r="A875">
        <v>5810</v>
      </c>
      <c r="B875">
        <v>272</v>
      </c>
      <c r="C875" s="1">
        <v>43664</v>
      </c>
      <c r="D875">
        <v>26.615333</v>
      </c>
      <c r="E875">
        <v>93.506693999999996</v>
      </c>
      <c r="F875" t="s">
        <v>208</v>
      </c>
      <c r="G875" t="s">
        <v>68</v>
      </c>
      <c r="H875" t="s">
        <v>190</v>
      </c>
      <c r="I875">
        <v>1</v>
      </c>
      <c r="J875">
        <v>0</v>
      </c>
      <c r="K875">
        <v>0</v>
      </c>
      <c r="L875">
        <v>0</v>
      </c>
      <c r="M875">
        <v>1</v>
      </c>
      <c r="N875">
        <v>0</v>
      </c>
      <c r="O875" t="s">
        <v>76</v>
      </c>
    </row>
    <row r="876" spans="1:15" x14ac:dyDescent="0.3">
      <c r="A876">
        <v>5910</v>
      </c>
      <c r="B876">
        <v>272</v>
      </c>
      <c r="C876" s="1">
        <v>43664</v>
      </c>
      <c r="D876">
        <v>26.615333</v>
      </c>
      <c r="E876">
        <v>93.506693999999996</v>
      </c>
      <c r="F876" t="s">
        <v>208</v>
      </c>
      <c r="G876" t="s">
        <v>68</v>
      </c>
      <c r="H876" t="s">
        <v>190</v>
      </c>
      <c r="I876">
        <v>1</v>
      </c>
      <c r="J876">
        <v>0</v>
      </c>
      <c r="K876">
        <v>0</v>
      </c>
      <c r="L876">
        <v>0</v>
      </c>
      <c r="M876">
        <v>1</v>
      </c>
      <c r="N876">
        <v>0</v>
      </c>
      <c r="O876" t="s">
        <v>76</v>
      </c>
    </row>
    <row r="877" spans="1:15" x14ac:dyDescent="0.3">
      <c r="A877">
        <v>6010</v>
      </c>
      <c r="B877">
        <v>272</v>
      </c>
      <c r="C877" s="1">
        <v>43664</v>
      </c>
      <c r="D877">
        <v>26.615333</v>
      </c>
      <c r="E877">
        <v>93.506693999999996</v>
      </c>
      <c r="F877" t="s">
        <v>208</v>
      </c>
      <c r="G877" t="s">
        <v>68</v>
      </c>
      <c r="H877" t="s">
        <v>190</v>
      </c>
      <c r="I877">
        <v>1</v>
      </c>
      <c r="J877">
        <v>0</v>
      </c>
      <c r="K877">
        <v>0</v>
      </c>
      <c r="L877">
        <v>0</v>
      </c>
      <c r="M877">
        <v>1</v>
      </c>
      <c r="N877">
        <v>0</v>
      </c>
      <c r="O877" t="s">
        <v>76</v>
      </c>
    </row>
    <row r="878" spans="1:15" x14ac:dyDescent="0.3">
      <c r="A878">
        <v>6110</v>
      </c>
      <c r="B878">
        <v>272</v>
      </c>
      <c r="C878" s="1">
        <v>43664</v>
      </c>
      <c r="D878">
        <v>26.615333</v>
      </c>
      <c r="E878">
        <v>93.506693999999996</v>
      </c>
      <c r="F878" t="s">
        <v>208</v>
      </c>
      <c r="G878" t="s">
        <v>68</v>
      </c>
      <c r="H878" t="s">
        <v>190</v>
      </c>
      <c r="I878">
        <v>1</v>
      </c>
      <c r="J878">
        <v>0</v>
      </c>
      <c r="K878">
        <v>0</v>
      </c>
      <c r="L878">
        <v>0</v>
      </c>
      <c r="M878">
        <v>1</v>
      </c>
      <c r="N878">
        <v>0</v>
      </c>
      <c r="O878" t="s">
        <v>76</v>
      </c>
    </row>
    <row r="879" spans="1:15" x14ac:dyDescent="0.3">
      <c r="A879">
        <v>6210</v>
      </c>
      <c r="B879">
        <v>273</v>
      </c>
      <c r="C879" s="1">
        <v>43664</v>
      </c>
      <c r="D879">
        <v>26.573225000000001</v>
      </c>
      <c r="E879">
        <v>93.114964000000001</v>
      </c>
      <c r="F879" t="s">
        <v>208</v>
      </c>
      <c r="G879" t="s">
        <v>68</v>
      </c>
      <c r="H879" t="s">
        <v>190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1</v>
      </c>
      <c r="O879" t="s">
        <v>77</v>
      </c>
    </row>
    <row r="880" spans="1:15" x14ac:dyDescent="0.3">
      <c r="A880">
        <v>841</v>
      </c>
      <c r="B880">
        <v>290</v>
      </c>
      <c r="C880" s="1">
        <v>43667</v>
      </c>
      <c r="D880">
        <v>26.574389</v>
      </c>
      <c r="E880">
        <v>93.192471999999995</v>
      </c>
      <c r="F880" t="s">
        <v>208</v>
      </c>
      <c r="G880" t="s">
        <v>68</v>
      </c>
      <c r="H880" t="s">
        <v>190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1</v>
      </c>
      <c r="O880" t="s">
        <v>81</v>
      </c>
    </row>
    <row r="881" spans="1:15" x14ac:dyDescent="0.3">
      <c r="A881">
        <v>1001</v>
      </c>
      <c r="B881">
        <v>306</v>
      </c>
      <c r="C881" s="1">
        <v>43669</v>
      </c>
      <c r="D881">
        <v>26.573822</v>
      </c>
      <c r="E881">
        <v>93.183920000000001</v>
      </c>
      <c r="F881" t="s">
        <v>208</v>
      </c>
      <c r="G881" t="s">
        <v>68</v>
      </c>
      <c r="H881" t="s">
        <v>190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1</v>
      </c>
      <c r="O881" t="s">
        <v>9</v>
      </c>
    </row>
    <row r="882" spans="1:15" x14ac:dyDescent="0.3">
      <c r="A882">
        <v>2071</v>
      </c>
      <c r="B882">
        <v>392</v>
      </c>
      <c r="C882" s="1">
        <v>43703</v>
      </c>
      <c r="D882">
        <v>26.574389</v>
      </c>
      <c r="E882">
        <v>93.193556000000001</v>
      </c>
      <c r="F882" t="s">
        <v>208</v>
      </c>
      <c r="G882" t="s">
        <v>68</v>
      </c>
      <c r="H882" t="s">
        <v>190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1</v>
      </c>
      <c r="O882" t="s">
        <v>101</v>
      </c>
    </row>
    <row r="883" spans="1:15" x14ac:dyDescent="0.3">
      <c r="A883">
        <v>2081</v>
      </c>
      <c r="B883">
        <v>392</v>
      </c>
      <c r="C883" s="1">
        <v>43703</v>
      </c>
      <c r="D883">
        <v>26.574389</v>
      </c>
      <c r="E883">
        <v>93.193556000000001</v>
      </c>
      <c r="F883" t="s">
        <v>208</v>
      </c>
      <c r="G883" t="s">
        <v>68</v>
      </c>
      <c r="H883" t="s">
        <v>190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1</v>
      </c>
      <c r="O883" t="s">
        <v>101</v>
      </c>
    </row>
    <row r="884" spans="1:15" x14ac:dyDescent="0.3">
      <c r="A884">
        <v>2181</v>
      </c>
      <c r="B884">
        <v>398</v>
      </c>
      <c r="C884" s="1">
        <v>43705</v>
      </c>
      <c r="D884">
        <v>26.570582999999999</v>
      </c>
      <c r="E884">
        <v>93.118194000000003</v>
      </c>
      <c r="F884" t="s">
        <v>208</v>
      </c>
      <c r="G884" t="s">
        <v>68</v>
      </c>
      <c r="H884" t="s">
        <v>190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1</v>
      </c>
      <c r="O884" t="s">
        <v>97</v>
      </c>
    </row>
    <row r="885" spans="1:15" x14ac:dyDescent="0.3">
      <c r="A885">
        <v>2191</v>
      </c>
      <c r="B885">
        <v>398</v>
      </c>
      <c r="C885" s="1">
        <v>43705</v>
      </c>
      <c r="D885">
        <v>26.570582999999999</v>
      </c>
      <c r="E885">
        <v>93.118194000000003</v>
      </c>
      <c r="F885" t="s">
        <v>208</v>
      </c>
      <c r="G885" t="s">
        <v>68</v>
      </c>
      <c r="H885" t="s">
        <v>190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1</v>
      </c>
      <c r="O885" t="s">
        <v>97</v>
      </c>
    </row>
    <row r="886" spans="1:15" x14ac:dyDescent="0.3">
      <c r="A886">
        <v>2201</v>
      </c>
      <c r="B886">
        <v>398</v>
      </c>
      <c r="C886" s="1">
        <v>43705</v>
      </c>
      <c r="D886">
        <v>26.570582999999999</v>
      </c>
      <c r="E886">
        <v>93.118194000000003</v>
      </c>
      <c r="F886" t="s">
        <v>208</v>
      </c>
      <c r="G886" t="s">
        <v>68</v>
      </c>
      <c r="H886" t="s">
        <v>190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1</v>
      </c>
      <c r="O886" t="s">
        <v>97</v>
      </c>
    </row>
    <row r="887" spans="1:15" x14ac:dyDescent="0.3">
      <c r="A887">
        <v>2211</v>
      </c>
      <c r="B887">
        <v>399</v>
      </c>
      <c r="C887" s="1">
        <v>43705</v>
      </c>
      <c r="D887">
        <v>26.573528</v>
      </c>
      <c r="E887">
        <v>93.094110999999998</v>
      </c>
      <c r="F887" t="s">
        <v>208</v>
      </c>
      <c r="G887" t="s">
        <v>68</v>
      </c>
      <c r="H887" t="s">
        <v>190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1</v>
      </c>
      <c r="O887" t="s">
        <v>102</v>
      </c>
    </row>
    <row r="888" spans="1:15" x14ac:dyDescent="0.3">
      <c r="A888">
        <v>2241</v>
      </c>
      <c r="B888">
        <v>402</v>
      </c>
      <c r="C888" s="1">
        <v>43707</v>
      </c>
      <c r="D888">
        <v>26.574444</v>
      </c>
      <c r="E888">
        <v>93.193444</v>
      </c>
      <c r="F888" t="s">
        <v>208</v>
      </c>
      <c r="G888" t="s">
        <v>68</v>
      </c>
      <c r="H888" t="s">
        <v>190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1</v>
      </c>
      <c r="O888" t="s">
        <v>104</v>
      </c>
    </row>
    <row r="889" spans="1:15" x14ac:dyDescent="0.3">
      <c r="A889">
        <v>2251</v>
      </c>
      <c r="B889">
        <v>403</v>
      </c>
      <c r="C889" s="1">
        <v>43707</v>
      </c>
      <c r="D889">
        <v>26.5685</v>
      </c>
      <c r="E889">
        <v>93.132221999999999</v>
      </c>
      <c r="F889" t="s">
        <v>208</v>
      </c>
      <c r="G889" t="s">
        <v>68</v>
      </c>
      <c r="H889" t="s">
        <v>190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1</v>
      </c>
      <c r="O889" t="s">
        <v>97</v>
      </c>
    </row>
    <row r="890" spans="1:15" x14ac:dyDescent="0.3">
      <c r="A890">
        <v>278</v>
      </c>
      <c r="B890">
        <v>438</v>
      </c>
      <c r="C890" s="1">
        <v>43713</v>
      </c>
      <c r="D890">
        <v>26.570222000000001</v>
      </c>
      <c r="E890">
        <v>93.118499999999997</v>
      </c>
      <c r="F890" t="s">
        <v>208</v>
      </c>
      <c r="G890" t="s">
        <v>68</v>
      </c>
      <c r="H890" t="s">
        <v>190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1</v>
      </c>
      <c r="O890" t="s">
        <v>100</v>
      </c>
    </row>
    <row r="891" spans="1:15" x14ac:dyDescent="0.3">
      <c r="A891">
        <v>283</v>
      </c>
      <c r="B891">
        <v>443</v>
      </c>
      <c r="C891" s="1">
        <v>43721</v>
      </c>
      <c r="D891">
        <v>26.568083000000001</v>
      </c>
      <c r="E891">
        <v>93.124416999999994</v>
      </c>
      <c r="F891" t="s">
        <v>208</v>
      </c>
      <c r="G891" t="s">
        <v>68</v>
      </c>
      <c r="H891" t="s">
        <v>190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1</v>
      </c>
      <c r="O891" t="s">
        <v>108</v>
      </c>
    </row>
    <row r="892" spans="1:15" x14ac:dyDescent="0.3">
      <c r="A892">
        <v>295</v>
      </c>
      <c r="B892">
        <v>455</v>
      </c>
      <c r="C892" s="1">
        <v>43726</v>
      </c>
      <c r="D892">
        <v>26.590610999999999</v>
      </c>
      <c r="E892">
        <v>93.423333</v>
      </c>
      <c r="F892" t="s">
        <v>208</v>
      </c>
      <c r="G892" t="s">
        <v>68</v>
      </c>
      <c r="H892" t="s">
        <v>190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1</v>
      </c>
      <c r="O892" t="s">
        <v>104</v>
      </c>
    </row>
    <row r="893" spans="1:15" x14ac:dyDescent="0.3">
      <c r="A893">
        <v>296</v>
      </c>
      <c r="B893">
        <v>455</v>
      </c>
      <c r="C893" s="1">
        <v>43726</v>
      </c>
      <c r="D893">
        <v>26.590610999999999</v>
      </c>
      <c r="E893">
        <v>93.423333</v>
      </c>
      <c r="F893" t="s">
        <v>208</v>
      </c>
      <c r="G893" t="s">
        <v>68</v>
      </c>
      <c r="H893" t="s">
        <v>190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1</v>
      </c>
      <c r="O893" t="s">
        <v>104</v>
      </c>
    </row>
    <row r="894" spans="1:15" x14ac:dyDescent="0.3">
      <c r="A894">
        <v>358</v>
      </c>
      <c r="B894">
        <v>505</v>
      </c>
      <c r="C894" s="1">
        <v>43741</v>
      </c>
      <c r="D894">
        <v>26.571306</v>
      </c>
      <c r="E894">
        <v>93.117389000000003</v>
      </c>
      <c r="F894" t="s">
        <v>210</v>
      </c>
      <c r="G894" t="s">
        <v>68</v>
      </c>
      <c r="H894" t="s">
        <v>190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1</v>
      </c>
      <c r="O894" t="s">
        <v>118</v>
      </c>
    </row>
    <row r="895" spans="1:15" x14ac:dyDescent="0.3">
      <c r="A895">
        <v>375</v>
      </c>
      <c r="B895">
        <v>522</v>
      </c>
      <c r="C895" s="1">
        <v>43751</v>
      </c>
      <c r="D895">
        <v>26.570889000000001</v>
      </c>
      <c r="E895">
        <v>93.139944</v>
      </c>
      <c r="F895" t="s">
        <v>210</v>
      </c>
      <c r="G895" t="s">
        <v>68</v>
      </c>
      <c r="H895" t="s">
        <v>190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1</v>
      </c>
      <c r="O895" t="s">
        <v>120</v>
      </c>
    </row>
    <row r="896" spans="1:15" x14ac:dyDescent="0.3">
      <c r="A896">
        <v>376</v>
      </c>
      <c r="B896">
        <v>522</v>
      </c>
      <c r="C896" s="1">
        <v>43751</v>
      </c>
      <c r="D896">
        <v>26.570889000000001</v>
      </c>
      <c r="E896">
        <v>93.139944</v>
      </c>
      <c r="F896" t="s">
        <v>210</v>
      </c>
      <c r="G896" t="s">
        <v>68</v>
      </c>
      <c r="H896" t="s">
        <v>190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1</v>
      </c>
      <c r="O896" t="s">
        <v>120</v>
      </c>
    </row>
    <row r="897" spans="1:15" x14ac:dyDescent="0.3">
      <c r="A897">
        <v>377</v>
      </c>
      <c r="B897">
        <v>523</v>
      </c>
      <c r="C897" s="1">
        <v>43751</v>
      </c>
      <c r="D897">
        <v>26.571943999999998</v>
      </c>
      <c r="E897">
        <v>93.142527999999999</v>
      </c>
      <c r="F897" t="s">
        <v>210</v>
      </c>
      <c r="G897" t="s">
        <v>68</v>
      </c>
      <c r="H897" t="s">
        <v>190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1</v>
      </c>
      <c r="O897" t="s">
        <v>121</v>
      </c>
    </row>
    <row r="898" spans="1:15" x14ac:dyDescent="0.3">
      <c r="A898">
        <v>378</v>
      </c>
      <c r="B898">
        <v>523</v>
      </c>
      <c r="C898" s="1">
        <v>43751</v>
      </c>
      <c r="D898">
        <v>26.571943999999998</v>
      </c>
      <c r="E898">
        <v>93.142527999999999</v>
      </c>
      <c r="F898" t="s">
        <v>210</v>
      </c>
      <c r="G898" t="s">
        <v>68</v>
      </c>
      <c r="H898" t="s">
        <v>190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1</v>
      </c>
      <c r="O898" t="s">
        <v>121</v>
      </c>
    </row>
    <row r="899" spans="1:15" x14ac:dyDescent="0.3">
      <c r="A899">
        <v>379</v>
      </c>
      <c r="B899">
        <v>523</v>
      </c>
      <c r="C899" s="1">
        <v>43751</v>
      </c>
      <c r="D899">
        <v>26.571943999999998</v>
      </c>
      <c r="E899">
        <v>93.142527999999999</v>
      </c>
      <c r="F899" t="s">
        <v>210</v>
      </c>
      <c r="G899" t="s">
        <v>68</v>
      </c>
      <c r="H899" t="s">
        <v>190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1</v>
      </c>
      <c r="O899" t="s">
        <v>121</v>
      </c>
    </row>
    <row r="900" spans="1:15" x14ac:dyDescent="0.3">
      <c r="A900">
        <v>380</v>
      </c>
      <c r="B900">
        <v>523</v>
      </c>
      <c r="C900" s="1">
        <v>43751</v>
      </c>
      <c r="D900">
        <v>26.571943999999998</v>
      </c>
      <c r="E900">
        <v>93.142527999999999</v>
      </c>
      <c r="F900" t="s">
        <v>210</v>
      </c>
      <c r="G900" t="s">
        <v>68</v>
      </c>
      <c r="H900" t="s">
        <v>190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1</v>
      </c>
      <c r="O900" t="s">
        <v>121</v>
      </c>
    </row>
    <row r="901" spans="1:15" x14ac:dyDescent="0.3">
      <c r="A901">
        <v>381</v>
      </c>
      <c r="B901">
        <v>523</v>
      </c>
      <c r="C901" s="1">
        <v>43751</v>
      </c>
      <c r="D901">
        <v>26.571943999999998</v>
      </c>
      <c r="E901">
        <v>93.142527999999999</v>
      </c>
      <c r="F901" t="s">
        <v>210</v>
      </c>
      <c r="G901" t="s">
        <v>68</v>
      </c>
      <c r="H901" t="s">
        <v>190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1</v>
      </c>
      <c r="O901" t="s">
        <v>121</v>
      </c>
    </row>
    <row r="902" spans="1:15" x14ac:dyDescent="0.3">
      <c r="A902">
        <v>382</v>
      </c>
      <c r="B902">
        <v>523</v>
      </c>
      <c r="C902" s="1">
        <v>43751</v>
      </c>
      <c r="D902">
        <v>26.571943999999998</v>
      </c>
      <c r="E902">
        <v>93.142527999999999</v>
      </c>
      <c r="F902" t="s">
        <v>210</v>
      </c>
      <c r="G902" t="s">
        <v>68</v>
      </c>
      <c r="H902" t="s">
        <v>190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1</v>
      </c>
      <c r="O902" t="s">
        <v>121</v>
      </c>
    </row>
    <row r="903" spans="1:15" x14ac:dyDescent="0.3">
      <c r="A903">
        <v>383</v>
      </c>
      <c r="B903">
        <v>523</v>
      </c>
      <c r="C903" s="1">
        <v>43751</v>
      </c>
      <c r="D903">
        <v>26.571943999999998</v>
      </c>
      <c r="E903">
        <v>93.142527999999999</v>
      </c>
      <c r="F903" t="s">
        <v>210</v>
      </c>
      <c r="G903" t="s">
        <v>68</v>
      </c>
      <c r="H903" t="s">
        <v>190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1</v>
      </c>
      <c r="O903" t="s">
        <v>121</v>
      </c>
    </row>
    <row r="904" spans="1:15" x14ac:dyDescent="0.3">
      <c r="A904">
        <v>406</v>
      </c>
      <c r="B904">
        <v>546</v>
      </c>
      <c r="C904" s="1">
        <v>43754</v>
      </c>
      <c r="D904">
        <v>26.574472</v>
      </c>
      <c r="E904">
        <v>93.193250000000006</v>
      </c>
      <c r="F904" t="s">
        <v>210</v>
      </c>
      <c r="G904" t="s">
        <v>68</v>
      </c>
      <c r="H904" t="s">
        <v>190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1</v>
      </c>
      <c r="O904" t="s">
        <v>127</v>
      </c>
    </row>
    <row r="905" spans="1:15" x14ac:dyDescent="0.3">
      <c r="A905">
        <v>407</v>
      </c>
      <c r="B905">
        <v>546</v>
      </c>
      <c r="C905" s="1">
        <v>43754</v>
      </c>
      <c r="D905">
        <v>26.574472</v>
      </c>
      <c r="E905">
        <v>93.193250000000006</v>
      </c>
      <c r="F905" t="s">
        <v>210</v>
      </c>
      <c r="G905" t="s">
        <v>68</v>
      </c>
      <c r="H905" t="s">
        <v>190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1</v>
      </c>
      <c r="O905" t="s">
        <v>127</v>
      </c>
    </row>
    <row r="906" spans="1:15" x14ac:dyDescent="0.3">
      <c r="A906">
        <v>408</v>
      </c>
      <c r="B906">
        <v>546</v>
      </c>
      <c r="C906" s="1">
        <v>43754</v>
      </c>
      <c r="D906">
        <v>26.574472</v>
      </c>
      <c r="E906">
        <v>93.193250000000006</v>
      </c>
      <c r="F906" t="s">
        <v>210</v>
      </c>
      <c r="G906" t="s">
        <v>68</v>
      </c>
      <c r="H906" t="s">
        <v>190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1</v>
      </c>
      <c r="O906" t="s">
        <v>127</v>
      </c>
    </row>
    <row r="907" spans="1:15" x14ac:dyDescent="0.3">
      <c r="A907">
        <v>409</v>
      </c>
      <c r="B907">
        <v>547</v>
      </c>
      <c r="C907" s="1">
        <v>43754</v>
      </c>
      <c r="D907">
        <v>26.568000000000001</v>
      </c>
      <c r="E907">
        <v>93.129806000000002</v>
      </c>
      <c r="F907" t="s">
        <v>210</v>
      </c>
      <c r="G907" t="s">
        <v>68</v>
      </c>
      <c r="H907" t="s">
        <v>190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1</v>
      </c>
      <c r="O907" t="s">
        <v>128</v>
      </c>
    </row>
    <row r="908" spans="1:15" x14ac:dyDescent="0.3">
      <c r="A908">
        <v>410</v>
      </c>
      <c r="B908">
        <v>547</v>
      </c>
      <c r="C908" s="1">
        <v>43754</v>
      </c>
      <c r="D908">
        <v>26.568000000000001</v>
      </c>
      <c r="E908">
        <v>93.129806000000002</v>
      </c>
      <c r="F908" t="s">
        <v>210</v>
      </c>
      <c r="G908" t="s">
        <v>68</v>
      </c>
      <c r="H908" t="s">
        <v>190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1</v>
      </c>
      <c r="O908" t="s">
        <v>128</v>
      </c>
    </row>
    <row r="909" spans="1:15" x14ac:dyDescent="0.3">
      <c r="A909">
        <v>411</v>
      </c>
      <c r="B909">
        <v>547</v>
      </c>
      <c r="C909" s="1">
        <v>43754</v>
      </c>
      <c r="D909">
        <v>26.568000000000001</v>
      </c>
      <c r="E909">
        <v>93.129806000000002</v>
      </c>
      <c r="F909" t="s">
        <v>210</v>
      </c>
      <c r="G909" t="s">
        <v>68</v>
      </c>
      <c r="H909" t="s">
        <v>190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1</v>
      </c>
      <c r="O909" t="s">
        <v>128</v>
      </c>
    </row>
    <row r="910" spans="1:15" x14ac:dyDescent="0.3">
      <c r="A910">
        <v>412</v>
      </c>
      <c r="B910">
        <v>547</v>
      </c>
      <c r="C910" s="1">
        <v>43754</v>
      </c>
      <c r="D910">
        <v>26.568000000000001</v>
      </c>
      <c r="E910">
        <v>93.129806000000002</v>
      </c>
      <c r="F910" t="s">
        <v>210</v>
      </c>
      <c r="G910" t="s">
        <v>68</v>
      </c>
      <c r="H910" t="s">
        <v>190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1</v>
      </c>
      <c r="O910" t="s">
        <v>128</v>
      </c>
    </row>
    <row r="911" spans="1:15" x14ac:dyDescent="0.3">
      <c r="A911">
        <v>420</v>
      </c>
      <c r="B911">
        <v>554</v>
      </c>
      <c r="C911" s="1">
        <v>43756</v>
      </c>
      <c r="D911">
        <v>26.569527999999998</v>
      </c>
      <c r="E911">
        <v>93.135971999999995</v>
      </c>
      <c r="F911" t="s">
        <v>210</v>
      </c>
      <c r="G911" t="s">
        <v>68</v>
      </c>
      <c r="H911" t="s">
        <v>190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1</v>
      </c>
      <c r="O911" t="s">
        <v>131</v>
      </c>
    </row>
    <row r="912" spans="1:15" x14ac:dyDescent="0.3">
      <c r="A912">
        <v>421</v>
      </c>
      <c r="B912">
        <v>554</v>
      </c>
      <c r="C912" s="1">
        <v>43756</v>
      </c>
      <c r="D912">
        <v>26.569527999999998</v>
      </c>
      <c r="E912">
        <v>93.135971999999995</v>
      </c>
      <c r="F912" t="s">
        <v>210</v>
      </c>
      <c r="G912" t="s">
        <v>68</v>
      </c>
      <c r="H912" t="s">
        <v>190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  <c r="O912" t="s">
        <v>131</v>
      </c>
    </row>
    <row r="913" spans="1:15" x14ac:dyDescent="0.3">
      <c r="A913">
        <v>422</v>
      </c>
      <c r="B913">
        <v>554</v>
      </c>
      <c r="C913" s="1">
        <v>43756</v>
      </c>
      <c r="D913">
        <v>26.569527999999998</v>
      </c>
      <c r="E913">
        <v>93.135971999999995</v>
      </c>
      <c r="F913" t="s">
        <v>210</v>
      </c>
      <c r="G913" t="s">
        <v>68</v>
      </c>
      <c r="H913" t="s">
        <v>190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1</v>
      </c>
      <c r="O913" t="s">
        <v>131</v>
      </c>
    </row>
    <row r="914" spans="1:15" x14ac:dyDescent="0.3">
      <c r="A914">
        <v>443</v>
      </c>
      <c r="B914">
        <v>573</v>
      </c>
      <c r="C914" s="1">
        <v>43760</v>
      </c>
      <c r="D914">
        <v>26.574444</v>
      </c>
      <c r="E914">
        <v>93.193167000000003</v>
      </c>
      <c r="F914" t="s">
        <v>210</v>
      </c>
      <c r="G914" t="s">
        <v>68</v>
      </c>
      <c r="H914" t="s">
        <v>190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1</v>
      </c>
      <c r="O914" t="s">
        <v>135</v>
      </c>
    </row>
    <row r="915" spans="1:15" x14ac:dyDescent="0.3">
      <c r="A915">
        <v>444</v>
      </c>
      <c r="B915">
        <v>573</v>
      </c>
      <c r="C915" s="1">
        <v>43760</v>
      </c>
      <c r="D915">
        <v>26.574444</v>
      </c>
      <c r="E915">
        <v>93.193167000000003</v>
      </c>
      <c r="F915" t="s">
        <v>210</v>
      </c>
      <c r="G915" t="s">
        <v>68</v>
      </c>
      <c r="H915" t="s">
        <v>190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 t="s">
        <v>135</v>
      </c>
    </row>
    <row r="916" spans="1:15" x14ac:dyDescent="0.3">
      <c r="A916">
        <v>445</v>
      </c>
      <c r="B916">
        <v>573</v>
      </c>
      <c r="C916" s="1">
        <v>43760</v>
      </c>
      <c r="D916">
        <v>26.574444</v>
      </c>
      <c r="E916">
        <v>93.193167000000003</v>
      </c>
      <c r="F916" t="s">
        <v>210</v>
      </c>
      <c r="G916" t="s">
        <v>68</v>
      </c>
      <c r="H916" t="s">
        <v>190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1</v>
      </c>
      <c r="O916" t="s">
        <v>135</v>
      </c>
    </row>
    <row r="917" spans="1:15" x14ac:dyDescent="0.3">
      <c r="A917">
        <v>446</v>
      </c>
      <c r="B917">
        <v>573</v>
      </c>
      <c r="C917" s="1">
        <v>43760</v>
      </c>
      <c r="D917">
        <v>26.574444</v>
      </c>
      <c r="E917">
        <v>93.193167000000003</v>
      </c>
      <c r="F917" t="s">
        <v>210</v>
      </c>
      <c r="G917" t="s">
        <v>68</v>
      </c>
      <c r="H917" t="s">
        <v>190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1</v>
      </c>
      <c r="O917" t="s">
        <v>135</v>
      </c>
    </row>
    <row r="918" spans="1:15" x14ac:dyDescent="0.3">
      <c r="A918">
        <v>447</v>
      </c>
      <c r="B918">
        <v>573</v>
      </c>
      <c r="C918" s="1">
        <v>43760</v>
      </c>
      <c r="D918">
        <v>26.574444</v>
      </c>
      <c r="E918">
        <v>93.193167000000003</v>
      </c>
      <c r="F918" t="s">
        <v>210</v>
      </c>
      <c r="G918" t="s">
        <v>68</v>
      </c>
      <c r="H918" t="s">
        <v>190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1</v>
      </c>
      <c r="O918" t="s">
        <v>135</v>
      </c>
    </row>
    <row r="919" spans="1:15" x14ac:dyDescent="0.3">
      <c r="A919">
        <v>448</v>
      </c>
      <c r="B919">
        <v>573</v>
      </c>
      <c r="C919" s="1">
        <v>43760</v>
      </c>
      <c r="D919">
        <v>26.574444</v>
      </c>
      <c r="E919">
        <v>93.193167000000003</v>
      </c>
      <c r="F919" t="s">
        <v>210</v>
      </c>
      <c r="G919" t="s">
        <v>68</v>
      </c>
      <c r="H919" t="s">
        <v>190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1</v>
      </c>
      <c r="O919" t="s">
        <v>135</v>
      </c>
    </row>
    <row r="920" spans="1:15" x14ac:dyDescent="0.3">
      <c r="A920">
        <v>449</v>
      </c>
      <c r="B920">
        <v>574</v>
      </c>
      <c r="C920" s="1">
        <v>43760</v>
      </c>
      <c r="D920">
        <v>26.570277999999998</v>
      </c>
      <c r="E920">
        <v>93.118416999999994</v>
      </c>
      <c r="F920" t="s">
        <v>210</v>
      </c>
      <c r="G920" t="s">
        <v>68</v>
      </c>
      <c r="H920" t="s">
        <v>190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1</v>
      </c>
      <c r="O920" t="s">
        <v>136</v>
      </c>
    </row>
    <row r="921" spans="1:15" x14ac:dyDescent="0.3">
      <c r="A921">
        <v>450</v>
      </c>
      <c r="B921">
        <v>574</v>
      </c>
      <c r="C921" s="1">
        <v>43760</v>
      </c>
      <c r="D921">
        <v>26.570277999999998</v>
      </c>
      <c r="E921">
        <v>93.118416999999994</v>
      </c>
      <c r="F921" t="s">
        <v>210</v>
      </c>
      <c r="G921" t="s">
        <v>68</v>
      </c>
      <c r="H921" t="s">
        <v>190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1</v>
      </c>
      <c r="O921" t="s">
        <v>136</v>
      </c>
    </row>
    <row r="922" spans="1:15" x14ac:dyDescent="0.3">
      <c r="A922">
        <v>451</v>
      </c>
      <c r="B922">
        <v>574</v>
      </c>
      <c r="C922" s="1">
        <v>43760</v>
      </c>
      <c r="D922">
        <v>26.570277999999998</v>
      </c>
      <c r="E922">
        <v>93.118416999999994</v>
      </c>
      <c r="F922" t="s">
        <v>210</v>
      </c>
      <c r="G922" t="s">
        <v>68</v>
      </c>
      <c r="H922" t="s">
        <v>190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1</v>
      </c>
      <c r="O922" t="s">
        <v>136</v>
      </c>
    </row>
    <row r="923" spans="1:15" x14ac:dyDescent="0.3">
      <c r="A923">
        <v>452</v>
      </c>
      <c r="B923">
        <v>574</v>
      </c>
      <c r="C923" s="1">
        <v>43760</v>
      </c>
      <c r="D923">
        <v>26.570277999999998</v>
      </c>
      <c r="E923">
        <v>93.118416999999994</v>
      </c>
      <c r="F923" t="s">
        <v>210</v>
      </c>
      <c r="G923" t="s">
        <v>68</v>
      </c>
      <c r="H923" t="s">
        <v>190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 t="s">
        <v>136</v>
      </c>
    </row>
    <row r="924" spans="1:15" x14ac:dyDescent="0.3">
      <c r="A924">
        <v>453</v>
      </c>
      <c r="B924">
        <v>574</v>
      </c>
      <c r="C924" s="1">
        <v>43760</v>
      </c>
      <c r="D924">
        <v>26.570277999999998</v>
      </c>
      <c r="E924">
        <v>93.118416999999994</v>
      </c>
      <c r="F924" t="s">
        <v>210</v>
      </c>
      <c r="G924" t="s">
        <v>68</v>
      </c>
      <c r="H924" t="s">
        <v>190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1</v>
      </c>
      <c r="O924" t="s">
        <v>136</v>
      </c>
    </row>
    <row r="925" spans="1:15" x14ac:dyDescent="0.3">
      <c r="A925">
        <v>454</v>
      </c>
      <c r="B925">
        <v>574</v>
      </c>
      <c r="C925" s="1">
        <v>43760</v>
      </c>
      <c r="D925">
        <v>26.570277999999998</v>
      </c>
      <c r="E925">
        <v>93.118416999999994</v>
      </c>
      <c r="F925" t="s">
        <v>210</v>
      </c>
      <c r="G925" t="s">
        <v>68</v>
      </c>
      <c r="H925" t="s">
        <v>190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1</v>
      </c>
      <c r="O925" t="s">
        <v>136</v>
      </c>
    </row>
    <row r="926" spans="1:15" x14ac:dyDescent="0.3">
      <c r="A926">
        <v>455</v>
      </c>
      <c r="B926">
        <v>574</v>
      </c>
      <c r="C926" s="1">
        <v>43760</v>
      </c>
      <c r="D926">
        <v>26.570277999999998</v>
      </c>
      <c r="E926">
        <v>93.118416999999994</v>
      </c>
      <c r="F926" t="s">
        <v>210</v>
      </c>
      <c r="G926" t="s">
        <v>68</v>
      </c>
      <c r="H926" t="s">
        <v>190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1</v>
      </c>
      <c r="O926" t="s">
        <v>136</v>
      </c>
    </row>
    <row r="927" spans="1:15" x14ac:dyDescent="0.3">
      <c r="A927">
        <v>507</v>
      </c>
      <c r="B927">
        <v>605</v>
      </c>
      <c r="C927" s="1">
        <v>43771</v>
      </c>
      <c r="D927">
        <v>26.574417</v>
      </c>
      <c r="E927">
        <v>93.193278000000007</v>
      </c>
      <c r="F927" t="s">
        <v>210</v>
      </c>
      <c r="G927" t="s">
        <v>68</v>
      </c>
      <c r="H927" t="s">
        <v>190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1</v>
      </c>
      <c r="O927" t="s">
        <v>142</v>
      </c>
    </row>
    <row r="928" spans="1:15" x14ac:dyDescent="0.3">
      <c r="A928">
        <v>508</v>
      </c>
      <c r="B928">
        <v>605</v>
      </c>
      <c r="C928" s="1">
        <v>43771</v>
      </c>
      <c r="D928">
        <v>26.574417</v>
      </c>
      <c r="E928">
        <v>93.193278000000007</v>
      </c>
      <c r="F928" t="s">
        <v>210</v>
      </c>
      <c r="G928" t="s">
        <v>68</v>
      </c>
      <c r="H928" t="s">
        <v>190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1</v>
      </c>
      <c r="O928" t="s">
        <v>142</v>
      </c>
    </row>
    <row r="929" spans="1:15" x14ac:dyDescent="0.3">
      <c r="A929">
        <v>514</v>
      </c>
      <c r="B929">
        <v>611</v>
      </c>
      <c r="C929" s="1">
        <v>43774</v>
      </c>
      <c r="D929">
        <v>26.577361</v>
      </c>
      <c r="E929">
        <v>93.082471999999996</v>
      </c>
      <c r="F929" t="s">
        <v>210</v>
      </c>
      <c r="G929" t="s">
        <v>68</v>
      </c>
      <c r="H929" t="s">
        <v>190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1</v>
      </c>
      <c r="O929" t="s">
        <v>144</v>
      </c>
    </row>
    <row r="930" spans="1:15" x14ac:dyDescent="0.3">
      <c r="A930">
        <v>515</v>
      </c>
      <c r="B930">
        <v>611</v>
      </c>
      <c r="C930" s="1">
        <v>43774</v>
      </c>
      <c r="D930">
        <v>26.577361</v>
      </c>
      <c r="E930">
        <v>93.082471999999996</v>
      </c>
      <c r="F930" t="s">
        <v>210</v>
      </c>
      <c r="G930" t="s">
        <v>68</v>
      </c>
      <c r="H930" t="s">
        <v>190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1</v>
      </c>
      <c r="O930" t="s">
        <v>144</v>
      </c>
    </row>
    <row r="931" spans="1:15" x14ac:dyDescent="0.3">
      <c r="A931">
        <v>516</v>
      </c>
      <c r="B931">
        <v>611</v>
      </c>
      <c r="C931" s="1">
        <v>43774</v>
      </c>
      <c r="D931">
        <v>26.577361</v>
      </c>
      <c r="E931">
        <v>93.082471999999996</v>
      </c>
      <c r="F931" t="s">
        <v>210</v>
      </c>
      <c r="G931" t="s">
        <v>68</v>
      </c>
      <c r="H931" t="s">
        <v>190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1</v>
      </c>
      <c r="O931" t="s">
        <v>144</v>
      </c>
    </row>
    <row r="932" spans="1:15" x14ac:dyDescent="0.3">
      <c r="A932">
        <v>517</v>
      </c>
      <c r="B932">
        <v>611</v>
      </c>
      <c r="C932" s="1">
        <v>43774</v>
      </c>
      <c r="D932">
        <v>26.577361</v>
      </c>
      <c r="E932">
        <v>93.082471999999996</v>
      </c>
      <c r="F932" t="s">
        <v>210</v>
      </c>
      <c r="G932" t="s">
        <v>68</v>
      </c>
      <c r="H932" t="s">
        <v>190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O932" t="s">
        <v>144</v>
      </c>
    </row>
    <row r="933" spans="1:15" x14ac:dyDescent="0.3">
      <c r="A933">
        <v>518</v>
      </c>
      <c r="B933">
        <v>612</v>
      </c>
      <c r="C933" s="1">
        <v>43774</v>
      </c>
      <c r="D933">
        <v>26.569527999999998</v>
      </c>
      <c r="E933">
        <v>93.136167</v>
      </c>
      <c r="F933" t="s">
        <v>210</v>
      </c>
      <c r="G933" t="s">
        <v>68</v>
      </c>
      <c r="H933" t="s">
        <v>190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1</v>
      </c>
      <c r="O933" t="s">
        <v>145</v>
      </c>
    </row>
    <row r="934" spans="1:15" x14ac:dyDescent="0.3">
      <c r="A934">
        <v>519</v>
      </c>
      <c r="B934">
        <v>612</v>
      </c>
      <c r="C934" s="1">
        <v>43774</v>
      </c>
      <c r="D934">
        <v>26.569527999999998</v>
      </c>
      <c r="E934">
        <v>93.136167</v>
      </c>
      <c r="F934" t="s">
        <v>210</v>
      </c>
      <c r="G934" t="s">
        <v>68</v>
      </c>
      <c r="H934" t="s">
        <v>190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1</v>
      </c>
      <c r="O934" t="s">
        <v>145</v>
      </c>
    </row>
    <row r="935" spans="1:15" x14ac:dyDescent="0.3">
      <c r="A935">
        <v>520</v>
      </c>
      <c r="B935">
        <v>612</v>
      </c>
      <c r="C935" s="1">
        <v>43774</v>
      </c>
      <c r="D935">
        <v>26.569527999999998</v>
      </c>
      <c r="E935">
        <v>93.136167</v>
      </c>
      <c r="F935" t="s">
        <v>210</v>
      </c>
      <c r="G935" t="s">
        <v>68</v>
      </c>
      <c r="H935" t="s">
        <v>190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1</v>
      </c>
      <c r="O935" t="s">
        <v>145</v>
      </c>
    </row>
    <row r="936" spans="1:15" x14ac:dyDescent="0.3">
      <c r="A936">
        <v>521</v>
      </c>
      <c r="B936">
        <v>612</v>
      </c>
      <c r="C936" s="1">
        <v>43774</v>
      </c>
      <c r="D936">
        <v>26.569527999999998</v>
      </c>
      <c r="E936">
        <v>93.136167</v>
      </c>
      <c r="F936" t="s">
        <v>210</v>
      </c>
      <c r="G936" t="s">
        <v>68</v>
      </c>
      <c r="H936" t="s">
        <v>190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1</v>
      </c>
      <c r="O936" t="s">
        <v>145</v>
      </c>
    </row>
    <row r="937" spans="1:15" x14ac:dyDescent="0.3">
      <c r="A937">
        <v>522</v>
      </c>
      <c r="B937">
        <v>613</v>
      </c>
      <c r="C937" s="1">
        <v>43774</v>
      </c>
      <c r="D937">
        <v>26.574971999999999</v>
      </c>
      <c r="E937">
        <v>93.149167000000006</v>
      </c>
      <c r="F937" t="s">
        <v>210</v>
      </c>
      <c r="G937" t="s">
        <v>68</v>
      </c>
      <c r="H937" t="s">
        <v>190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1</v>
      </c>
      <c r="O937" t="s">
        <v>146</v>
      </c>
    </row>
    <row r="938" spans="1:15" x14ac:dyDescent="0.3">
      <c r="A938">
        <v>523</v>
      </c>
      <c r="B938">
        <v>613</v>
      </c>
      <c r="C938" s="1">
        <v>43774</v>
      </c>
      <c r="D938">
        <v>26.574971999999999</v>
      </c>
      <c r="E938">
        <v>93.149167000000006</v>
      </c>
      <c r="F938" t="s">
        <v>210</v>
      </c>
      <c r="G938" t="s">
        <v>68</v>
      </c>
      <c r="H938" t="s">
        <v>190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1</v>
      </c>
      <c r="O938" t="s">
        <v>146</v>
      </c>
    </row>
    <row r="939" spans="1:15" x14ac:dyDescent="0.3">
      <c r="A939">
        <v>524</v>
      </c>
      <c r="B939">
        <v>613</v>
      </c>
      <c r="C939" s="1">
        <v>43774</v>
      </c>
      <c r="D939">
        <v>26.574971999999999</v>
      </c>
      <c r="E939">
        <v>93.149167000000006</v>
      </c>
      <c r="F939" t="s">
        <v>210</v>
      </c>
      <c r="G939" t="s">
        <v>68</v>
      </c>
      <c r="H939" t="s">
        <v>190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1</v>
      </c>
      <c r="O939" t="s">
        <v>146</v>
      </c>
    </row>
    <row r="940" spans="1:15" x14ac:dyDescent="0.3">
      <c r="A940">
        <v>525</v>
      </c>
      <c r="B940">
        <v>614</v>
      </c>
      <c r="C940" s="1">
        <v>43774</v>
      </c>
      <c r="D940">
        <v>26.574444</v>
      </c>
      <c r="E940">
        <v>93.193027999999998</v>
      </c>
      <c r="F940" t="s">
        <v>210</v>
      </c>
      <c r="G940" t="s">
        <v>68</v>
      </c>
      <c r="H940" t="s">
        <v>190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1</v>
      </c>
      <c r="O940" t="s">
        <v>147</v>
      </c>
    </row>
    <row r="941" spans="1:15" x14ac:dyDescent="0.3">
      <c r="A941">
        <v>526</v>
      </c>
      <c r="B941">
        <v>614</v>
      </c>
      <c r="C941" s="1">
        <v>43774</v>
      </c>
      <c r="D941">
        <v>26.574444</v>
      </c>
      <c r="E941">
        <v>93.193027999999998</v>
      </c>
      <c r="F941" t="s">
        <v>210</v>
      </c>
      <c r="G941" t="s">
        <v>68</v>
      </c>
      <c r="H941" t="s">
        <v>190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1</v>
      </c>
      <c r="O941" t="s">
        <v>147</v>
      </c>
    </row>
    <row r="942" spans="1:15" x14ac:dyDescent="0.3">
      <c r="A942">
        <v>527</v>
      </c>
      <c r="B942">
        <v>614</v>
      </c>
      <c r="C942" s="1">
        <v>43774</v>
      </c>
      <c r="D942">
        <v>26.574444</v>
      </c>
      <c r="E942">
        <v>93.193027999999998</v>
      </c>
      <c r="F942" t="s">
        <v>210</v>
      </c>
      <c r="G942" t="s">
        <v>68</v>
      </c>
      <c r="H942" t="s">
        <v>190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1</v>
      </c>
      <c r="O942" t="s">
        <v>147</v>
      </c>
    </row>
    <row r="943" spans="1:15" x14ac:dyDescent="0.3">
      <c r="A943">
        <v>528</v>
      </c>
      <c r="B943">
        <v>614</v>
      </c>
      <c r="C943" s="1">
        <v>43774</v>
      </c>
      <c r="D943">
        <v>26.574444</v>
      </c>
      <c r="E943">
        <v>93.193027999999998</v>
      </c>
      <c r="F943" t="s">
        <v>210</v>
      </c>
      <c r="G943" t="s">
        <v>68</v>
      </c>
      <c r="H943" t="s">
        <v>190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1</v>
      </c>
      <c r="O943" t="s">
        <v>147</v>
      </c>
    </row>
    <row r="944" spans="1:15" x14ac:dyDescent="0.3">
      <c r="A944">
        <v>529</v>
      </c>
      <c r="B944">
        <v>614</v>
      </c>
      <c r="C944" s="1">
        <v>43774</v>
      </c>
      <c r="D944">
        <v>26.574444</v>
      </c>
      <c r="E944">
        <v>93.193027999999998</v>
      </c>
      <c r="F944" t="s">
        <v>210</v>
      </c>
      <c r="G944" t="s">
        <v>68</v>
      </c>
      <c r="H944" t="s">
        <v>190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</v>
      </c>
      <c r="O944" t="s">
        <v>147</v>
      </c>
    </row>
    <row r="945" spans="1:15" x14ac:dyDescent="0.3">
      <c r="A945">
        <v>530</v>
      </c>
      <c r="B945">
        <v>614</v>
      </c>
      <c r="C945" s="1">
        <v>43774</v>
      </c>
      <c r="D945">
        <v>26.574444</v>
      </c>
      <c r="E945">
        <v>93.193027999999998</v>
      </c>
      <c r="F945" t="s">
        <v>210</v>
      </c>
      <c r="G945" t="s">
        <v>68</v>
      </c>
      <c r="H945" t="s">
        <v>190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1</v>
      </c>
      <c r="O945" t="s">
        <v>147</v>
      </c>
    </row>
    <row r="946" spans="1:15" x14ac:dyDescent="0.3">
      <c r="A946">
        <v>540</v>
      </c>
      <c r="B946">
        <v>624</v>
      </c>
      <c r="C946" s="1">
        <v>43776</v>
      </c>
      <c r="D946">
        <v>26.572778</v>
      </c>
      <c r="E946">
        <v>93.144082999999995</v>
      </c>
      <c r="F946" t="s">
        <v>210</v>
      </c>
      <c r="G946" t="s">
        <v>68</v>
      </c>
      <c r="H946" t="s">
        <v>190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1</v>
      </c>
      <c r="O946" t="s">
        <v>151</v>
      </c>
    </row>
    <row r="947" spans="1:15" x14ac:dyDescent="0.3">
      <c r="A947">
        <v>541</v>
      </c>
      <c r="B947">
        <v>624</v>
      </c>
      <c r="C947" s="1">
        <v>43776</v>
      </c>
      <c r="D947">
        <v>26.572778</v>
      </c>
      <c r="E947">
        <v>93.144082999999995</v>
      </c>
      <c r="F947" t="s">
        <v>210</v>
      </c>
      <c r="G947" t="s">
        <v>68</v>
      </c>
      <c r="H947" t="s">
        <v>190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1</v>
      </c>
      <c r="O947" t="s">
        <v>151</v>
      </c>
    </row>
    <row r="948" spans="1:15" x14ac:dyDescent="0.3">
      <c r="A948">
        <v>542</v>
      </c>
      <c r="B948">
        <v>624</v>
      </c>
      <c r="C948" s="1">
        <v>43776</v>
      </c>
      <c r="D948">
        <v>26.572778</v>
      </c>
      <c r="E948">
        <v>93.144082999999995</v>
      </c>
      <c r="F948" t="s">
        <v>210</v>
      </c>
      <c r="G948" t="s">
        <v>68</v>
      </c>
      <c r="H948" t="s">
        <v>190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1</v>
      </c>
      <c r="O948" t="s">
        <v>151</v>
      </c>
    </row>
    <row r="949" spans="1:15" x14ac:dyDescent="0.3">
      <c r="A949">
        <v>543</v>
      </c>
      <c r="B949">
        <v>624</v>
      </c>
      <c r="C949" s="1">
        <v>43776</v>
      </c>
      <c r="D949">
        <v>26.572778</v>
      </c>
      <c r="E949">
        <v>93.144082999999995</v>
      </c>
      <c r="F949" t="s">
        <v>210</v>
      </c>
      <c r="G949" t="s">
        <v>68</v>
      </c>
      <c r="H949" t="s">
        <v>190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</v>
      </c>
      <c r="O949" t="s">
        <v>151</v>
      </c>
    </row>
    <row r="950" spans="1:15" x14ac:dyDescent="0.3">
      <c r="A950">
        <v>553</v>
      </c>
      <c r="B950">
        <v>631</v>
      </c>
      <c r="C950" s="1">
        <v>43778</v>
      </c>
      <c r="D950">
        <v>26.573861000000001</v>
      </c>
      <c r="E950">
        <v>93.146083000000004</v>
      </c>
      <c r="F950" t="s">
        <v>210</v>
      </c>
      <c r="G950" t="s">
        <v>68</v>
      </c>
      <c r="H950" t="s">
        <v>190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1</v>
      </c>
      <c r="O950" t="s">
        <v>153</v>
      </c>
    </row>
    <row r="951" spans="1:15" x14ac:dyDescent="0.3">
      <c r="A951">
        <v>554</v>
      </c>
      <c r="B951">
        <v>631</v>
      </c>
      <c r="C951" s="1">
        <v>43778</v>
      </c>
      <c r="D951">
        <v>26.573861000000001</v>
      </c>
      <c r="E951">
        <v>93.146083000000004</v>
      </c>
      <c r="F951" t="s">
        <v>210</v>
      </c>
      <c r="G951" t="s">
        <v>68</v>
      </c>
      <c r="H951" t="s">
        <v>190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1</v>
      </c>
      <c r="O951" t="s">
        <v>153</v>
      </c>
    </row>
    <row r="952" spans="1:15" x14ac:dyDescent="0.3">
      <c r="A952">
        <v>555</v>
      </c>
      <c r="B952">
        <v>631</v>
      </c>
      <c r="C952" s="1">
        <v>43778</v>
      </c>
      <c r="D952">
        <v>26.573861000000001</v>
      </c>
      <c r="E952">
        <v>93.146083000000004</v>
      </c>
      <c r="F952" t="s">
        <v>210</v>
      </c>
      <c r="G952" t="s">
        <v>68</v>
      </c>
      <c r="H952" t="s">
        <v>190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1</v>
      </c>
      <c r="O952" t="s">
        <v>153</v>
      </c>
    </row>
    <row r="953" spans="1:15" x14ac:dyDescent="0.3">
      <c r="A953">
        <v>556</v>
      </c>
      <c r="B953">
        <v>631</v>
      </c>
      <c r="C953" s="1">
        <v>43778</v>
      </c>
      <c r="D953">
        <v>26.573861000000001</v>
      </c>
      <c r="E953">
        <v>93.146083000000004</v>
      </c>
      <c r="F953" t="s">
        <v>210</v>
      </c>
      <c r="G953" t="s">
        <v>68</v>
      </c>
      <c r="H953" t="s">
        <v>190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1</v>
      </c>
      <c r="O953" t="s">
        <v>153</v>
      </c>
    </row>
    <row r="954" spans="1:15" x14ac:dyDescent="0.3">
      <c r="A954">
        <v>557</v>
      </c>
      <c r="B954">
        <v>631</v>
      </c>
      <c r="C954" s="1">
        <v>43778</v>
      </c>
      <c r="D954">
        <v>26.573861000000001</v>
      </c>
      <c r="E954">
        <v>93.146083000000004</v>
      </c>
      <c r="F954" t="s">
        <v>210</v>
      </c>
      <c r="G954" t="s">
        <v>68</v>
      </c>
      <c r="H954" t="s">
        <v>190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1</v>
      </c>
      <c r="O954" t="s">
        <v>153</v>
      </c>
    </row>
    <row r="955" spans="1:15" x14ac:dyDescent="0.3">
      <c r="A955">
        <v>558</v>
      </c>
      <c r="B955">
        <v>632</v>
      </c>
      <c r="C955" s="1">
        <v>43778</v>
      </c>
      <c r="D955">
        <v>26.570416999999999</v>
      </c>
      <c r="E955">
        <v>93.139055999999997</v>
      </c>
      <c r="F955" t="s">
        <v>210</v>
      </c>
      <c r="G955" t="s">
        <v>68</v>
      </c>
      <c r="H955" t="s">
        <v>190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1</v>
      </c>
      <c r="O955" t="s">
        <v>154</v>
      </c>
    </row>
    <row r="956" spans="1:15" x14ac:dyDescent="0.3">
      <c r="A956">
        <v>559</v>
      </c>
      <c r="B956">
        <v>632</v>
      </c>
      <c r="C956" s="1">
        <v>43778</v>
      </c>
      <c r="D956">
        <v>26.570416999999999</v>
      </c>
      <c r="E956">
        <v>93.139055999999997</v>
      </c>
      <c r="F956" t="s">
        <v>210</v>
      </c>
      <c r="G956" t="s">
        <v>68</v>
      </c>
      <c r="H956" t="s">
        <v>190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1</v>
      </c>
      <c r="O956" t="s">
        <v>154</v>
      </c>
    </row>
    <row r="957" spans="1:15" x14ac:dyDescent="0.3">
      <c r="A957">
        <v>560</v>
      </c>
      <c r="B957">
        <v>632</v>
      </c>
      <c r="C957" s="1">
        <v>43778</v>
      </c>
      <c r="D957">
        <v>26.570416999999999</v>
      </c>
      <c r="E957">
        <v>93.139055999999997</v>
      </c>
      <c r="F957" t="s">
        <v>210</v>
      </c>
      <c r="G957" t="s">
        <v>68</v>
      </c>
      <c r="H957" t="s">
        <v>190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1</v>
      </c>
      <c r="O957" t="s">
        <v>154</v>
      </c>
    </row>
    <row r="958" spans="1:15" x14ac:dyDescent="0.3">
      <c r="A958">
        <v>561</v>
      </c>
      <c r="B958">
        <v>632</v>
      </c>
      <c r="C958" s="1">
        <v>43778</v>
      </c>
      <c r="D958">
        <v>26.570416999999999</v>
      </c>
      <c r="E958">
        <v>93.139055999999997</v>
      </c>
      <c r="F958" t="s">
        <v>210</v>
      </c>
      <c r="G958" t="s">
        <v>68</v>
      </c>
      <c r="H958" t="s">
        <v>190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1</v>
      </c>
      <c r="O958" t="s">
        <v>154</v>
      </c>
    </row>
    <row r="959" spans="1:15" x14ac:dyDescent="0.3">
      <c r="A959">
        <v>570</v>
      </c>
      <c r="B959">
        <v>641</v>
      </c>
      <c r="C959" s="1">
        <v>43781</v>
      </c>
      <c r="D959">
        <v>26.567944000000001</v>
      </c>
      <c r="E959">
        <v>93.129527999999993</v>
      </c>
      <c r="F959" t="s">
        <v>210</v>
      </c>
      <c r="G959" t="s">
        <v>68</v>
      </c>
      <c r="H959" t="s">
        <v>190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2.37</v>
      </c>
    </row>
    <row r="960" spans="1:15" x14ac:dyDescent="0.3">
      <c r="A960">
        <v>571</v>
      </c>
      <c r="B960">
        <v>641</v>
      </c>
      <c r="C960" s="1">
        <v>43781</v>
      </c>
      <c r="D960">
        <v>26.567944000000001</v>
      </c>
      <c r="E960">
        <v>93.129527999999993</v>
      </c>
      <c r="F960" t="s">
        <v>210</v>
      </c>
      <c r="G960" t="s">
        <v>68</v>
      </c>
      <c r="H960" t="s">
        <v>190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2.37</v>
      </c>
    </row>
    <row r="961" spans="1:15" x14ac:dyDescent="0.3">
      <c r="A961">
        <v>572</v>
      </c>
      <c r="B961">
        <v>642</v>
      </c>
      <c r="C961" s="1">
        <v>43781</v>
      </c>
      <c r="D961">
        <v>26.570639</v>
      </c>
      <c r="E961">
        <v>93.117917000000006</v>
      </c>
      <c r="F961" t="s">
        <v>210</v>
      </c>
      <c r="G961" t="s">
        <v>68</v>
      </c>
      <c r="H961" t="s">
        <v>190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2.41</v>
      </c>
    </row>
    <row r="962" spans="1:15" x14ac:dyDescent="0.3">
      <c r="A962">
        <v>573</v>
      </c>
      <c r="B962">
        <v>642</v>
      </c>
      <c r="C962" s="1">
        <v>43781</v>
      </c>
      <c r="D962">
        <v>26.570639</v>
      </c>
      <c r="E962">
        <v>93.117917000000006</v>
      </c>
      <c r="F962" t="s">
        <v>210</v>
      </c>
      <c r="G962" t="s">
        <v>68</v>
      </c>
      <c r="H962" t="s">
        <v>190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2.41</v>
      </c>
    </row>
    <row r="963" spans="1:15" x14ac:dyDescent="0.3">
      <c r="A963">
        <v>574</v>
      </c>
      <c r="B963">
        <v>643</v>
      </c>
      <c r="C963" s="1">
        <v>43781</v>
      </c>
      <c r="D963">
        <v>26.577444</v>
      </c>
      <c r="E963">
        <v>93.081999999999994</v>
      </c>
      <c r="F963" t="s">
        <v>210</v>
      </c>
      <c r="G963" t="s">
        <v>68</v>
      </c>
      <c r="H963" t="s">
        <v>190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3.05</v>
      </c>
    </row>
    <row r="964" spans="1:15" x14ac:dyDescent="0.3">
      <c r="A964">
        <v>575</v>
      </c>
      <c r="B964">
        <v>643</v>
      </c>
      <c r="C964" s="1">
        <v>43781</v>
      </c>
      <c r="D964">
        <v>26.577444</v>
      </c>
      <c r="E964">
        <v>93.081999999999994</v>
      </c>
      <c r="F964" t="s">
        <v>210</v>
      </c>
      <c r="G964" t="s">
        <v>68</v>
      </c>
      <c r="H964" t="s">
        <v>190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3.05</v>
      </c>
    </row>
    <row r="965" spans="1:15" x14ac:dyDescent="0.3">
      <c r="A965">
        <v>576</v>
      </c>
      <c r="B965">
        <v>643</v>
      </c>
      <c r="C965" s="1">
        <v>43781</v>
      </c>
      <c r="D965">
        <v>26.577444</v>
      </c>
      <c r="E965">
        <v>93.081999999999994</v>
      </c>
      <c r="F965" t="s">
        <v>210</v>
      </c>
      <c r="G965" t="s">
        <v>68</v>
      </c>
      <c r="H965" t="s">
        <v>190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3.05</v>
      </c>
    </row>
    <row r="966" spans="1:15" x14ac:dyDescent="0.3">
      <c r="A966">
        <v>577</v>
      </c>
      <c r="B966">
        <v>643</v>
      </c>
      <c r="C966" s="1">
        <v>43781</v>
      </c>
      <c r="D966">
        <v>26.577444</v>
      </c>
      <c r="E966">
        <v>93.081999999999994</v>
      </c>
      <c r="F966" t="s">
        <v>210</v>
      </c>
      <c r="G966" t="s">
        <v>68</v>
      </c>
      <c r="H966" t="s">
        <v>190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3.05</v>
      </c>
    </row>
    <row r="967" spans="1:15" x14ac:dyDescent="0.3">
      <c r="A967">
        <v>578</v>
      </c>
      <c r="B967">
        <v>643</v>
      </c>
      <c r="C967" s="1">
        <v>43781</v>
      </c>
      <c r="D967">
        <v>26.577444</v>
      </c>
      <c r="E967">
        <v>93.081999999999994</v>
      </c>
      <c r="F967" t="s">
        <v>210</v>
      </c>
      <c r="G967" t="s">
        <v>68</v>
      </c>
      <c r="H967" t="s">
        <v>190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3.05</v>
      </c>
    </row>
    <row r="968" spans="1:15" x14ac:dyDescent="0.3">
      <c r="A968">
        <v>579</v>
      </c>
      <c r="B968">
        <v>643</v>
      </c>
      <c r="C968" s="1">
        <v>43781</v>
      </c>
      <c r="D968">
        <v>26.577444</v>
      </c>
      <c r="E968">
        <v>93.081999999999994</v>
      </c>
      <c r="F968" t="s">
        <v>210</v>
      </c>
      <c r="G968" t="s">
        <v>68</v>
      </c>
      <c r="H968" t="s">
        <v>190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3.05</v>
      </c>
    </row>
    <row r="969" spans="1:15" x14ac:dyDescent="0.3">
      <c r="A969">
        <v>580</v>
      </c>
      <c r="B969">
        <v>644</v>
      </c>
      <c r="C969" s="1">
        <v>43781</v>
      </c>
      <c r="D969">
        <v>26.574444</v>
      </c>
      <c r="E969">
        <v>93.192417000000006</v>
      </c>
      <c r="F969" t="s">
        <v>210</v>
      </c>
      <c r="G969" t="s">
        <v>68</v>
      </c>
      <c r="H969" t="s">
        <v>190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3.31</v>
      </c>
    </row>
    <row r="970" spans="1:15" x14ac:dyDescent="0.3">
      <c r="A970">
        <v>581</v>
      </c>
      <c r="B970">
        <v>644</v>
      </c>
      <c r="C970" s="1">
        <v>43781</v>
      </c>
      <c r="D970">
        <v>26.574444</v>
      </c>
      <c r="E970">
        <v>93.192417000000006</v>
      </c>
      <c r="F970" t="s">
        <v>210</v>
      </c>
      <c r="G970" t="s">
        <v>68</v>
      </c>
      <c r="H970" t="s">
        <v>190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3.31</v>
      </c>
    </row>
    <row r="971" spans="1:15" x14ac:dyDescent="0.3">
      <c r="A971">
        <v>582</v>
      </c>
      <c r="B971">
        <v>644</v>
      </c>
      <c r="C971" s="1">
        <v>43781</v>
      </c>
      <c r="D971">
        <v>26.574444</v>
      </c>
      <c r="E971">
        <v>93.192417000000006</v>
      </c>
      <c r="F971" t="s">
        <v>210</v>
      </c>
      <c r="G971" t="s">
        <v>68</v>
      </c>
      <c r="H971" t="s">
        <v>190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3.31</v>
      </c>
    </row>
    <row r="972" spans="1:15" x14ac:dyDescent="0.3">
      <c r="A972">
        <v>583</v>
      </c>
      <c r="B972">
        <v>644</v>
      </c>
      <c r="C972" s="1">
        <v>43781</v>
      </c>
      <c r="D972">
        <v>26.574444</v>
      </c>
      <c r="E972">
        <v>93.192417000000006</v>
      </c>
      <c r="F972" t="s">
        <v>210</v>
      </c>
      <c r="G972" t="s">
        <v>68</v>
      </c>
      <c r="H972" t="s">
        <v>190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3.31</v>
      </c>
    </row>
    <row r="973" spans="1:15" x14ac:dyDescent="0.3">
      <c r="A973">
        <v>584</v>
      </c>
      <c r="B973">
        <v>644</v>
      </c>
      <c r="C973" s="1">
        <v>43781</v>
      </c>
      <c r="D973">
        <v>26.574444</v>
      </c>
      <c r="E973">
        <v>93.192417000000006</v>
      </c>
      <c r="F973" t="s">
        <v>210</v>
      </c>
      <c r="G973" t="s">
        <v>68</v>
      </c>
      <c r="H973" t="s">
        <v>190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3.31</v>
      </c>
    </row>
    <row r="974" spans="1:15" x14ac:dyDescent="0.3">
      <c r="A974">
        <v>585</v>
      </c>
      <c r="B974">
        <v>644</v>
      </c>
      <c r="C974" s="1">
        <v>43781</v>
      </c>
      <c r="D974">
        <v>26.574444</v>
      </c>
      <c r="E974">
        <v>93.192417000000006</v>
      </c>
      <c r="F974" t="s">
        <v>210</v>
      </c>
      <c r="G974" t="s">
        <v>68</v>
      </c>
      <c r="H974" t="s">
        <v>190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3.31</v>
      </c>
    </row>
    <row r="975" spans="1:15" x14ac:dyDescent="0.3">
      <c r="A975">
        <v>586</v>
      </c>
      <c r="B975">
        <v>644</v>
      </c>
      <c r="C975" s="1">
        <v>43781</v>
      </c>
      <c r="D975">
        <v>26.574444</v>
      </c>
      <c r="E975">
        <v>93.192417000000006</v>
      </c>
      <c r="F975" t="s">
        <v>210</v>
      </c>
      <c r="G975" t="s">
        <v>68</v>
      </c>
      <c r="H975" t="s">
        <v>190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3.31</v>
      </c>
    </row>
    <row r="976" spans="1:15" x14ac:dyDescent="0.3">
      <c r="A976">
        <v>587</v>
      </c>
      <c r="B976">
        <v>644</v>
      </c>
      <c r="C976" s="1">
        <v>43781</v>
      </c>
      <c r="D976">
        <v>26.574444</v>
      </c>
      <c r="E976">
        <v>93.192417000000006</v>
      </c>
      <c r="F976" t="s">
        <v>210</v>
      </c>
      <c r="G976" t="s">
        <v>68</v>
      </c>
      <c r="H976" t="s">
        <v>190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3.31</v>
      </c>
    </row>
    <row r="977" spans="1:15" x14ac:dyDescent="0.3">
      <c r="A977">
        <v>588</v>
      </c>
      <c r="B977">
        <v>644</v>
      </c>
      <c r="C977" s="1">
        <v>43781</v>
      </c>
      <c r="D977">
        <v>26.574444</v>
      </c>
      <c r="E977">
        <v>93.192417000000006</v>
      </c>
      <c r="F977" t="s">
        <v>210</v>
      </c>
      <c r="G977" t="s">
        <v>68</v>
      </c>
      <c r="H977" t="s">
        <v>190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3.31</v>
      </c>
    </row>
    <row r="978" spans="1:15" x14ac:dyDescent="0.3">
      <c r="A978">
        <v>696</v>
      </c>
      <c r="B978">
        <v>746</v>
      </c>
      <c r="C978" s="1">
        <v>43832</v>
      </c>
      <c r="D978">
        <v>26.577361</v>
      </c>
      <c r="E978">
        <v>93.082306000000003</v>
      </c>
      <c r="F978" t="s">
        <v>210</v>
      </c>
      <c r="G978" t="s">
        <v>68</v>
      </c>
      <c r="H978" t="s">
        <v>190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1</v>
      </c>
      <c r="O978" t="s">
        <v>171</v>
      </c>
    </row>
    <row r="979" spans="1:15" x14ac:dyDescent="0.3">
      <c r="A979">
        <v>705</v>
      </c>
      <c r="B979">
        <v>755</v>
      </c>
      <c r="C979" s="1">
        <v>43840</v>
      </c>
      <c r="D979">
        <v>26.569333</v>
      </c>
      <c r="E979">
        <v>93.135527999999994</v>
      </c>
      <c r="F979" t="s">
        <v>210</v>
      </c>
      <c r="G979" t="s">
        <v>68</v>
      </c>
      <c r="H979" t="s">
        <v>190</v>
      </c>
      <c r="I979">
        <v>1</v>
      </c>
      <c r="J979">
        <v>0</v>
      </c>
      <c r="K979">
        <v>0</v>
      </c>
      <c r="L979">
        <v>1</v>
      </c>
      <c r="M979">
        <v>0</v>
      </c>
      <c r="N979">
        <v>0</v>
      </c>
      <c r="O979" t="s">
        <v>172</v>
      </c>
    </row>
    <row r="980" spans="1:15" x14ac:dyDescent="0.3">
      <c r="A980">
        <v>723</v>
      </c>
      <c r="B980">
        <v>771</v>
      </c>
      <c r="C980" s="1">
        <v>43854</v>
      </c>
      <c r="D980">
        <v>26.574389</v>
      </c>
      <c r="E980">
        <v>93.193332999999996</v>
      </c>
      <c r="F980" t="s">
        <v>210</v>
      </c>
      <c r="G980" t="s">
        <v>68</v>
      </c>
      <c r="H980" t="s">
        <v>190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1</v>
      </c>
      <c r="O980" t="s">
        <v>176</v>
      </c>
    </row>
    <row r="981" spans="1:15" x14ac:dyDescent="0.3">
      <c r="A981">
        <v>724</v>
      </c>
      <c r="B981">
        <v>771</v>
      </c>
      <c r="C981" s="1">
        <v>43854</v>
      </c>
      <c r="D981">
        <v>26.574389</v>
      </c>
      <c r="E981">
        <v>93.193332999999996</v>
      </c>
      <c r="F981" t="s">
        <v>210</v>
      </c>
      <c r="G981" t="s">
        <v>68</v>
      </c>
      <c r="H981" t="s">
        <v>190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1</v>
      </c>
      <c r="O981" t="s">
        <v>176</v>
      </c>
    </row>
    <row r="982" spans="1:15" x14ac:dyDescent="0.3">
      <c r="A982">
        <v>725</v>
      </c>
      <c r="B982">
        <v>771</v>
      </c>
      <c r="C982" s="1">
        <v>43854</v>
      </c>
      <c r="D982">
        <v>26.574389</v>
      </c>
      <c r="E982">
        <v>93.193332999999996</v>
      </c>
      <c r="F982" t="s">
        <v>210</v>
      </c>
      <c r="G982" t="s">
        <v>68</v>
      </c>
      <c r="H982" t="s">
        <v>190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1</v>
      </c>
      <c r="O982" t="s">
        <v>176</v>
      </c>
    </row>
    <row r="983" spans="1:15" x14ac:dyDescent="0.3">
      <c r="A983">
        <v>726</v>
      </c>
      <c r="B983">
        <v>771</v>
      </c>
      <c r="C983" s="1">
        <v>43854</v>
      </c>
      <c r="D983">
        <v>26.574389</v>
      </c>
      <c r="E983">
        <v>93.193332999999996</v>
      </c>
      <c r="F983" t="s">
        <v>210</v>
      </c>
      <c r="G983" t="s">
        <v>68</v>
      </c>
      <c r="H983" t="s">
        <v>190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1</v>
      </c>
      <c r="O983" t="s">
        <v>176</v>
      </c>
    </row>
    <row r="984" spans="1:15" x14ac:dyDescent="0.3">
      <c r="A984">
        <v>727</v>
      </c>
      <c r="B984">
        <v>771</v>
      </c>
      <c r="C984" s="1">
        <v>43854</v>
      </c>
      <c r="D984">
        <v>26.574389</v>
      </c>
      <c r="E984">
        <v>93.193332999999996</v>
      </c>
      <c r="F984" t="s">
        <v>210</v>
      </c>
      <c r="G984" t="s">
        <v>68</v>
      </c>
      <c r="H984" t="s">
        <v>190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1</v>
      </c>
      <c r="O984" t="s">
        <v>176</v>
      </c>
    </row>
    <row r="985" spans="1:15" x14ac:dyDescent="0.3">
      <c r="A985">
        <v>728</v>
      </c>
      <c r="B985">
        <v>771</v>
      </c>
      <c r="C985" s="1">
        <v>43854</v>
      </c>
      <c r="D985">
        <v>26.574389</v>
      </c>
      <c r="E985">
        <v>93.193332999999996</v>
      </c>
      <c r="F985" t="s">
        <v>210</v>
      </c>
      <c r="G985" t="s">
        <v>68</v>
      </c>
      <c r="H985" t="s">
        <v>190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1</v>
      </c>
      <c r="O985" t="s">
        <v>176</v>
      </c>
    </row>
    <row r="986" spans="1:15" x14ac:dyDescent="0.3">
      <c r="A986">
        <v>729</v>
      </c>
      <c r="B986">
        <v>771</v>
      </c>
      <c r="C986" s="1">
        <v>43854</v>
      </c>
      <c r="D986">
        <v>26.574389</v>
      </c>
      <c r="E986">
        <v>93.193332999999996</v>
      </c>
      <c r="F986" t="s">
        <v>210</v>
      </c>
      <c r="G986" t="s">
        <v>68</v>
      </c>
      <c r="H986" t="s">
        <v>190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1</v>
      </c>
      <c r="O986" t="s">
        <v>176</v>
      </c>
    </row>
    <row r="987" spans="1:15" x14ac:dyDescent="0.3">
      <c r="A987">
        <v>730</v>
      </c>
      <c r="B987">
        <v>771</v>
      </c>
      <c r="C987" s="1">
        <v>43854</v>
      </c>
      <c r="D987">
        <v>26.574389</v>
      </c>
      <c r="E987">
        <v>93.193332999999996</v>
      </c>
      <c r="F987" t="s">
        <v>210</v>
      </c>
      <c r="G987" t="s">
        <v>68</v>
      </c>
      <c r="H987" t="s">
        <v>190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1</v>
      </c>
      <c r="O987" t="s">
        <v>176</v>
      </c>
    </row>
    <row r="988" spans="1:15" x14ac:dyDescent="0.3">
      <c r="A988">
        <v>731</v>
      </c>
      <c r="B988">
        <v>771</v>
      </c>
      <c r="C988" s="1">
        <v>43854</v>
      </c>
      <c r="D988">
        <v>26.574389</v>
      </c>
      <c r="E988">
        <v>93.193332999999996</v>
      </c>
      <c r="F988" t="s">
        <v>210</v>
      </c>
      <c r="G988" t="s">
        <v>68</v>
      </c>
      <c r="H988" t="s">
        <v>190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1</v>
      </c>
      <c r="O988" t="s">
        <v>176</v>
      </c>
    </row>
    <row r="989" spans="1:15" x14ac:dyDescent="0.3">
      <c r="A989">
        <v>55</v>
      </c>
      <c r="B989">
        <v>55</v>
      </c>
      <c r="C989" s="1">
        <v>43486</v>
      </c>
      <c r="D989">
        <v>26.576361670000001</v>
      </c>
      <c r="E989">
        <v>93.153733329999994</v>
      </c>
      <c r="F989" t="s">
        <v>210</v>
      </c>
      <c r="G989" t="s">
        <v>16</v>
      </c>
      <c r="H989" t="s">
        <v>186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1</v>
      </c>
      <c r="O989" t="s">
        <v>9</v>
      </c>
    </row>
    <row r="990" spans="1:15" x14ac:dyDescent="0.3">
      <c r="A990">
        <v>282</v>
      </c>
      <c r="B990">
        <v>442</v>
      </c>
      <c r="C990" s="1">
        <v>43721</v>
      </c>
      <c r="D990">
        <v>26.577110999999999</v>
      </c>
      <c r="E990">
        <v>93.278861000000006</v>
      </c>
      <c r="F990" t="s">
        <v>208</v>
      </c>
      <c r="G990" t="s">
        <v>107</v>
      </c>
      <c r="H990" t="s">
        <v>193</v>
      </c>
      <c r="I990">
        <v>1</v>
      </c>
      <c r="J990">
        <v>0</v>
      </c>
      <c r="K990">
        <v>0</v>
      </c>
      <c r="L990">
        <v>1</v>
      </c>
      <c r="M990">
        <v>0</v>
      </c>
      <c r="N990">
        <v>0</v>
      </c>
      <c r="O990" t="s">
        <v>9</v>
      </c>
    </row>
    <row r="991" spans="1:15" x14ac:dyDescent="0.3">
      <c r="A991">
        <v>624</v>
      </c>
      <c r="B991">
        <v>680</v>
      </c>
      <c r="C991" s="1">
        <v>43794</v>
      </c>
      <c r="D991">
        <v>26.568249999999999</v>
      </c>
      <c r="E991">
        <v>93.126361000000003</v>
      </c>
      <c r="F991" t="s">
        <v>210</v>
      </c>
      <c r="G991" t="s">
        <v>161</v>
      </c>
      <c r="H991" t="s">
        <v>193</v>
      </c>
      <c r="I991">
        <v>1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3.14</v>
      </c>
    </row>
    <row r="992" spans="1:15" x14ac:dyDescent="0.3">
      <c r="A992">
        <v>652</v>
      </c>
      <c r="B992">
        <v>706</v>
      </c>
      <c r="C992" s="1">
        <v>43806</v>
      </c>
      <c r="D992">
        <v>26.613889</v>
      </c>
      <c r="E992">
        <v>93.502694000000005</v>
      </c>
      <c r="F992" t="s">
        <v>210</v>
      </c>
      <c r="G992" t="s">
        <v>161</v>
      </c>
      <c r="H992" t="s">
        <v>193</v>
      </c>
      <c r="I992">
        <v>1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12.33</v>
      </c>
    </row>
    <row r="993" spans="1:15" x14ac:dyDescent="0.3">
      <c r="A993">
        <v>653</v>
      </c>
      <c r="B993">
        <v>706</v>
      </c>
      <c r="C993" s="1">
        <v>43806</v>
      </c>
      <c r="D993">
        <v>26.613889</v>
      </c>
      <c r="E993">
        <v>93.502694000000005</v>
      </c>
      <c r="F993" t="s">
        <v>210</v>
      </c>
      <c r="G993" t="s">
        <v>161</v>
      </c>
      <c r="H993" t="s">
        <v>193</v>
      </c>
      <c r="I993">
        <v>1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12.33</v>
      </c>
    </row>
    <row r="994" spans="1:15" x14ac:dyDescent="0.3">
      <c r="A994">
        <v>680</v>
      </c>
      <c r="B994">
        <v>733</v>
      </c>
      <c r="C994" s="1">
        <v>43825</v>
      </c>
      <c r="D994">
        <v>26.633944</v>
      </c>
      <c r="E994">
        <v>93.552194</v>
      </c>
      <c r="F994" t="s">
        <v>210</v>
      </c>
      <c r="G994" t="s">
        <v>161</v>
      </c>
      <c r="H994" t="s">
        <v>193</v>
      </c>
      <c r="I994">
        <v>1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11.54</v>
      </c>
    </row>
    <row r="995" spans="1:15" x14ac:dyDescent="0.3">
      <c r="A995">
        <v>701</v>
      </c>
      <c r="B995">
        <v>751</v>
      </c>
      <c r="C995" s="1">
        <v>43836</v>
      </c>
      <c r="D995">
        <v>26.587278000000001</v>
      </c>
      <c r="E995">
        <v>93.373417000000003</v>
      </c>
      <c r="F995" t="s">
        <v>210</v>
      </c>
      <c r="G995" t="s">
        <v>161</v>
      </c>
      <c r="H995" t="s">
        <v>193</v>
      </c>
      <c r="I995">
        <v>1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3.21</v>
      </c>
    </row>
    <row r="996" spans="1:15" x14ac:dyDescent="0.3">
      <c r="A996">
        <v>702</v>
      </c>
      <c r="B996">
        <v>752</v>
      </c>
      <c r="C996" s="1">
        <v>43838</v>
      </c>
      <c r="D996">
        <v>26.578861</v>
      </c>
      <c r="E996">
        <v>93.261471999999998</v>
      </c>
      <c r="F996" t="s">
        <v>210</v>
      </c>
      <c r="G996" t="s">
        <v>161</v>
      </c>
      <c r="H996" t="s">
        <v>193</v>
      </c>
      <c r="I996">
        <v>1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1.25</v>
      </c>
    </row>
    <row r="997" spans="1:15" x14ac:dyDescent="0.3">
      <c r="A997">
        <v>703</v>
      </c>
      <c r="B997">
        <v>753</v>
      </c>
      <c r="C997" s="1">
        <v>43838</v>
      </c>
      <c r="D997">
        <v>26.608944000000001</v>
      </c>
      <c r="E997">
        <v>93.476222000000007</v>
      </c>
      <c r="F997" t="s">
        <v>210</v>
      </c>
      <c r="G997" t="s">
        <v>161</v>
      </c>
      <c r="H997" t="s">
        <v>193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12.49</v>
      </c>
    </row>
    <row r="998" spans="1:15" x14ac:dyDescent="0.3">
      <c r="A998">
        <v>704</v>
      </c>
      <c r="B998">
        <v>754</v>
      </c>
      <c r="C998" s="1">
        <v>43838</v>
      </c>
      <c r="D998">
        <v>26.576083000000001</v>
      </c>
      <c r="E998">
        <v>93.158889000000002</v>
      </c>
      <c r="F998" t="s">
        <v>210</v>
      </c>
      <c r="G998" t="s">
        <v>161</v>
      </c>
      <c r="H998" t="s">
        <v>193</v>
      </c>
      <c r="I998">
        <v>0</v>
      </c>
      <c r="J998">
        <v>1</v>
      </c>
      <c r="K998">
        <v>0</v>
      </c>
      <c r="L998">
        <v>1</v>
      </c>
      <c r="M998">
        <v>0</v>
      </c>
      <c r="N998">
        <v>0</v>
      </c>
      <c r="O998">
        <v>1.45</v>
      </c>
    </row>
    <row r="999" spans="1:15" x14ac:dyDescent="0.3">
      <c r="A999">
        <v>718</v>
      </c>
      <c r="B999">
        <v>768</v>
      </c>
      <c r="C999" s="1">
        <v>43852</v>
      </c>
      <c r="D999">
        <v>26.615110999999999</v>
      </c>
      <c r="E999">
        <v>93.506360999999998</v>
      </c>
      <c r="F999" t="s">
        <v>210</v>
      </c>
      <c r="G999" t="s">
        <v>161</v>
      </c>
      <c r="H999" t="s">
        <v>193</v>
      </c>
      <c r="I999">
        <v>1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11.42</v>
      </c>
    </row>
    <row r="1000" spans="1:15" x14ac:dyDescent="0.3">
      <c r="A1000">
        <v>719</v>
      </c>
      <c r="B1000">
        <v>769</v>
      </c>
      <c r="C1000" s="1">
        <v>43852</v>
      </c>
      <c r="D1000">
        <v>26.615055999999999</v>
      </c>
      <c r="E1000">
        <v>93.506332999999998</v>
      </c>
      <c r="F1000" t="s">
        <v>210</v>
      </c>
      <c r="G1000" t="s">
        <v>161</v>
      </c>
      <c r="H1000" t="s">
        <v>193</v>
      </c>
      <c r="I1000">
        <v>1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11.43</v>
      </c>
    </row>
    <row r="1001" spans="1:15" x14ac:dyDescent="0.3">
      <c r="A1001">
        <v>744</v>
      </c>
      <c r="B1001">
        <v>784</v>
      </c>
      <c r="C1001" s="1">
        <v>43871</v>
      </c>
      <c r="D1001">
        <v>26.608889000000001</v>
      </c>
      <c r="E1001">
        <v>93.476249999999993</v>
      </c>
      <c r="F1001" t="s">
        <v>210</v>
      </c>
      <c r="G1001" t="s">
        <v>161</v>
      </c>
      <c r="H1001" t="s">
        <v>193</v>
      </c>
      <c r="I1001">
        <v>1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v>12.3</v>
      </c>
    </row>
    <row r="1002" spans="1:15" x14ac:dyDescent="0.3">
      <c r="A1002">
        <v>745</v>
      </c>
      <c r="B1002">
        <v>785</v>
      </c>
      <c r="C1002" s="1">
        <v>43871</v>
      </c>
      <c r="D1002">
        <v>26.608889000000001</v>
      </c>
      <c r="E1002">
        <v>93.476249999999993</v>
      </c>
      <c r="F1002" t="s">
        <v>210</v>
      </c>
      <c r="G1002" t="s">
        <v>161</v>
      </c>
      <c r="H1002" t="s">
        <v>193</v>
      </c>
      <c r="I1002">
        <v>1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12.32</v>
      </c>
    </row>
    <row r="1003" spans="1:15" x14ac:dyDescent="0.3">
      <c r="A1003">
        <v>747</v>
      </c>
      <c r="B1003">
        <v>787</v>
      </c>
      <c r="C1003" s="1">
        <v>43875</v>
      </c>
      <c r="D1003">
        <v>26.616083</v>
      </c>
      <c r="E1003">
        <v>93.509028000000001</v>
      </c>
      <c r="F1003" t="s">
        <v>210</v>
      </c>
      <c r="G1003" t="s">
        <v>161</v>
      </c>
      <c r="H1003" t="s">
        <v>193</v>
      </c>
      <c r="I1003">
        <v>1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12.38</v>
      </c>
    </row>
    <row r="1004" spans="1:15" x14ac:dyDescent="0.3">
      <c r="A1004">
        <v>748</v>
      </c>
      <c r="B1004">
        <v>788</v>
      </c>
      <c r="C1004" s="1">
        <v>43875</v>
      </c>
      <c r="D1004">
        <v>26.599443999999998</v>
      </c>
      <c r="E1004">
        <v>93.452416999999997</v>
      </c>
      <c r="F1004" t="s">
        <v>210</v>
      </c>
      <c r="G1004" t="s">
        <v>161</v>
      </c>
      <c r="H1004" t="s">
        <v>193</v>
      </c>
      <c r="I1004">
        <v>1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12.49</v>
      </c>
    </row>
    <row r="1005" spans="1:15" x14ac:dyDescent="0.3">
      <c r="A1005">
        <v>499</v>
      </c>
      <c r="B1005">
        <v>597</v>
      </c>
      <c r="C1005" s="1">
        <v>43769</v>
      </c>
      <c r="D1005">
        <v>26.641166999999999</v>
      </c>
      <c r="E1005">
        <v>93.570611</v>
      </c>
      <c r="F1005" t="s">
        <v>210</v>
      </c>
      <c r="G1005" t="s">
        <v>140</v>
      </c>
      <c r="H1005" t="s">
        <v>191</v>
      </c>
      <c r="I1005">
        <v>1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4.45</v>
      </c>
    </row>
    <row r="1006" spans="1:15" x14ac:dyDescent="0.3">
      <c r="A1006">
        <v>500</v>
      </c>
      <c r="B1006">
        <v>598</v>
      </c>
      <c r="C1006" s="1">
        <v>43769</v>
      </c>
      <c r="D1006">
        <v>26.574694000000001</v>
      </c>
      <c r="E1006">
        <v>93.216750000000005</v>
      </c>
      <c r="F1006" t="s">
        <v>210</v>
      </c>
      <c r="G1006" t="s">
        <v>140</v>
      </c>
      <c r="H1006" t="s">
        <v>191</v>
      </c>
      <c r="I1006">
        <v>1</v>
      </c>
      <c r="J1006">
        <v>0</v>
      </c>
      <c r="K1006">
        <v>0</v>
      </c>
      <c r="L1006">
        <v>1</v>
      </c>
      <c r="M1006">
        <v>0</v>
      </c>
      <c r="N1006">
        <v>0</v>
      </c>
      <c r="O1006">
        <v>3.46</v>
      </c>
    </row>
    <row r="1007" spans="1:15" x14ac:dyDescent="0.3">
      <c r="A1007">
        <v>622</v>
      </c>
      <c r="B1007">
        <v>678</v>
      </c>
      <c r="C1007" s="1">
        <v>43794</v>
      </c>
      <c r="D1007">
        <v>26.576582999999999</v>
      </c>
      <c r="E1007">
        <v>93.171194</v>
      </c>
      <c r="F1007" t="s">
        <v>210</v>
      </c>
      <c r="G1007" t="s">
        <v>160</v>
      </c>
      <c r="H1007" t="s">
        <v>193</v>
      </c>
      <c r="I1007">
        <v>1</v>
      </c>
      <c r="J1007">
        <v>0</v>
      </c>
      <c r="K1007">
        <v>0</v>
      </c>
      <c r="L1007">
        <v>1</v>
      </c>
      <c r="M1007">
        <v>0</v>
      </c>
      <c r="N1007">
        <v>0</v>
      </c>
      <c r="O1007">
        <v>2.2999999999999998</v>
      </c>
    </row>
    <row r="1008" spans="1:15" x14ac:dyDescent="0.3">
      <c r="A1008">
        <v>1091</v>
      </c>
      <c r="B1008">
        <v>315</v>
      </c>
      <c r="C1008" s="1">
        <v>43671</v>
      </c>
      <c r="D1008">
        <v>26.587499999999999</v>
      </c>
      <c r="E1008">
        <v>93.363972000000004</v>
      </c>
      <c r="F1008" t="s">
        <v>208</v>
      </c>
      <c r="G1008" t="s">
        <v>88</v>
      </c>
      <c r="H1008" t="s">
        <v>191</v>
      </c>
      <c r="I1008">
        <v>1</v>
      </c>
      <c r="J1008">
        <v>0</v>
      </c>
      <c r="K1008">
        <v>0</v>
      </c>
      <c r="L1008">
        <v>1</v>
      </c>
      <c r="M1008">
        <v>0</v>
      </c>
      <c r="N1008">
        <v>0</v>
      </c>
      <c r="O1008" t="s">
        <v>87</v>
      </c>
    </row>
    <row r="1009" spans="1:15" x14ac:dyDescent="0.3">
      <c r="A1009">
        <v>1101</v>
      </c>
      <c r="B1009">
        <v>316</v>
      </c>
      <c r="C1009" s="1">
        <v>43671</v>
      </c>
      <c r="D1009">
        <v>26.569578</v>
      </c>
      <c r="E1009">
        <v>93.136763999999999</v>
      </c>
      <c r="F1009" t="s">
        <v>208</v>
      </c>
      <c r="G1009" t="s">
        <v>88</v>
      </c>
      <c r="H1009" t="s">
        <v>191</v>
      </c>
      <c r="I1009">
        <v>1</v>
      </c>
      <c r="J1009">
        <v>0</v>
      </c>
      <c r="K1009">
        <v>0</v>
      </c>
      <c r="L1009">
        <v>1</v>
      </c>
      <c r="M1009">
        <v>0</v>
      </c>
      <c r="N1009">
        <v>0</v>
      </c>
      <c r="O1009" t="s">
        <v>83</v>
      </c>
    </row>
    <row r="1010" spans="1:15" x14ac:dyDescent="0.3">
      <c r="A1010">
        <v>1221</v>
      </c>
      <c r="B1010">
        <v>328</v>
      </c>
      <c r="C1010" s="1">
        <v>43677</v>
      </c>
      <c r="D1010">
        <v>26.568102</v>
      </c>
      <c r="E1010">
        <v>93.127882999999997</v>
      </c>
      <c r="F1010" t="s">
        <v>208</v>
      </c>
      <c r="G1010" t="s">
        <v>88</v>
      </c>
      <c r="H1010" t="s">
        <v>191</v>
      </c>
      <c r="I1010">
        <v>1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9</v>
      </c>
    </row>
    <row r="1011" spans="1:15" x14ac:dyDescent="0.3">
      <c r="A1011">
        <v>254</v>
      </c>
      <c r="B1011">
        <v>426</v>
      </c>
      <c r="C1011" s="1">
        <v>43711</v>
      </c>
      <c r="D1011">
        <v>26.571873</v>
      </c>
      <c r="E1011">
        <v>93.116806999999994</v>
      </c>
      <c r="F1011" t="s">
        <v>208</v>
      </c>
      <c r="G1011" t="s">
        <v>88</v>
      </c>
      <c r="H1011" t="s">
        <v>191</v>
      </c>
      <c r="I1011">
        <v>1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9</v>
      </c>
    </row>
    <row r="1012" spans="1:15" x14ac:dyDescent="0.3">
      <c r="A1012">
        <v>289</v>
      </c>
      <c r="B1012">
        <v>449</v>
      </c>
      <c r="C1012" s="1">
        <v>43723</v>
      </c>
      <c r="D1012">
        <v>26.575693999999999</v>
      </c>
      <c r="E1012">
        <v>93.202916999999999</v>
      </c>
      <c r="F1012" t="s">
        <v>208</v>
      </c>
      <c r="G1012" t="s">
        <v>88</v>
      </c>
      <c r="H1012" t="s">
        <v>191</v>
      </c>
      <c r="I1012">
        <v>1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3.24</v>
      </c>
    </row>
    <row r="1013" spans="1:15" x14ac:dyDescent="0.3">
      <c r="A1013">
        <v>303</v>
      </c>
      <c r="B1013">
        <v>458</v>
      </c>
      <c r="C1013" s="1">
        <v>43728</v>
      </c>
      <c r="D1013">
        <v>26.574717</v>
      </c>
      <c r="E1013">
        <v>93.225111999999996</v>
      </c>
      <c r="F1013" t="s">
        <v>208</v>
      </c>
      <c r="G1013" t="s">
        <v>88</v>
      </c>
      <c r="H1013" t="s">
        <v>191</v>
      </c>
      <c r="I1013">
        <v>1</v>
      </c>
      <c r="J1013">
        <v>0</v>
      </c>
      <c r="K1013">
        <v>0</v>
      </c>
      <c r="L1013">
        <v>1</v>
      </c>
      <c r="M1013">
        <v>0</v>
      </c>
      <c r="N1013">
        <v>0</v>
      </c>
      <c r="O1013" t="s">
        <v>9</v>
      </c>
    </row>
    <row r="1014" spans="1:15" x14ac:dyDescent="0.3">
      <c r="A1014">
        <v>305</v>
      </c>
      <c r="B1014">
        <v>460</v>
      </c>
      <c r="C1014" s="1">
        <v>43728</v>
      </c>
      <c r="D1014">
        <v>26.575455000000002</v>
      </c>
      <c r="E1014">
        <v>93.204548000000003</v>
      </c>
      <c r="F1014" t="s">
        <v>208</v>
      </c>
      <c r="G1014" t="s">
        <v>88</v>
      </c>
      <c r="H1014" t="s">
        <v>191</v>
      </c>
      <c r="I1014">
        <v>1</v>
      </c>
      <c r="J1014">
        <v>0</v>
      </c>
      <c r="K1014">
        <v>0</v>
      </c>
      <c r="L1014">
        <v>1</v>
      </c>
      <c r="M1014">
        <v>0</v>
      </c>
      <c r="N1014">
        <v>0</v>
      </c>
      <c r="O1014" t="s">
        <v>9</v>
      </c>
    </row>
    <row r="1015" spans="1:15" x14ac:dyDescent="0.3">
      <c r="A1015">
        <v>312</v>
      </c>
      <c r="B1015">
        <v>467</v>
      </c>
      <c r="C1015" s="1">
        <v>43730</v>
      </c>
      <c r="D1015">
        <v>26.574722000000001</v>
      </c>
      <c r="E1015">
        <v>93.212500000000006</v>
      </c>
      <c r="F1015" t="s">
        <v>208</v>
      </c>
      <c r="G1015" t="s">
        <v>88</v>
      </c>
      <c r="H1015" t="s">
        <v>191</v>
      </c>
      <c r="I1015">
        <v>1</v>
      </c>
      <c r="J1015">
        <v>0</v>
      </c>
      <c r="K1015">
        <v>0</v>
      </c>
      <c r="L1015">
        <v>1</v>
      </c>
      <c r="M1015">
        <v>0</v>
      </c>
      <c r="N1015">
        <v>0</v>
      </c>
      <c r="O1015" t="s">
        <v>9</v>
      </c>
    </row>
    <row r="1016" spans="1:15" x14ac:dyDescent="0.3">
      <c r="A1016">
        <v>392</v>
      </c>
      <c r="B1016">
        <v>532</v>
      </c>
      <c r="C1016" s="1">
        <v>43751</v>
      </c>
      <c r="D1016">
        <v>26.573788</v>
      </c>
      <c r="E1016">
        <v>93.145555000000002</v>
      </c>
      <c r="F1016" t="s">
        <v>210</v>
      </c>
      <c r="G1016" t="s">
        <v>88</v>
      </c>
      <c r="H1016" t="s">
        <v>191</v>
      </c>
      <c r="I1016">
        <v>1</v>
      </c>
      <c r="J1016">
        <v>0</v>
      </c>
      <c r="K1016">
        <v>0</v>
      </c>
      <c r="L1016">
        <v>1</v>
      </c>
      <c r="M1016">
        <v>0</v>
      </c>
      <c r="N1016">
        <v>0</v>
      </c>
      <c r="O1016" t="s">
        <v>9</v>
      </c>
    </row>
    <row r="1017" spans="1:15" x14ac:dyDescent="0.3">
      <c r="A1017">
        <v>393</v>
      </c>
      <c r="B1017">
        <v>533</v>
      </c>
      <c r="C1017" s="1">
        <v>43751</v>
      </c>
      <c r="D1017">
        <v>26.574771999999999</v>
      </c>
      <c r="E1017">
        <v>93.214806999999993</v>
      </c>
      <c r="F1017" t="s">
        <v>210</v>
      </c>
      <c r="G1017" t="s">
        <v>88</v>
      </c>
      <c r="H1017" t="s">
        <v>191</v>
      </c>
      <c r="I1017">
        <v>1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9</v>
      </c>
    </row>
    <row r="1018" spans="1:15" x14ac:dyDescent="0.3">
      <c r="A1018">
        <v>396</v>
      </c>
      <c r="B1018">
        <v>536</v>
      </c>
      <c r="C1018" s="1">
        <v>43754</v>
      </c>
      <c r="D1018">
        <v>26.574401999999999</v>
      </c>
      <c r="E1018">
        <v>93.191396999999995</v>
      </c>
      <c r="F1018" t="s">
        <v>210</v>
      </c>
      <c r="G1018" t="s">
        <v>88</v>
      </c>
      <c r="H1018" t="s">
        <v>191</v>
      </c>
      <c r="I1018">
        <v>1</v>
      </c>
      <c r="J1018">
        <v>0</v>
      </c>
      <c r="K1018">
        <v>0</v>
      </c>
      <c r="L1018">
        <v>1</v>
      </c>
      <c r="M1018">
        <v>0</v>
      </c>
      <c r="N1018">
        <v>0</v>
      </c>
      <c r="O1018" t="s">
        <v>9</v>
      </c>
    </row>
    <row r="1019" spans="1:15" x14ac:dyDescent="0.3">
      <c r="A1019">
        <v>415</v>
      </c>
      <c r="B1019">
        <v>550</v>
      </c>
      <c r="C1019" s="1">
        <v>43756</v>
      </c>
      <c r="D1019">
        <v>26.574652</v>
      </c>
      <c r="E1019">
        <v>93.227069999999998</v>
      </c>
      <c r="F1019" t="s">
        <v>210</v>
      </c>
      <c r="G1019" t="s">
        <v>88</v>
      </c>
      <c r="H1019" t="s">
        <v>191</v>
      </c>
      <c r="I1019">
        <v>1</v>
      </c>
      <c r="J1019">
        <v>0</v>
      </c>
      <c r="K1019">
        <v>0</v>
      </c>
      <c r="L1019">
        <v>1</v>
      </c>
      <c r="M1019">
        <v>0</v>
      </c>
      <c r="N1019">
        <v>0</v>
      </c>
      <c r="O1019" t="s">
        <v>9</v>
      </c>
    </row>
    <row r="1020" spans="1:15" x14ac:dyDescent="0.3">
      <c r="A1020">
        <v>434</v>
      </c>
      <c r="B1020">
        <v>566</v>
      </c>
      <c r="C1020" s="1">
        <v>43758</v>
      </c>
      <c r="D1020">
        <v>26.640250000000002</v>
      </c>
      <c r="E1020">
        <v>93.608193999999997</v>
      </c>
      <c r="F1020" t="s">
        <v>210</v>
      </c>
      <c r="G1020" t="s">
        <v>88</v>
      </c>
      <c r="H1020" t="s">
        <v>191</v>
      </c>
      <c r="I1020">
        <v>1</v>
      </c>
      <c r="J1020">
        <v>0</v>
      </c>
      <c r="K1020">
        <v>0</v>
      </c>
      <c r="L1020">
        <v>1</v>
      </c>
      <c r="M1020">
        <v>0</v>
      </c>
      <c r="N1020">
        <v>0</v>
      </c>
      <c r="O1020" t="s">
        <v>133</v>
      </c>
    </row>
    <row r="1021" spans="1:15" x14ac:dyDescent="0.3">
      <c r="A1021">
        <v>545</v>
      </c>
      <c r="B1021">
        <v>626</v>
      </c>
      <c r="C1021" s="1">
        <v>43778</v>
      </c>
      <c r="D1021">
        <v>26.574746999999999</v>
      </c>
      <c r="E1021">
        <v>93.215806999999998</v>
      </c>
      <c r="F1021" t="s">
        <v>210</v>
      </c>
      <c r="G1021" t="s">
        <v>88</v>
      </c>
      <c r="H1021" t="s">
        <v>191</v>
      </c>
      <c r="I1021">
        <v>1</v>
      </c>
      <c r="J1021">
        <v>0</v>
      </c>
      <c r="K1021">
        <v>0</v>
      </c>
      <c r="L1021">
        <v>1</v>
      </c>
      <c r="M1021">
        <v>0</v>
      </c>
      <c r="N1021">
        <v>0</v>
      </c>
      <c r="O1021" t="s">
        <v>9</v>
      </c>
    </row>
    <row r="1022" spans="1:15" x14ac:dyDescent="0.3">
      <c r="A1022">
        <v>152</v>
      </c>
      <c r="B1022">
        <v>152</v>
      </c>
      <c r="C1022" s="1">
        <v>43574</v>
      </c>
      <c r="D1022">
        <v>26.58811111</v>
      </c>
      <c r="E1022">
        <v>93.392611110000004</v>
      </c>
      <c r="F1022" t="s">
        <v>210</v>
      </c>
      <c r="G1022" t="s">
        <v>32</v>
      </c>
      <c r="H1022" t="s">
        <v>191</v>
      </c>
      <c r="I1022">
        <v>1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9</v>
      </c>
    </row>
    <row r="1023" spans="1:15" x14ac:dyDescent="0.3">
      <c r="A1023">
        <v>229</v>
      </c>
      <c r="B1023">
        <v>229</v>
      </c>
      <c r="C1023" s="1">
        <v>43624</v>
      </c>
      <c r="D1023">
        <v>26.576938330000001</v>
      </c>
      <c r="E1023">
        <v>93.278491669999994</v>
      </c>
      <c r="F1023" t="s">
        <v>208</v>
      </c>
      <c r="G1023" t="s">
        <v>32</v>
      </c>
      <c r="H1023" t="s">
        <v>191</v>
      </c>
      <c r="I1023">
        <v>0</v>
      </c>
      <c r="J1023">
        <v>1</v>
      </c>
      <c r="K1023">
        <v>0</v>
      </c>
      <c r="L1023">
        <v>1</v>
      </c>
      <c r="M1023">
        <v>0</v>
      </c>
      <c r="N1023">
        <v>0</v>
      </c>
      <c r="O1023" t="s">
        <v>9</v>
      </c>
    </row>
    <row r="1024" spans="1:15" x14ac:dyDescent="0.3">
      <c r="A1024">
        <v>1601</v>
      </c>
      <c r="B1024">
        <v>366</v>
      </c>
      <c r="C1024" s="1">
        <v>43695</v>
      </c>
      <c r="D1024">
        <v>26.567083</v>
      </c>
      <c r="E1024">
        <v>93.065278000000006</v>
      </c>
      <c r="F1024" t="s">
        <v>208</v>
      </c>
      <c r="G1024" t="s">
        <v>32</v>
      </c>
      <c r="H1024" t="s">
        <v>191</v>
      </c>
      <c r="I1024">
        <v>0</v>
      </c>
      <c r="J1024">
        <v>1</v>
      </c>
      <c r="K1024">
        <v>0</v>
      </c>
      <c r="L1024">
        <v>1</v>
      </c>
      <c r="M1024">
        <v>0</v>
      </c>
      <c r="N1024">
        <v>0</v>
      </c>
      <c r="O1024">
        <v>4.45</v>
      </c>
    </row>
    <row r="1025" spans="1:15" x14ac:dyDescent="0.3">
      <c r="A1025">
        <v>271</v>
      </c>
      <c r="B1025">
        <v>431</v>
      </c>
      <c r="C1025" s="1">
        <v>43711</v>
      </c>
      <c r="D1025">
        <v>26.570806000000001</v>
      </c>
      <c r="E1025">
        <v>93.049527999999995</v>
      </c>
      <c r="F1025" t="s">
        <v>208</v>
      </c>
      <c r="G1025" t="s">
        <v>32</v>
      </c>
      <c r="H1025" t="s">
        <v>191</v>
      </c>
      <c r="I1025">
        <v>0</v>
      </c>
      <c r="J1025">
        <v>1</v>
      </c>
      <c r="K1025">
        <v>0</v>
      </c>
      <c r="L1025">
        <v>1</v>
      </c>
      <c r="M1025">
        <v>0</v>
      </c>
      <c r="N1025">
        <v>0</v>
      </c>
      <c r="O1025">
        <v>4.54</v>
      </c>
    </row>
    <row r="1026" spans="1:15" x14ac:dyDescent="0.3">
      <c r="A1026">
        <v>311</v>
      </c>
      <c r="B1026">
        <v>466</v>
      </c>
      <c r="C1026" s="1">
        <v>43728</v>
      </c>
      <c r="D1026">
        <v>26.56925</v>
      </c>
      <c r="E1026">
        <v>93.072083000000006</v>
      </c>
      <c r="F1026" t="s">
        <v>208</v>
      </c>
      <c r="G1026" t="s">
        <v>32</v>
      </c>
      <c r="H1026" t="s">
        <v>191</v>
      </c>
      <c r="I1026">
        <v>0</v>
      </c>
      <c r="J1026">
        <v>1</v>
      </c>
      <c r="K1026">
        <v>0</v>
      </c>
      <c r="L1026">
        <v>1</v>
      </c>
      <c r="M1026">
        <v>0</v>
      </c>
      <c r="N1026">
        <v>0</v>
      </c>
      <c r="O1026" t="s">
        <v>9</v>
      </c>
    </row>
    <row r="1027" spans="1:15" x14ac:dyDescent="0.3">
      <c r="A1027">
        <v>655</v>
      </c>
      <c r="B1027">
        <v>708</v>
      </c>
      <c r="C1027" s="1">
        <v>43806</v>
      </c>
      <c r="D1027">
        <v>26.575583000000002</v>
      </c>
      <c r="E1027">
        <v>93.204471999999996</v>
      </c>
      <c r="F1027" t="s">
        <v>210</v>
      </c>
      <c r="G1027" t="s">
        <v>32</v>
      </c>
      <c r="H1027" t="s">
        <v>191</v>
      </c>
      <c r="I1027">
        <v>1</v>
      </c>
      <c r="J1027">
        <v>0</v>
      </c>
      <c r="K1027">
        <v>0</v>
      </c>
      <c r="L1027">
        <v>1</v>
      </c>
      <c r="M1027">
        <v>0</v>
      </c>
      <c r="N1027">
        <v>0</v>
      </c>
      <c r="O1027">
        <v>1.22</v>
      </c>
    </row>
    <row r="1028" spans="1:15" x14ac:dyDescent="0.3">
      <c r="A1028">
        <v>139</v>
      </c>
      <c r="B1028">
        <v>139</v>
      </c>
      <c r="C1028" s="1">
        <v>43547</v>
      </c>
      <c r="D1028">
        <v>26.598884999999999</v>
      </c>
      <c r="E1028">
        <v>93.451409999999996</v>
      </c>
      <c r="F1028" t="s">
        <v>210</v>
      </c>
      <c r="G1028" t="s">
        <v>22</v>
      </c>
      <c r="H1028" t="s">
        <v>187</v>
      </c>
      <c r="I1028">
        <v>1</v>
      </c>
      <c r="J1028">
        <v>0</v>
      </c>
      <c r="K1028">
        <v>0</v>
      </c>
      <c r="L1028">
        <v>1</v>
      </c>
      <c r="M1028">
        <v>0</v>
      </c>
      <c r="N1028">
        <v>0</v>
      </c>
      <c r="O1028" t="s">
        <v>9</v>
      </c>
    </row>
    <row r="1029" spans="1:15" x14ac:dyDescent="0.3">
      <c r="A1029">
        <v>4410</v>
      </c>
      <c r="B1029">
        <v>270</v>
      </c>
      <c r="C1029" s="1">
        <v>43660</v>
      </c>
      <c r="D1029">
        <v>26.63815</v>
      </c>
      <c r="E1029">
        <v>93.562246999999999</v>
      </c>
      <c r="F1029" t="s">
        <v>208</v>
      </c>
      <c r="G1029" t="s">
        <v>22</v>
      </c>
      <c r="H1029" t="s">
        <v>187</v>
      </c>
      <c r="I1029">
        <v>1</v>
      </c>
      <c r="J1029">
        <v>0</v>
      </c>
      <c r="K1029">
        <v>0</v>
      </c>
      <c r="L1029">
        <v>1</v>
      </c>
      <c r="M1029">
        <v>0</v>
      </c>
      <c r="N1029">
        <v>0</v>
      </c>
      <c r="O1029" t="s">
        <v>9</v>
      </c>
    </row>
    <row r="1030" spans="1:15" x14ac:dyDescent="0.3">
      <c r="A1030">
        <v>971</v>
      </c>
      <c r="B1030">
        <v>303</v>
      </c>
      <c r="C1030" s="1">
        <v>43669</v>
      </c>
      <c r="D1030">
        <v>26.574627</v>
      </c>
      <c r="E1030">
        <v>93.229112000000001</v>
      </c>
      <c r="F1030" t="s">
        <v>208</v>
      </c>
      <c r="G1030" t="s">
        <v>22</v>
      </c>
      <c r="H1030" t="s">
        <v>187</v>
      </c>
      <c r="I1030">
        <v>1</v>
      </c>
      <c r="J1030">
        <v>0</v>
      </c>
      <c r="K1030">
        <v>0</v>
      </c>
      <c r="L1030">
        <v>1</v>
      </c>
      <c r="M1030">
        <v>0</v>
      </c>
      <c r="N1030">
        <v>0</v>
      </c>
      <c r="O1030" t="s">
        <v>9</v>
      </c>
    </row>
    <row r="1031" spans="1:15" x14ac:dyDescent="0.3">
      <c r="A1031">
        <v>1401</v>
      </c>
      <c r="B1031">
        <v>346</v>
      </c>
      <c r="C1031" s="1">
        <v>43685</v>
      </c>
      <c r="D1031">
        <v>26.573972000000001</v>
      </c>
      <c r="E1031">
        <v>93.186278000000001</v>
      </c>
      <c r="F1031" t="s">
        <v>208</v>
      </c>
      <c r="G1031" t="s">
        <v>92</v>
      </c>
      <c r="H1031" t="s">
        <v>191</v>
      </c>
      <c r="I1031">
        <v>1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9</v>
      </c>
    </row>
    <row r="1032" spans="1:15" x14ac:dyDescent="0.3">
      <c r="A1032">
        <v>209</v>
      </c>
      <c r="B1032">
        <v>209</v>
      </c>
      <c r="C1032" s="1">
        <v>43616</v>
      </c>
      <c r="D1032">
        <v>26.61597806</v>
      </c>
      <c r="E1032">
        <v>93.508658330000003</v>
      </c>
      <c r="F1032" t="s">
        <v>210</v>
      </c>
      <c r="G1032" t="s">
        <v>55</v>
      </c>
      <c r="H1032" t="s">
        <v>191</v>
      </c>
      <c r="I1032">
        <v>1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9</v>
      </c>
    </row>
    <row r="1033" spans="1:15" x14ac:dyDescent="0.3">
      <c r="A1033">
        <v>151</v>
      </c>
      <c r="B1033">
        <v>151</v>
      </c>
      <c r="C1033" s="1">
        <v>43574</v>
      </c>
      <c r="D1033">
        <v>26.571055560000001</v>
      </c>
      <c r="E1033">
        <v>93.073750000000004</v>
      </c>
      <c r="F1033" t="s">
        <v>210</v>
      </c>
      <c r="G1033" t="s">
        <v>31</v>
      </c>
      <c r="H1033" t="s">
        <v>191</v>
      </c>
      <c r="I1033">
        <v>1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9</v>
      </c>
    </row>
    <row r="1034" spans="1:15" x14ac:dyDescent="0.3">
      <c r="A1034">
        <v>160</v>
      </c>
      <c r="B1034">
        <v>160</v>
      </c>
      <c r="C1034" s="1">
        <v>43578</v>
      </c>
      <c r="D1034">
        <v>26.641416670000002</v>
      </c>
      <c r="E1034">
        <v>93.582527780000007</v>
      </c>
      <c r="F1034" t="s">
        <v>210</v>
      </c>
      <c r="G1034" t="s">
        <v>31</v>
      </c>
      <c r="H1034" t="s">
        <v>191</v>
      </c>
      <c r="I1034">
        <v>1</v>
      </c>
      <c r="J1034">
        <v>0</v>
      </c>
      <c r="K1034">
        <v>0</v>
      </c>
      <c r="L1034">
        <v>1</v>
      </c>
      <c r="M1034">
        <v>0</v>
      </c>
      <c r="N1034">
        <v>0</v>
      </c>
      <c r="O1034" t="s">
        <v>9</v>
      </c>
    </row>
    <row r="1035" spans="1:15" x14ac:dyDescent="0.3">
      <c r="A1035">
        <v>831</v>
      </c>
      <c r="B1035">
        <v>289</v>
      </c>
      <c r="C1035" s="1">
        <v>43667</v>
      </c>
      <c r="D1035">
        <v>26.585471999999999</v>
      </c>
      <c r="E1035">
        <v>93.318194000000005</v>
      </c>
      <c r="F1035" t="s">
        <v>208</v>
      </c>
      <c r="G1035" t="s">
        <v>31</v>
      </c>
      <c r="H1035" t="s">
        <v>191</v>
      </c>
      <c r="I1035">
        <v>1</v>
      </c>
      <c r="J1035">
        <v>0</v>
      </c>
      <c r="K1035">
        <v>0</v>
      </c>
      <c r="L1035">
        <v>1</v>
      </c>
      <c r="M1035">
        <v>0</v>
      </c>
      <c r="N1035">
        <v>0</v>
      </c>
      <c r="O1035" t="s">
        <v>9</v>
      </c>
    </row>
    <row r="1036" spans="1:15" x14ac:dyDescent="0.3">
      <c r="A1036">
        <v>253</v>
      </c>
      <c r="B1036">
        <v>425</v>
      </c>
      <c r="C1036" s="1">
        <v>43711</v>
      </c>
      <c r="D1036">
        <v>26.569759999999999</v>
      </c>
      <c r="E1036">
        <v>93.054412999999997</v>
      </c>
      <c r="F1036" t="s">
        <v>208</v>
      </c>
      <c r="G1036" t="s">
        <v>31</v>
      </c>
      <c r="H1036" t="s">
        <v>191</v>
      </c>
      <c r="I1036">
        <v>1</v>
      </c>
      <c r="J1036">
        <v>0</v>
      </c>
      <c r="K1036">
        <v>0</v>
      </c>
      <c r="L1036">
        <v>1</v>
      </c>
      <c r="M1036">
        <v>0</v>
      </c>
      <c r="N1036">
        <v>0</v>
      </c>
      <c r="O1036" t="s">
        <v>9</v>
      </c>
    </row>
    <row r="1037" spans="1:15" x14ac:dyDescent="0.3">
      <c r="A1037">
        <v>568</v>
      </c>
      <c r="B1037">
        <v>639</v>
      </c>
      <c r="C1037" s="1">
        <v>43781</v>
      </c>
      <c r="D1037">
        <v>26.592943999999999</v>
      </c>
      <c r="E1037">
        <v>93.44</v>
      </c>
      <c r="F1037" t="s">
        <v>210</v>
      </c>
      <c r="G1037" t="s">
        <v>31</v>
      </c>
      <c r="H1037" t="s">
        <v>191</v>
      </c>
      <c r="I1037">
        <v>1</v>
      </c>
      <c r="J1037">
        <v>0</v>
      </c>
      <c r="K1037">
        <v>0</v>
      </c>
      <c r="L1037">
        <v>1</v>
      </c>
      <c r="M1037">
        <v>0</v>
      </c>
      <c r="N1037">
        <v>0</v>
      </c>
      <c r="O1037">
        <v>1.28</v>
      </c>
    </row>
    <row r="1038" spans="1:15" x14ac:dyDescent="0.3">
      <c r="A1038">
        <v>646</v>
      </c>
      <c r="B1038">
        <v>700</v>
      </c>
      <c r="C1038" s="1">
        <v>43802</v>
      </c>
      <c r="D1038">
        <v>26.569082999999999</v>
      </c>
      <c r="E1038">
        <v>93.071888999999999</v>
      </c>
      <c r="F1038" t="s">
        <v>210</v>
      </c>
      <c r="G1038" t="s">
        <v>31</v>
      </c>
      <c r="H1038" t="s">
        <v>191</v>
      </c>
      <c r="I1038">
        <v>1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v>1.5</v>
      </c>
    </row>
    <row r="1039" spans="1:15" x14ac:dyDescent="0.3">
      <c r="A1039">
        <v>130</v>
      </c>
      <c r="B1039">
        <v>130</v>
      </c>
      <c r="C1039" s="1">
        <v>43532</v>
      </c>
      <c r="D1039">
        <v>26.640722220000001</v>
      </c>
      <c r="E1039">
        <v>93.567972220000001</v>
      </c>
      <c r="F1039" t="s">
        <v>210</v>
      </c>
      <c r="G1039" t="s">
        <v>122</v>
      </c>
      <c r="H1039" t="s">
        <v>189</v>
      </c>
      <c r="I1039">
        <v>1</v>
      </c>
      <c r="J1039">
        <v>0</v>
      </c>
      <c r="K1039">
        <v>0</v>
      </c>
      <c r="L1039">
        <v>1</v>
      </c>
      <c r="M1039">
        <v>0</v>
      </c>
      <c r="N1039">
        <v>0</v>
      </c>
      <c r="O1039" t="s">
        <v>9</v>
      </c>
    </row>
    <row r="1040" spans="1:15" x14ac:dyDescent="0.3">
      <c r="A1040">
        <v>180</v>
      </c>
      <c r="B1040">
        <v>180</v>
      </c>
      <c r="C1040" s="1">
        <v>43594</v>
      </c>
      <c r="D1040">
        <v>26.631583330000002</v>
      </c>
      <c r="E1040">
        <v>93.546575000000004</v>
      </c>
      <c r="F1040" t="s">
        <v>210</v>
      </c>
      <c r="G1040" t="s">
        <v>122</v>
      </c>
      <c r="H1040" t="s">
        <v>189</v>
      </c>
      <c r="I1040">
        <v>1</v>
      </c>
      <c r="J1040">
        <v>0</v>
      </c>
      <c r="K1040">
        <v>0</v>
      </c>
      <c r="L1040">
        <v>1</v>
      </c>
      <c r="M1040">
        <v>0</v>
      </c>
      <c r="N1040">
        <v>0</v>
      </c>
      <c r="O1040" t="s">
        <v>9</v>
      </c>
    </row>
    <row r="1041" spans="1:15" x14ac:dyDescent="0.3">
      <c r="A1041">
        <v>385</v>
      </c>
      <c r="B1041">
        <v>525</v>
      </c>
      <c r="C1041" s="1">
        <v>43751</v>
      </c>
      <c r="D1041">
        <v>26.574805999999999</v>
      </c>
      <c r="E1041">
        <v>93.109138999999999</v>
      </c>
      <c r="F1041" t="s">
        <v>210</v>
      </c>
      <c r="G1041" t="s">
        <v>122</v>
      </c>
      <c r="H1041" t="s">
        <v>189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 t="s">
        <v>123</v>
      </c>
    </row>
    <row r="1042" spans="1:15" x14ac:dyDescent="0.3">
      <c r="A1042">
        <v>707</v>
      </c>
      <c r="B1042">
        <v>757</v>
      </c>
      <c r="C1042" s="1">
        <v>43842</v>
      </c>
      <c r="D1042">
        <v>26.575638999999999</v>
      </c>
      <c r="E1042">
        <v>93.203999999999994</v>
      </c>
      <c r="F1042" t="s">
        <v>210</v>
      </c>
      <c r="G1042" t="s">
        <v>122</v>
      </c>
      <c r="H1042" t="s">
        <v>189</v>
      </c>
      <c r="I1042">
        <v>0</v>
      </c>
      <c r="J1042">
        <v>1</v>
      </c>
      <c r="K1042">
        <v>0</v>
      </c>
      <c r="L1042">
        <v>1</v>
      </c>
      <c r="M1042">
        <v>0</v>
      </c>
      <c r="N1042">
        <v>0</v>
      </c>
      <c r="O1042">
        <v>2.12</v>
      </c>
    </row>
    <row r="1043" spans="1:15" x14ac:dyDescent="0.3">
      <c r="A1043">
        <v>709</v>
      </c>
      <c r="B1043">
        <v>759</v>
      </c>
      <c r="C1043" s="1">
        <v>43842</v>
      </c>
      <c r="D1043">
        <v>26.590667</v>
      </c>
      <c r="E1043">
        <v>93.424333000000004</v>
      </c>
      <c r="F1043" t="s">
        <v>210</v>
      </c>
      <c r="G1043" t="s">
        <v>122</v>
      </c>
      <c r="H1043" t="s">
        <v>189</v>
      </c>
      <c r="I1043">
        <v>0</v>
      </c>
      <c r="J1043">
        <v>1</v>
      </c>
      <c r="K1043">
        <v>0</v>
      </c>
      <c r="L1043">
        <v>1</v>
      </c>
      <c r="M1043">
        <v>0</v>
      </c>
      <c r="N1043">
        <v>0</v>
      </c>
      <c r="O1043">
        <v>11.54</v>
      </c>
    </row>
    <row r="1044" spans="1:15" x14ac:dyDescent="0.3">
      <c r="A1044">
        <v>779</v>
      </c>
      <c r="B1044">
        <v>813</v>
      </c>
      <c r="C1044" s="1">
        <v>43898</v>
      </c>
      <c r="D1044">
        <v>26.569281</v>
      </c>
      <c r="E1044">
        <v>93.135582999999997</v>
      </c>
      <c r="F1044" t="s">
        <v>210</v>
      </c>
      <c r="G1044" t="s">
        <v>122</v>
      </c>
      <c r="H1044" t="s">
        <v>189</v>
      </c>
      <c r="I1044">
        <v>1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v>3.17</v>
      </c>
    </row>
    <row r="1045" spans="1:15" x14ac:dyDescent="0.3">
      <c r="A1045">
        <v>185</v>
      </c>
      <c r="B1045">
        <v>185</v>
      </c>
      <c r="C1045" s="1">
        <v>43601</v>
      </c>
      <c r="D1045">
        <v>26.605472219999999</v>
      </c>
      <c r="E1045">
        <v>93.464055560000006</v>
      </c>
      <c r="F1045" t="s">
        <v>210</v>
      </c>
      <c r="G1045" t="s">
        <v>49</v>
      </c>
      <c r="H1045" t="s">
        <v>187</v>
      </c>
      <c r="I1045">
        <v>1</v>
      </c>
      <c r="J1045">
        <v>0</v>
      </c>
      <c r="K1045">
        <v>0</v>
      </c>
      <c r="L1045">
        <v>1</v>
      </c>
      <c r="M1045">
        <v>0</v>
      </c>
      <c r="N1045">
        <v>0</v>
      </c>
      <c r="O1045" t="s">
        <v>9</v>
      </c>
    </row>
    <row r="1046" spans="1:15" x14ac:dyDescent="0.3">
      <c r="A1046">
        <v>186</v>
      </c>
      <c r="B1046">
        <v>186</v>
      </c>
      <c r="C1046" s="1">
        <v>43601</v>
      </c>
      <c r="D1046">
        <v>26.592861110000001</v>
      </c>
      <c r="E1046">
        <v>93.439694439999997</v>
      </c>
      <c r="F1046" t="s">
        <v>210</v>
      </c>
      <c r="G1046" t="s">
        <v>49</v>
      </c>
      <c r="H1046" t="s">
        <v>187</v>
      </c>
      <c r="I1046">
        <v>1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9</v>
      </c>
    </row>
    <row r="1047" spans="1:15" x14ac:dyDescent="0.3">
      <c r="A1047">
        <v>210</v>
      </c>
      <c r="B1047">
        <v>210</v>
      </c>
      <c r="C1047" s="1">
        <v>43616</v>
      </c>
      <c r="D1047">
        <v>26.602128329999999</v>
      </c>
      <c r="E1047">
        <v>93.457696670000004</v>
      </c>
      <c r="F1047" t="s">
        <v>210</v>
      </c>
      <c r="G1047" t="s">
        <v>49</v>
      </c>
      <c r="H1047" t="s">
        <v>187</v>
      </c>
      <c r="I1047">
        <v>1</v>
      </c>
      <c r="J1047">
        <v>0</v>
      </c>
      <c r="K1047">
        <v>0</v>
      </c>
      <c r="L1047">
        <v>1</v>
      </c>
      <c r="M1047">
        <v>0</v>
      </c>
      <c r="N1047">
        <v>0</v>
      </c>
      <c r="O1047" t="s">
        <v>9</v>
      </c>
    </row>
    <row r="1048" spans="1:15" x14ac:dyDescent="0.3">
      <c r="A1048">
        <v>224</v>
      </c>
      <c r="B1048">
        <v>224</v>
      </c>
      <c r="C1048" s="1">
        <v>43622</v>
      </c>
      <c r="D1048">
        <v>26.639813329999999</v>
      </c>
      <c r="E1048">
        <v>93.566064999999995</v>
      </c>
      <c r="F1048" t="s">
        <v>208</v>
      </c>
      <c r="G1048" t="s">
        <v>49</v>
      </c>
      <c r="H1048" t="s">
        <v>187</v>
      </c>
      <c r="I1048">
        <v>1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9</v>
      </c>
    </row>
    <row r="1049" spans="1:15" x14ac:dyDescent="0.3">
      <c r="A1049">
        <v>1910</v>
      </c>
      <c r="B1049">
        <v>255</v>
      </c>
      <c r="C1049" s="1">
        <v>43648</v>
      </c>
      <c r="D1049">
        <v>26.575742999999999</v>
      </c>
      <c r="E1049">
        <v>93.202718000000004</v>
      </c>
      <c r="F1049" t="s">
        <v>208</v>
      </c>
      <c r="G1049" t="s">
        <v>49</v>
      </c>
      <c r="H1049" t="s">
        <v>187</v>
      </c>
      <c r="I1049">
        <v>1</v>
      </c>
      <c r="J1049">
        <v>0</v>
      </c>
      <c r="K1049">
        <v>0</v>
      </c>
      <c r="L1049">
        <v>1</v>
      </c>
      <c r="M1049">
        <v>0</v>
      </c>
      <c r="N1049">
        <v>0</v>
      </c>
      <c r="O1049" t="s">
        <v>9</v>
      </c>
    </row>
    <row r="1050" spans="1:15" x14ac:dyDescent="0.3">
      <c r="A1050">
        <v>2110</v>
      </c>
      <c r="B1050">
        <v>257</v>
      </c>
      <c r="C1050" s="1">
        <v>43650</v>
      </c>
      <c r="D1050">
        <v>26.579934999999999</v>
      </c>
      <c r="E1050">
        <v>93.293148000000002</v>
      </c>
      <c r="F1050" t="s">
        <v>208</v>
      </c>
      <c r="G1050" t="s">
        <v>49</v>
      </c>
      <c r="H1050" t="s">
        <v>187</v>
      </c>
      <c r="I1050">
        <v>1</v>
      </c>
      <c r="J1050">
        <v>0</v>
      </c>
      <c r="K1050">
        <v>0</v>
      </c>
      <c r="L1050">
        <v>1</v>
      </c>
      <c r="M1050">
        <v>0</v>
      </c>
      <c r="N1050">
        <v>0</v>
      </c>
      <c r="O1050" t="s">
        <v>9</v>
      </c>
    </row>
    <row r="1051" spans="1:15" x14ac:dyDescent="0.3">
      <c r="A1051">
        <v>2510</v>
      </c>
      <c r="B1051">
        <v>261</v>
      </c>
      <c r="C1051" s="1">
        <v>43652</v>
      </c>
      <c r="D1051">
        <v>26.611187000000001</v>
      </c>
      <c r="E1051">
        <v>93.491923</v>
      </c>
      <c r="F1051" t="s">
        <v>208</v>
      </c>
      <c r="G1051" t="s">
        <v>49</v>
      </c>
      <c r="H1051" t="s">
        <v>187</v>
      </c>
      <c r="I1051">
        <v>1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9</v>
      </c>
    </row>
    <row r="1052" spans="1:15" x14ac:dyDescent="0.3">
      <c r="A1052">
        <v>7510</v>
      </c>
      <c r="B1052">
        <v>281</v>
      </c>
      <c r="C1052" s="1">
        <v>43667</v>
      </c>
      <c r="D1052">
        <v>26.627193999999999</v>
      </c>
      <c r="E1052">
        <v>93.535916999999998</v>
      </c>
      <c r="F1052" t="s">
        <v>208</v>
      </c>
      <c r="G1052" t="s">
        <v>49</v>
      </c>
      <c r="H1052" t="s">
        <v>187</v>
      </c>
      <c r="I1052">
        <v>1</v>
      </c>
      <c r="J1052">
        <v>0</v>
      </c>
      <c r="K1052">
        <v>0</v>
      </c>
      <c r="L1052">
        <v>1</v>
      </c>
      <c r="M1052">
        <v>0</v>
      </c>
      <c r="N1052">
        <v>0</v>
      </c>
      <c r="O1052" t="s">
        <v>9</v>
      </c>
    </row>
    <row r="1053" spans="1:15" x14ac:dyDescent="0.3">
      <c r="A1053">
        <v>1031</v>
      </c>
      <c r="B1053">
        <v>309</v>
      </c>
      <c r="C1053" s="1">
        <v>43671</v>
      </c>
      <c r="D1053">
        <v>26.582982000000001</v>
      </c>
      <c r="E1053">
        <v>93.305357000000001</v>
      </c>
      <c r="F1053" t="s">
        <v>208</v>
      </c>
      <c r="G1053" t="s">
        <v>49</v>
      </c>
      <c r="H1053" t="s">
        <v>187</v>
      </c>
      <c r="I1053">
        <v>1</v>
      </c>
      <c r="J1053">
        <v>0</v>
      </c>
      <c r="K1053">
        <v>0</v>
      </c>
      <c r="L1053">
        <v>1</v>
      </c>
      <c r="M1053">
        <v>0</v>
      </c>
      <c r="N1053">
        <v>0</v>
      </c>
      <c r="O1053" t="s">
        <v>9</v>
      </c>
    </row>
    <row r="1054" spans="1:15" x14ac:dyDescent="0.3">
      <c r="A1054">
        <v>1231</v>
      </c>
      <c r="B1054">
        <v>329</v>
      </c>
      <c r="C1054" s="1">
        <v>43677</v>
      </c>
      <c r="D1054">
        <v>26.574266999999999</v>
      </c>
      <c r="E1054">
        <v>93.189544999999995</v>
      </c>
      <c r="F1054" t="s">
        <v>208</v>
      </c>
      <c r="G1054" t="s">
        <v>49</v>
      </c>
      <c r="H1054" t="s">
        <v>187</v>
      </c>
      <c r="I1054">
        <v>1</v>
      </c>
      <c r="J1054">
        <v>0</v>
      </c>
      <c r="K1054">
        <v>0</v>
      </c>
      <c r="L1054">
        <v>1</v>
      </c>
      <c r="M1054">
        <v>0</v>
      </c>
      <c r="N1054">
        <v>0</v>
      </c>
      <c r="O1054" t="s">
        <v>9</v>
      </c>
    </row>
    <row r="1055" spans="1:15" x14ac:dyDescent="0.3">
      <c r="A1055">
        <v>1281</v>
      </c>
      <c r="B1055">
        <v>334</v>
      </c>
      <c r="C1055" s="1">
        <v>43685</v>
      </c>
      <c r="D1055">
        <v>26.575410000000002</v>
      </c>
      <c r="E1055">
        <v>93.205422999999996</v>
      </c>
      <c r="F1055" t="s">
        <v>208</v>
      </c>
      <c r="G1055" t="s">
        <v>49</v>
      </c>
      <c r="H1055" t="s">
        <v>187</v>
      </c>
      <c r="I1055">
        <v>1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9</v>
      </c>
    </row>
    <row r="1056" spans="1:15" x14ac:dyDescent="0.3">
      <c r="A1056">
        <v>1301</v>
      </c>
      <c r="B1056">
        <v>336</v>
      </c>
      <c r="C1056" s="1">
        <v>43685</v>
      </c>
      <c r="D1056">
        <v>26.604339</v>
      </c>
      <c r="E1056">
        <v>93.461944000000003</v>
      </c>
      <c r="F1056" t="s">
        <v>208</v>
      </c>
      <c r="G1056" t="s">
        <v>49</v>
      </c>
      <c r="H1056" t="s">
        <v>187</v>
      </c>
      <c r="I1056">
        <v>1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9</v>
      </c>
    </row>
    <row r="1057" spans="1:15" x14ac:dyDescent="0.3">
      <c r="A1057">
        <v>1311</v>
      </c>
      <c r="B1057">
        <v>337</v>
      </c>
      <c r="C1057" s="1">
        <v>43685</v>
      </c>
      <c r="D1057">
        <v>26.600583</v>
      </c>
      <c r="E1057">
        <v>93.454750000000004</v>
      </c>
      <c r="F1057" t="s">
        <v>208</v>
      </c>
      <c r="G1057" t="s">
        <v>49</v>
      </c>
      <c r="H1057" t="s">
        <v>187</v>
      </c>
      <c r="I1057">
        <v>1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9</v>
      </c>
    </row>
    <row r="1058" spans="1:15" x14ac:dyDescent="0.3">
      <c r="A1058">
        <v>1451</v>
      </c>
      <c r="B1058">
        <v>351</v>
      </c>
      <c r="C1058" s="1">
        <v>43687</v>
      </c>
      <c r="D1058">
        <v>26.575354999999998</v>
      </c>
      <c r="E1058">
        <v>93.199349999999995</v>
      </c>
      <c r="F1058" t="s">
        <v>208</v>
      </c>
      <c r="G1058" t="s">
        <v>49</v>
      </c>
      <c r="H1058" t="s">
        <v>187</v>
      </c>
      <c r="I1058">
        <v>1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9</v>
      </c>
    </row>
    <row r="1059" spans="1:15" x14ac:dyDescent="0.3">
      <c r="A1059">
        <v>1531</v>
      </c>
      <c r="B1059">
        <v>359</v>
      </c>
      <c r="C1059" s="1">
        <v>43695</v>
      </c>
      <c r="D1059">
        <v>26.628042000000001</v>
      </c>
      <c r="E1059">
        <v>93.537992000000003</v>
      </c>
      <c r="F1059" t="s">
        <v>208</v>
      </c>
      <c r="G1059" t="s">
        <v>49</v>
      </c>
      <c r="H1059" t="s">
        <v>187</v>
      </c>
      <c r="I1059">
        <v>1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9</v>
      </c>
    </row>
    <row r="1060" spans="1:15" x14ac:dyDescent="0.3">
      <c r="A1060">
        <v>1631</v>
      </c>
      <c r="B1060">
        <v>369</v>
      </c>
      <c r="C1060" s="1">
        <v>43697</v>
      </c>
      <c r="D1060">
        <v>26.590734999999999</v>
      </c>
      <c r="E1060">
        <v>93.435213000000005</v>
      </c>
      <c r="F1060" t="s">
        <v>208</v>
      </c>
      <c r="G1060" t="s">
        <v>49</v>
      </c>
      <c r="H1060" t="s">
        <v>187</v>
      </c>
      <c r="I1060">
        <v>1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9</v>
      </c>
    </row>
    <row r="1061" spans="1:15" x14ac:dyDescent="0.3">
      <c r="A1061">
        <v>2231</v>
      </c>
      <c r="B1061">
        <v>401</v>
      </c>
      <c r="C1061" s="1">
        <v>43707</v>
      </c>
      <c r="D1061">
        <v>26.575572000000001</v>
      </c>
      <c r="E1061">
        <v>93.244452999999993</v>
      </c>
      <c r="F1061" t="s">
        <v>208</v>
      </c>
      <c r="G1061" t="s">
        <v>49</v>
      </c>
      <c r="H1061" t="s">
        <v>187</v>
      </c>
      <c r="I1061">
        <v>1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9</v>
      </c>
    </row>
    <row r="1062" spans="1:15" x14ac:dyDescent="0.3">
      <c r="A1062">
        <v>2421</v>
      </c>
      <c r="B1062">
        <v>414</v>
      </c>
      <c r="C1062" s="1">
        <v>43711</v>
      </c>
      <c r="D1062">
        <v>26.635427</v>
      </c>
      <c r="E1062">
        <v>93.555616999999998</v>
      </c>
      <c r="F1062" t="s">
        <v>208</v>
      </c>
      <c r="G1062" t="s">
        <v>49</v>
      </c>
      <c r="H1062" t="s">
        <v>187</v>
      </c>
      <c r="I1062">
        <v>1</v>
      </c>
      <c r="J1062">
        <v>0</v>
      </c>
      <c r="K1062">
        <v>0</v>
      </c>
      <c r="L1062">
        <v>1</v>
      </c>
      <c r="M1062">
        <v>0</v>
      </c>
      <c r="N1062">
        <v>0</v>
      </c>
      <c r="O1062" t="s">
        <v>9</v>
      </c>
    </row>
    <row r="1063" spans="1:15" x14ac:dyDescent="0.3">
      <c r="A1063">
        <v>290</v>
      </c>
      <c r="B1063">
        <v>450</v>
      </c>
      <c r="C1063" s="1">
        <v>43723</v>
      </c>
      <c r="D1063">
        <v>26.574332999999999</v>
      </c>
      <c r="E1063">
        <v>93.092360999999997</v>
      </c>
      <c r="F1063" t="s">
        <v>208</v>
      </c>
      <c r="G1063" t="s">
        <v>49</v>
      </c>
      <c r="H1063" t="s">
        <v>187</v>
      </c>
      <c r="I1063">
        <v>1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4.01</v>
      </c>
    </row>
    <row r="1064" spans="1:15" x14ac:dyDescent="0.3">
      <c r="A1064">
        <v>319</v>
      </c>
      <c r="B1064">
        <v>474</v>
      </c>
      <c r="C1064" s="1">
        <v>43737</v>
      </c>
      <c r="D1064">
        <v>26.574684999999999</v>
      </c>
      <c r="E1064">
        <v>93.214650000000006</v>
      </c>
      <c r="F1064" t="s">
        <v>208</v>
      </c>
      <c r="G1064" t="s">
        <v>49</v>
      </c>
      <c r="H1064" t="s">
        <v>187</v>
      </c>
      <c r="I1064">
        <v>1</v>
      </c>
      <c r="J1064">
        <v>0</v>
      </c>
      <c r="K1064">
        <v>0</v>
      </c>
      <c r="L1064">
        <v>1</v>
      </c>
      <c r="M1064">
        <v>0</v>
      </c>
      <c r="N1064">
        <v>0</v>
      </c>
      <c r="O1064" t="s">
        <v>9</v>
      </c>
    </row>
    <row r="1065" spans="1:15" x14ac:dyDescent="0.3">
      <c r="A1065">
        <v>321</v>
      </c>
      <c r="B1065">
        <v>476</v>
      </c>
      <c r="C1065" s="1">
        <v>43737</v>
      </c>
      <c r="D1065">
        <v>26.578917000000001</v>
      </c>
      <c r="E1065">
        <v>93.260278</v>
      </c>
      <c r="F1065" t="s">
        <v>208</v>
      </c>
      <c r="G1065" t="s">
        <v>49</v>
      </c>
      <c r="H1065" t="s">
        <v>187</v>
      </c>
      <c r="I1065">
        <v>0</v>
      </c>
      <c r="J1065">
        <v>0</v>
      </c>
      <c r="K1065">
        <v>1</v>
      </c>
      <c r="L1065">
        <v>1</v>
      </c>
      <c r="M1065">
        <v>0</v>
      </c>
      <c r="N1065">
        <v>0</v>
      </c>
      <c r="O1065">
        <v>4.1399999999999997</v>
      </c>
    </row>
    <row r="1066" spans="1:15" x14ac:dyDescent="0.3">
      <c r="A1066">
        <v>323</v>
      </c>
      <c r="B1066">
        <v>478</v>
      </c>
      <c r="C1066" s="1">
        <v>43739</v>
      </c>
      <c r="D1066">
        <v>26.575861</v>
      </c>
      <c r="E1066">
        <v>93.243092000000004</v>
      </c>
      <c r="F1066" t="s">
        <v>210</v>
      </c>
      <c r="G1066" t="s">
        <v>49</v>
      </c>
      <c r="H1066" t="s">
        <v>187</v>
      </c>
      <c r="I1066">
        <v>1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v>3.43</v>
      </c>
    </row>
    <row r="1067" spans="1:15" x14ac:dyDescent="0.3">
      <c r="A1067">
        <v>335</v>
      </c>
      <c r="B1067">
        <v>482</v>
      </c>
      <c r="C1067" s="1">
        <v>43741</v>
      </c>
      <c r="D1067">
        <v>26.641437</v>
      </c>
      <c r="E1067">
        <v>93.578931999999995</v>
      </c>
      <c r="F1067" t="s">
        <v>210</v>
      </c>
      <c r="G1067" t="s">
        <v>49</v>
      </c>
      <c r="H1067" t="s">
        <v>187</v>
      </c>
      <c r="I1067">
        <v>1</v>
      </c>
      <c r="J1067">
        <v>0</v>
      </c>
      <c r="K1067">
        <v>0</v>
      </c>
      <c r="L1067">
        <v>1</v>
      </c>
      <c r="M1067">
        <v>0</v>
      </c>
      <c r="N1067">
        <v>0</v>
      </c>
      <c r="O1067" t="s">
        <v>9</v>
      </c>
    </row>
    <row r="1068" spans="1:15" x14ac:dyDescent="0.3">
      <c r="A1068">
        <v>339</v>
      </c>
      <c r="B1068">
        <v>486</v>
      </c>
      <c r="C1068" s="1">
        <v>43741</v>
      </c>
      <c r="D1068">
        <v>26.590589999999999</v>
      </c>
      <c r="E1068">
        <v>93.425567999999998</v>
      </c>
      <c r="F1068" t="s">
        <v>210</v>
      </c>
      <c r="G1068" t="s">
        <v>49</v>
      </c>
      <c r="H1068" t="s">
        <v>187</v>
      </c>
      <c r="I1068">
        <v>1</v>
      </c>
      <c r="J1068">
        <v>0</v>
      </c>
      <c r="K1068">
        <v>0</v>
      </c>
      <c r="L1068">
        <v>1</v>
      </c>
      <c r="M1068">
        <v>0</v>
      </c>
      <c r="N1068">
        <v>0</v>
      </c>
      <c r="O1068" t="s">
        <v>9</v>
      </c>
    </row>
    <row r="1069" spans="1:15" x14ac:dyDescent="0.3">
      <c r="A1069">
        <v>340</v>
      </c>
      <c r="B1069">
        <v>487</v>
      </c>
      <c r="C1069" s="1">
        <v>43741</v>
      </c>
      <c r="D1069">
        <v>26.589324999999999</v>
      </c>
      <c r="E1069">
        <v>93.408747000000005</v>
      </c>
      <c r="F1069" t="s">
        <v>210</v>
      </c>
      <c r="G1069" t="s">
        <v>49</v>
      </c>
      <c r="H1069" t="s">
        <v>187</v>
      </c>
      <c r="I1069">
        <v>1</v>
      </c>
      <c r="J1069">
        <v>0</v>
      </c>
      <c r="K1069">
        <v>0</v>
      </c>
      <c r="L1069">
        <v>1</v>
      </c>
      <c r="M1069">
        <v>0</v>
      </c>
      <c r="N1069">
        <v>0</v>
      </c>
      <c r="O1069" t="s">
        <v>9</v>
      </c>
    </row>
    <row r="1070" spans="1:15" x14ac:dyDescent="0.3">
      <c r="A1070">
        <v>341</v>
      </c>
      <c r="B1070">
        <v>488</v>
      </c>
      <c r="C1070" s="1">
        <v>43741</v>
      </c>
      <c r="D1070">
        <v>26.589395</v>
      </c>
      <c r="E1070">
        <v>93.408529999999999</v>
      </c>
      <c r="F1070" t="s">
        <v>210</v>
      </c>
      <c r="G1070" t="s">
        <v>49</v>
      </c>
      <c r="H1070" t="s">
        <v>187</v>
      </c>
      <c r="I1070">
        <v>1</v>
      </c>
      <c r="J1070">
        <v>0</v>
      </c>
      <c r="K1070">
        <v>0</v>
      </c>
      <c r="L1070">
        <v>1</v>
      </c>
      <c r="M1070">
        <v>0</v>
      </c>
      <c r="N1070">
        <v>0</v>
      </c>
      <c r="O1070" t="s">
        <v>9</v>
      </c>
    </row>
    <row r="1071" spans="1:15" x14ac:dyDescent="0.3">
      <c r="A1071">
        <v>346</v>
      </c>
      <c r="B1071">
        <v>493</v>
      </c>
      <c r="C1071" s="1">
        <v>43741</v>
      </c>
      <c r="D1071">
        <v>26.575728000000002</v>
      </c>
      <c r="E1071">
        <v>93.201759999999993</v>
      </c>
      <c r="F1071" t="s">
        <v>210</v>
      </c>
      <c r="G1071" t="s">
        <v>49</v>
      </c>
      <c r="H1071" t="s">
        <v>187</v>
      </c>
      <c r="I1071">
        <v>1</v>
      </c>
      <c r="J1071">
        <v>0</v>
      </c>
      <c r="K1071">
        <v>0</v>
      </c>
      <c r="L1071">
        <v>1</v>
      </c>
      <c r="M1071">
        <v>0</v>
      </c>
      <c r="N1071">
        <v>0</v>
      </c>
      <c r="O1071" t="s">
        <v>9</v>
      </c>
    </row>
    <row r="1072" spans="1:15" x14ac:dyDescent="0.3">
      <c r="A1072">
        <v>347</v>
      </c>
      <c r="B1072">
        <v>494</v>
      </c>
      <c r="C1072" s="1">
        <v>43741</v>
      </c>
      <c r="D1072">
        <v>26.575775</v>
      </c>
      <c r="E1072">
        <v>93.201800000000006</v>
      </c>
      <c r="F1072" t="s">
        <v>210</v>
      </c>
      <c r="G1072" t="s">
        <v>49</v>
      </c>
      <c r="H1072" t="s">
        <v>187</v>
      </c>
      <c r="I1072">
        <v>1</v>
      </c>
      <c r="J1072">
        <v>0</v>
      </c>
      <c r="K1072">
        <v>0</v>
      </c>
      <c r="L1072">
        <v>1</v>
      </c>
      <c r="M1072">
        <v>0</v>
      </c>
      <c r="N1072">
        <v>0</v>
      </c>
      <c r="O1072" t="s">
        <v>9</v>
      </c>
    </row>
    <row r="1073" spans="1:15" x14ac:dyDescent="0.3">
      <c r="A1073">
        <v>365</v>
      </c>
      <c r="B1073">
        <v>512</v>
      </c>
      <c r="C1073" s="1">
        <v>43748</v>
      </c>
      <c r="D1073">
        <v>26.574694000000001</v>
      </c>
      <c r="E1073">
        <v>93.232917</v>
      </c>
      <c r="F1073" t="s">
        <v>210</v>
      </c>
      <c r="G1073" t="s">
        <v>49</v>
      </c>
      <c r="H1073" t="s">
        <v>187</v>
      </c>
      <c r="I1073">
        <v>1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v>3.9</v>
      </c>
    </row>
    <row r="1074" spans="1:15" x14ac:dyDescent="0.3">
      <c r="A1074">
        <v>374</v>
      </c>
      <c r="B1074">
        <v>521</v>
      </c>
      <c r="C1074" s="1">
        <v>43751</v>
      </c>
      <c r="D1074">
        <v>26.574722000000001</v>
      </c>
      <c r="E1074">
        <v>93.226416999999998</v>
      </c>
      <c r="F1074" t="s">
        <v>210</v>
      </c>
      <c r="G1074" t="s">
        <v>49</v>
      </c>
      <c r="H1074" t="s">
        <v>187</v>
      </c>
      <c r="I1074">
        <v>1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4.26</v>
      </c>
    </row>
    <row r="1075" spans="1:15" x14ac:dyDescent="0.3">
      <c r="A1075">
        <v>386</v>
      </c>
      <c r="B1075">
        <v>526</v>
      </c>
      <c r="C1075" s="1">
        <v>43751</v>
      </c>
      <c r="D1075">
        <v>26.583092000000001</v>
      </c>
      <c r="E1075">
        <v>93.306503000000006</v>
      </c>
      <c r="F1075" t="s">
        <v>210</v>
      </c>
      <c r="G1075" t="s">
        <v>49</v>
      </c>
      <c r="H1075" t="s">
        <v>187</v>
      </c>
      <c r="I1075">
        <v>1</v>
      </c>
      <c r="J1075">
        <v>0</v>
      </c>
      <c r="K1075">
        <v>0</v>
      </c>
      <c r="L1075">
        <v>1</v>
      </c>
      <c r="M1075">
        <v>0</v>
      </c>
      <c r="N1075">
        <v>0</v>
      </c>
      <c r="O1075" t="s">
        <v>9</v>
      </c>
    </row>
    <row r="1076" spans="1:15" x14ac:dyDescent="0.3">
      <c r="A1076">
        <v>389</v>
      </c>
      <c r="B1076">
        <v>529</v>
      </c>
      <c r="C1076" s="1">
        <v>43751</v>
      </c>
      <c r="D1076">
        <v>26.574842</v>
      </c>
      <c r="E1076">
        <v>93.233964999999998</v>
      </c>
      <c r="F1076" t="s">
        <v>210</v>
      </c>
      <c r="G1076" t="s">
        <v>49</v>
      </c>
      <c r="H1076" t="s">
        <v>187</v>
      </c>
      <c r="I1076">
        <v>1</v>
      </c>
      <c r="J1076">
        <v>0</v>
      </c>
      <c r="K1076">
        <v>0</v>
      </c>
      <c r="L1076">
        <v>1</v>
      </c>
      <c r="M1076">
        <v>0</v>
      </c>
      <c r="N1076">
        <v>0</v>
      </c>
      <c r="O1076" t="s">
        <v>9</v>
      </c>
    </row>
    <row r="1077" spans="1:15" x14ac:dyDescent="0.3">
      <c r="A1077">
        <v>390</v>
      </c>
      <c r="B1077">
        <v>530</v>
      </c>
      <c r="C1077" s="1">
        <v>43751</v>
      </c>
      <c r="D1077">
        <v>26.575406999999998</v>
      </c>
      <c r="E1077">
        <v>93.199042000000006</v>
      </c>
      <c r="F1077" t="s">
        <v>210</v>
      </c>
      <c r="G1077" t="s">
        <v>49</v>
      </c>
      <c r="H1077" t="s">
        <v>187</v>
      </c>
      <c r="I1077">
        <v>1</v>
      </c>
      <c r="J1077">
        <v>0</v>
      </c>
      <c r="K1077">
        <v>0</v>
      </c>
      <c r="L1077">
        <v>1</v>
      </c>
      <c r="M1077">
        <v>0</v>
      </c>
      <c r="N1077">
        <v>0</v>
      </c>
      <c r="O1077" t="s">
        <v>9</v>
      </c>
    </row>
    <row r="1078" spans="1:15" x14ac:dyDescent="0.3">
      <c r="A1078">
        <v>472</v>
      </c>
      <c r="B1078">
        <v>590</v>
      </c>
      <c r="C1078" s="1">
        <v>43767</v>
      </c>
      <c r="D1078">
        <v>26.574718000000001</v>
      </c>
      <c r="E1078">
        <v>93.22842</v>
      </c>
      <c r="F1078" t="s">
        <v>210</v>
      </c>
      <c r="G1078" t="s">
        <v>49</v>
      </c>
      <c r="H1078" t="s">
        <v>187</v>
      </c>
      <c r="I1078">
        <v>1</v>
      </c>
      <c r="J1078">
        <v>0</v>
      </c>
      <c r="K1078">
        <v>0</v>
      </c>
      <c r="L1078">
        <v>1</v>
      </c>
      <c r="M1078">
        <v>0</v>
      </c>
      <c r="N1078">
        <v>0</v>
      </c>
      <c r="O1078" t="s">
        <v>9</v>
      </c>
    </row>
    <row r="1079" spans="1:15" x14ac:dyDescent="0.3">
      <c r="A1079">
        <v>536</v>
      </c>
      <c r="B1079">
        <v>620</v>
      </c>
      <c r="C1079" s="1">
        <v>43776</v>
      </c>
      <c r="D1079">
        <v>26.574645</v>
      </c>
      <c r="E1079">
        <v>93.223682999999994</v>
      </c>
      <c r="F1079" t="s">
        <v>210</v>
      </c>
      <c r="G1079" t="s">
        <v>49</v>
      </c>
      <c r="H1079" t="s">
        <v>187</v>
      </c>
      <c r="I1079">
        <v>0</v>
      </c>
      <c r="J1079">
        <v>1</v>
      </c>
      <c r="K1079">
        <v>0</v>
      </c>
      <c r="L1079">
        <v>1</v>
      </c>
      <c r="M1079">
        <v>0</v>
      </c>
      <c r="N1079">
        <v>0</v>
      </c>
      <c r="O1079" t="s">
        <v>9</v>
      </c>
    </row>
    <row r="1080" spans="1:15" x14ac:dyDescent="0.3">
      <c r="A1080">
        <v>546</v>
      </c>
      <c r="B1080">
        <v>627</v>
      </c>
      <c r="C1080" s="1">
        <v>43778</v>
      </c>
      <c r="D1080">
        <v>26.574262999999998</v>
      </c>
      <c r="E1080">
        <v>93.191137999999995</v>
      </c>
      <c r="F1080" t="s">
        <v>210</v>
      </c>
      <c r="G1080" t="s">
        <v>49</v>
      </c>
      <c r="H1080" t="s">
        <v>187</v>
      </c>
      <c r="I1080">
        <v>1</v>
      </c>
      <c r="J1080">
        <v>0</v>
      </c>
      <c r="K1080">
        <v>0</v>
      </c>
      <c r="L1080">
        <v>1</v>
      </c>
      <c r="M1080">
        <v>0</v>
      </c>
      <c r="N1080">
        <v>0</v>
      </c>
      <c r="O1080" t="s">
        <v>9</v>
      </c>
    </row>
    <row r="1081" spans="1:15" x14ac:dyDescent="0.3">
      <c r="A1081">
        <v>602</v>
      </c>
      <c r="B1081">
        <v>658</v>
      </c>
      <c r="C1081" s="1">
        <v>43787</v>
      </c>
      <c r="D1081">
        <v>26.575723</v>
      </c>
      <c r="E1081">
        <v>93.201335</v>
      </c>
      <c r="F1081" t="s">
        <v>210</v>
      </c>
      <c r="G1081" t="s">
        <v>49</v>
      </c>
      <c r="H1081" t="s">
        <v>187</v>
      </c>
      <c r="I1081">
        <v>1</v>
      </c>
      <c r="J1081">
        <v>0</v>
      </c>
      <c r="K1081">
        <v>0</v>
      </c>
      <c r="L1081">
        <v>1</v>
      </c>
      <c r="M1081">
        <v>0</v>
      </c>
      <c r="N1081">
        <v>0</v>
      </c>
      <c r="O1081" t="s">
        <v>9</v>
      </c>
    </row>
    <row r="1082" spans="1:15" x14ac:dyDescent="0.3">
      <c r="A1082">
        <v>614</v>
      </c>
      <c r="B1082">
        <v>670</v>
      </c>
      <c r="C1082" s="1">
        <v>43794</v>
      </c>
      <c r="D1082">
        <v>26.626275</v>
      </c>
      <c r="E1082">
        <v>93.534422000000006</v>
      </c>
      <c r="F1082" t="s">
        <v>210</v>
      </c>
      <c r="G1082" t="s">
        <v>49</v>
      </c>
      <c r="H1082" t="s">
        <v>187</v>
      </c>
      <c r="I1082">
        <v>1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1.26</v>
      </c>
    </row>
    <row r="1083" spans="1:15" x14ac:dyDescent="0.3">
      <c r="A1083">
        <v>649</v>
      </c>
      <c r="B1083">
        <v>703</v>
      </c>
      <c r="C1083" s="1">
        <v>43802</v>
      </c>
      <c r="D1083">
        <v>26.574694000000001</v>
      </c>
      <c r="E1083">
        <v>93.232944000000003</v>
      </c>
      <c r="F1083" t="s">
        <v>210</v>
      </c>
      <c r="G1083" t="s">
        <v>49</v>
      </c>
      <c r="H1083" t="s">
        <v>187</v>
      </c>
      <c r="I1083">
        <v>1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v>2.4500000000000002</v>
      </c>
    </row>
    <row r="1084" spans="1:15" x14ac:dyDescent="0.3">
      <c r="A1084">
        <v>675</v>
      </c>
      <c r="B1084">
        <v>728</v>
      </c>
      <c r="C1084" s="1">
        <v>43825</v>
      </c>
      <c r="D1084">
        <v>26.568110000000001</v>
      </c>
      <c r="E1084">
        <v>93.125335000000007</v>
      </c>
      <c r="F1084" t="s">
        <v>210</v>
      </c>
      <c r="G1084" t="s">
        <v>49</v>
      </c>
      <c r="H1084" t="s">
        <v>187</v>
      </c>
      <c r="I1084">
        <v>1</v>
      </c>
      <c r="J1084">
        <v>0</v>
      </c>
      <c r="K1084">
        <v>0</v>
      </c>
      <c r="L1084">
        <v>1</v>
      </c>
      <c r="M1084">
        <v>0</v>
      </c>
      <c r="N1084">
        <v>0</v>
      </c>
      <c r="O1084" t="s">
        <v>9</v>
      </c>
    </row>
    <row r="1085" spans="1:15" x14ac:dyDescent="0.3">
      <c r="A1085">
        <v>677</v>
      </c>
      <c r="B1085">
        <v>730</v>
      </c>
      <c r="C1085" s="1">
        <v>43825</v>
      </c>
      <c r="D1085">
        <v>26.585667000000001</v>
      </c>
      <c r="E1085">
        <v>93.339972000000003</v>
      </c>
      <c r="F1085" t="s">
        <v>210</v>
      </c>
      <c r="G1085" t="s">
        <v>49</v>
      </c>
      <c r="H1085" t="s">
        <v>187</v>
      </c>
      <c r="I1085">
        <v>1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2.15</v>
      </c>
    </row>
    <row r="1086" spans="1:15" x14ac:dyDescent="0.3">
      <c r="A1086">
        <v>692</v>
      </c>
      <c r="B1086">
        <v>742</v>
      </c>
      <c r="C1086" s="1">
        <v>43832</v>
      </c>
      <c r="D1086">
        <v>26.592320000000001</v>
      </c>
      <c r="E1086">
        <v>93.438770000000005</v>
      </c>
      <c r="F1086" t="s">
        <v>210</v>
      </c>
      <c r="G1086" t="s">
        <v>49</v>
      </c>
      <c r="H1086" t="s">
        <v>187</v>
      </c>
      <c r="I1086">
        <v>1</v>
      </c>
      <c r="J1086">
        <v>0</v>
      </c>
      <c r="K1086">
        <v>0</v>
      </c>
      <c r="L1086">
        <v>1</v>
      </c>
      <c r="M1086">
        <v>0</v>
      </c>
      <c r="N1086">
        <v>0</v>
      </c>
      <c r="O1086" t="s">
        <v>9</v>
      </c>
    </row>
    <row r="1087" spans="1:15" x14ac:dyDescent="0.3">
      <c r="A1087">
        <v>697</v>
      </c>
      <c r="B1087">
        <v>747</v>
      </c>
      <c r="C1087" s="1">
        <v>43834</v>
      </c>
      <c r="D1087">
        <v>26.574583000000001</v>
      </c>
      <c r="E1087">
        <v>93.225971999999999</v>
      </c>
      <c r="F1087" t="s">
        <v>210</v>
      </c>
      <c r="G1087" t="s">
        <v>49</v>
      </c>
      <c r="H1087" t="s">
        <v>187</v>
      </c>
      <c r="I1087">
        <v>1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v>1.39</v>
      </c>
    </row>
    <row r="1088" spans="1:15" x14ac:dyDescent="0.3">
      <c r="A1088">
        <v>713</v>
      </c>
      <c r="B1088">
        <v>763</v>
      </c>
      <c r="C1088" s="1">
        <v>43848</v>
      </c>
      <c r="D1088">
        <v>26.574698000000001</v>
      </c>
      <c r="E1088">
        <v>93.228367000000006</v>
      </c>
      <c r="F1088" t="s">
        <v>210</v>
      </c>
      <c r="G1088" t="s">
        <v>49</v>
      </c>
      <c r="H1088" t="s">
        <v>187</v>
      </c>
      <c r="I1088">
        <v>1</v>
      </c>
      <c r="J1088">
        <v>0</v>
      </c>
      <c r="K1088">
        <v>0</v>
      </c>
      <c r="L1088">
        <v>1</v>
      </c>
      <c r="M1088">
        <v>0</v>
      </c>
      <c r="N1088">
        <v>0</v>
      </c>
      <c r="O1088" t="s">
        <v>9</v>
      </c>
    </row>
    <row r="1089" spans="1:15" x14ac:dyDescent="0.3">
      <c r="A1089">
        <v>716</v>
      </c>
      <c r="B1089">
        <v>766</v>
      </c>
      <c r="C1089" s="1">
        <v>43852</v>
      </c>
      <c r="D1089">
        <v>26.576028000000001</v>
      </c>
      <c r="E1089">
        <v>93.158889000000002</v>
      </c>
      <c r="F1089" t="s">
        <v>210</v>
      </c>
      <c r="G1089" t="s">
        <v>49</v>
      </c>
      <c r="H1089" t="s">
        <v>187</v>
      </c>
      <c r="I1089">
        <v>1</v>
      </c>
      <c r="J1089">
        <v>0</v>
      </c>
      <c r="K1089">
        <v>0</v>
      </c>
      <c r="L1089">
        <v>1</v>
      </c>
      <c r="M1089">
        <v>0</v>
      </c>
      <c r="N1089">
        <v>0</v>
      </c>
      <c r="O1089">
        <v>12.31</v>
      </c>
    </row>
    <row r="1090" spans="1:15" x14ac:dyDescent="0.3">
      <c r="A1090">
        <v>753</v>
      </c>
      <c r="B1090">
        <v>793</v>
      </c>
      <c r="C1090" s="1">
        <v>43884</v>
      </c>
      <c r="D1090">
        <v>26.612805999999999</v>
      </c>
      <c r="E1090">
        <v>93.498582999999996</v>
      </c>
      <c r="F1090" t="s">
        <v>210</v>
      </c>
      <c r="G1090" t="s">
        <v>49</v>
      </c>
      <c r="H1090" t="s">
        <v>187</v>
      </c>
      <c r="I1090">
        <v>0</v>
      </c>
      <c r="J1090">
        <v>1</v>
      </c>
      <c r="K1090">
        <v>0</v>
      </c>
      <c r="L1090">
        <v>1</v>
      </c>
      <c r="M1090">
        <v>0</v>
      </c>
      <c r="N1090">
        <v>0</v>
      </c>
      <c r="O1090" t="s">
        <v>9</v>
      </c>
    </row>
    <row r="1091" spans="1:15" x14ac:dyDescent="0.3">
      <c r="A1091">
        <v>762</v>
      </c>
      <c r="B1091">
        <v>802</v>
      </c>
      <c r="C1091" s="1">
        <v>43892</v>
      </c>
      <c r="D1091">
        <v>26.574594000000001</v>
      </c>
      <c r="E1091">
        <v>93.194374999999994</v>
      </c>
      <c r="F1091" t="s">
        <v>210</v>
      </c>
      <c r="G1091" t="s">
        <v>49</v>
      </c>
      <c r="H1091" t="s">
        <v>187</v>
      </c>
      <c r="I1091">
        <v>1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2.08</v>
      </c>
    </row>
    <row r="1092" spans="1:15" x14ac:dyDescent="0.3">
      <c r="A1092">
        <v>2</v>
      </c>
      <c r="B1092">
        <v>2</v>
      </c>
      <c r="C1092" s="1">
        <v>43418</v>
      </c>
      <c r="D1092">
        <v>26.576000000000001</v>
      </c>
      <c r="E1092">
        <v>93.162833329999998</v>
      </c>
      <c r="F1092" t="s">
        <v>210</v>
      </c>
      <c r="G1092" t="s">
        <v>195</v>
      </c>
      <c r="H1092" t="s">
        <v>189</v>
      </c>
      <c r="I1092">
        <v>0</v>
      </c>
      <c r="J1092">
        <v>1</v>
      </c>
      <c r="K1092">
        <v>0</v>
      </c>
      <c r="L1092">
        <v>1</v>
      </c>
      <c r="M1092">
        <v>0</v>
      </c>
      <c r="N1092">
        <v>0</v>
      </c>
      <c r="O1092" t="s">
        <v>9</v>
      </c>
    </row>
    <row r="1093" spans="1:15" x14ac:dyDescent="0.3">
      <c r="A1093">
        <v>66</v>
      </c>
      <c r="B1093">
        <v>66</v>
      </c>
      <c r="C1093" s="1">
        <v>43490</v>
      </c>
      <c r="D1093">
        <v>26.62395167</v>
      </c>
      <c r="E1093">
        <v>93.528423329999995</v>
      </c>
      <c r="F1093" t="s">
        <v>210</v>
      </c>
      <c r="G1093" t="s">
        <v>195</v>
      </c>
      <c r="H1093" t="s">
        <v>189</v>
      </c>
      <c r="I1093">
        <v>0</v>
      </c>
      <c r="J1093">
        <v>1</v>
      </c>
      <c r="K1093">
        <v>0</v>
      </c>
      <c r="L1093">
        <v>1</v>
      </c>
      <c r="M1093">
        <v>0</v>
      </c>
      <c r="N1093">
        <v>0</v>
      </c>
      <c r="O1093" t="s">
        <v>9</v>
      </c>
    </row>
    <row r="1094" spans="1:15" x14ac:dyDescent="0.3">
      <c r="A1094">
        <v>131</v>
      </c>
      <c r="B1094">
        <v>131</v>
      </c>
      <c r="C1094" s="1">
        <v>43534</v>
      </c>
      <c r="D1094">
        <v>26.58531</v>
      </c>
      <c r="E1094">
        <v>93.316824999999994</v>
      </c>
      <c r="F1094" t="s">
        <v>210</v>
      </c>
      <c r="G1094" t="s">
        <v>195</v>
      </c>
      <c r="H1094" t="s">
        <v>189</v>
      </c>
      <c r="I1094">
        <v>1</v>
      </c>
      <c r="J1094">
        <v>0</v>
      </c>
      <c r="K1094">
        <v>0</v>
      </c>
      <c r="L1094">
        <v>1</v>
      </c>
      <c r="M1094">
        <v>0</v>
      </c>
      <c r="N1094">
        <v>0</v>
      </c>
      <c r="O1094" t="s">
        <v>9</v>
      </c>
    </row>
    <row r="1095" spans="1:15" x14ac:dyDescent="0.3">
      <c r="A1095">
        <v>132</v>
      </c>
      <c r="B1095">
        <v>132</v>
      </c>
      <c r="C1095" s="1">
        <v>43534</v>
      </c>
      <c r="D1095">
        <v>26.576628329999998</v>
      </c>
      <c r="E1095">
        <v>93.254429999999999</v>
      </c>
      <c r="F1095" t="s">
        <v>210</v>
      </c>
      <c r="G1095" t="s">
        <v>195</v>
      </c>
      <c r="H1095" t="s">
        <v>189</v>
      </c>
      <c r="I1095">
        <v>1</v>
      </c>
      <c r="J1095">
        <v>0</v>
      </c>
      <c r="K1095">
        <v>0</v>
      </c>
      <c r="L1095">
        <v>1</v>
      </c>
      <c r="M1095">
        <v>0</v>
      </c>
      <c r="N1095">
        <v>0</v>
      </c>
      <c r="O1095" t="s">
        <v>9</v>
      </c>
    </row>
    <row r="1096" spans="1:15" x14ac:dyDescent="0.3">
      <c r="A1096">
        <v>635</v>
      </c>
      <c r="B1096">
        <v>691</v>
      </c>
      <c r="C1096" s="1">
        <v>43798</v>
      </c>
      <c r="D1096">
        <v>26.582443999999999</v>
      </c>
      <c r="E1096">
        <v>93.302527999999995</v>
      </c>
      <c r="F1096" t="s">
        <v>210</v>
      </c>
      <c r="G1096" t="s">
        <v>163</v>
      </c>
      <c r="H1096" t="s">
        <v>189</v>
      </c>
      <c r="I1096">
        <v>0</v>
      </c>
      <c r="J1096">
        <v>1</v>
      </c>
      <c r="K1096">
        <v>0</v>
      </c>
      <c r="L1096">
        <v>1</v>
      </c>
      <c r="M1096">
        <v>0</v>
      </c>
      <c r="N1096">
        <v>0</v>
      </c>
      <c r="O1096">
        <v>2</v>
      </c>
    </row>
    <row r="1097" spans="1:15" x14ac:dyDescent="0.3">
      <c r="A1097">
        <v>662</v>
      </c>
      <c r="B1097">
        <v>715</v>
      </c>
      <c r="C1097" s="1">
        <v>43817</v>
      </c>
      <c r="D1097">
        <v>26.575500000000002</v>
      </c>
      <c r="E1097">
        <v>93.199472</v>
      </c>
      <c r="F1097" t="s">
        <v>210</v>
      </c>
      <c r="G1097" t="s">
        <v>163</v>
      </c>
      <c r="H1097" t="s">
        <v>189</v>
      </c>
      <c r="I1097">
        <v>0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12.44</v>
      </c>
    </row>
    <row r="1098" spans="1:15" x14ac:dyDescent="0.3">
      <c r="A1098">
        <v>717</v>
      </c>
      <c r="B1098">
        <v>767</v>
      </c>
      <c r="C1098" s="1">
        <v>43852</v>
      </c>
      <c r="D1098">
        <v>26.585425000000001</v>
      </c>
      <c r="E1098">
        <v>93.319249999999997</v>
      </c>
      <c r="F1098" t="s">
        <v>210</v>
      </c>
      <c r="G1098" t="s">
        <v>163</v>
      </c>
      <c r="H1098" t="s">
        <v>189</v>
      </c>
      <c r="I1098">
        <v>1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12.2</v>
      </c>
    </row>
    <row r="1099" spans="1:15" x14ac:dyDescent="0.3">
      <c r="A1099">
        <v>625</v>
      </c>
      <c r="B1099">
        <v>681</v>
      </c>
      <c r="C1099" s="1">
        <v>43794</v>
      </c>
      <c r="D1099">
        <v>26.574805999999999</v>
      </c>
      <c r="E1099">
        <v>93.219278000000003</v>
      </c>
      <c r="F1099" t="s">
        <v>210</v>
      </c>
      <c r="G1099" t="s">
        <v>162</v>
      </c>
      <c r="H1099" t="s">
        <v>193</v>
      </c>
      <c r="I1099">
        <v>0</v>
      </c>
      <c r="J1099">
        <v>0</v>
      </c>
      <c r="K1099">
        <v>1</v>
      </c>
      <c r="L1099">
        <v>1</v>
      </c>
      <c r="M1099">
        <v>0</v>
      </c>
      <c r="N1099">
        <v>0</v>
      </c>
      <c r="O1099">
        <v>3.33</v>
      </c>
    </row>
    <row r="1100" spans="1:15" x14ac:dyDescent="0.3">
      <c r="A1100">
        <v>628</v>
      </c>
      <c r="B1100">
        <v>684</v>
      </c>
      <c r="C1100" s="1">
        <v>43798</v>
      </c>
      <c r="D1100">
        <v>26.587693999999999</v>
      </c>
      <c r="E1100">
        <v>93.382917000000006</v>
      </c>
      <c r="F1100" t="s">
        <v>210</v>
      </c>
      <c r="G1100" t="s">
        <v>162</v>
      </c>
      <c r="H1100" t="s">
        <v>193</v>
      </c>
      <c r="I1100">
        <v>0</v>
      </c>
      <c r="J1100">
        <v>0</v>
      </c>
      <c r="K1100">
        <v>1</v>
      </c>
      <c r="L1100">
        <v>1</v>
      </c>
      <c r="M1100">
        <v>0</v>
      </c>
      <c r="N1100">
        <v>0</v>
      </c>
      <c r="O1100">
        <v>1.26</v>
      </c>
    </row>
    <row r="1101" spans="1:15" x14ac:dyDescent="0.3">
      <c r="A1101">
        <v>1291</v>
      </c>
      <c r="B1101">
        <v>335</v>
      </c>
      <c r="C1101" s="1">
        <v>43685</v>
      </c>
      <c r="D1101">
        <v>26.620944000000001</v>
      </c>
      <c r="E1101">
        <v>93.518249999999995</v>
      </c>
      <c r="F1101" t="s">
        <v>208</v>
      </c>
      <c r="G1101" t="s">
        <v>91</v>
      </c>
      <c r="H1101" t="s">
        <v>191</v>
      </c>
      <c r="I1101">
        <v>1</v>
      </c>
      <c r="J1101">
        <v>0</v>
      </c>
      <c r="K1101">
        <v>0</v>
      </c>
      <c r="L1101">
        <v>1</v>
      </c>
      <c r="M1101">
        <v>0</v>
      </c>
      <c r="N1101">
        <v>0</v>
      </c>
      <c r="O1101" t="s">
        <v>9</v>
      </c>
    </row>
    <row r="1102" spans="1:15" x14ac:dyDescent="0.3">
      <c r="A1102">
        <v>161</v>
      </c>
      <c r="B1102">
        <v>161</v>
      </c>
      <c r="C1102" s="1">
        <v>43578</v>
      </c>
      <c r="D1102">
        <v>26.58994444</v>
      </c>
      <c r="E1102">
        <v>93.414249999999996</v>
      </c>
      <c r="F1102" t="s">
        <v>210</v>
      </c>
      <c r="G1102" t="s">
        <v>35</v>
      </c>
      <c r="H1102" t="s">
        <v>191</v>
      </c>
      <c r="I1102">
        <v>0</v>
      </c>
      <c r="J1102">
        <v>1</v>
      </c>
      <c r="K1102">
        <v>0</v>
      </c>
      <c r="L1102">
        <v>1</v>
      </c>
      <c r="M1102">
        <v>0</v>
      </c>
      <c r="N1102">
        <v>0</v>
      </c>
      <c r="O1102" t="s">
        <v>9</v>
      </c>
    </row>
    <row r="1103" spans="1:15" x14ac:dyDescent="0.3">
      <c r="A1103">
        <v>191</v>
      </c>
      <c r="B1103">
        <v>191</v>
      </c>
      <c r="C1103" s="1">
        <v>43608</v>
      </c>
      <c r="D1103">
        <v>26.621200000000002</v>
      </c>
      <c r="E1103">
        <v>93.519085000000004</v>
      </c>
      <c r="F1103" t="s">
        <v>210</v>
      </c>
      <c r="G1103" t="s">
        <v>35</v>
      </c>
      <c r="H1103" t="s">
        <v>191</v>
      </c>
      <c r="I1103">
        <v>1</v>
      </c>
      <c r="J1103">
        <v>0</v>
      </c>
      <c r="K1103">
        <v>0</v>
      </c>
      <c r="L1103">
        <v>1</v>
      </c>
      <c r="M1103">
        <v>0</v>
      </c>
      <c r="N1103">
        <v>0</v>
      </c>
      <c r="O1103" t="s">
        <v>9</v>
      </c>
    </row>
    <row r="1104" spans="1:15" x14ac:dyDescent="0.3">
      <c r="A1104">
        <v>213</v>
      </c>
      <c r="B1104">
        <v>213</v>
      </c>
      <c r="C1104" s="1">
        <v>43616</v>
      </c>
      <c r="D1104">
        <v>26.61346</v>
      </c>
      <c r="E1104">
        <v>93.500941670000003</v>
      </c>
      <c r="F1104" t="s">
        <v>210</v>
      </c>
      <c r="G1104" t="s">
        <v>35</v>
      </c>
      <c r="H1104" t="s">
        <v>191</v>
      </c>
      <c r="I1104">
        <v>1</v>
      </c>
      <c r="J1104">
        <v>0</v>
      </c>
      <c r="K1104">
        <v>0</v>
      </c>
      <c r="L1104">
        <v>1</v>
      </c>
      <c r="M1104">
        <v>0</v>
      </c>
      <c r="N1104">
        <v>0</v>
      </c>
      <c r="O1104" t="s">
        <v>9</v>
      </c>
    </row>
    <row r="1105" spans="1:15" x14ac:dyDescent="0.3">
      <c r="A1105">
        <v>235</v>
      </c>
      <c r="B1105">
        <v>235</v>
      </c>
      <c r="C1105" s="1">
        <v>43626</v>
      </c>
      <c r="D1105">
        <v>26.570025000000001</v>
      </c>
      <c r="E1105">
        <v>93.072828329999993</v>
      </c>
      <c r="F1105" t="s">
        <v>208</v>
      </c>
      <c r="G1105" t="s">
        <v>35</v>
      </c>
      <c r="H1105" t="s">
        <v>191</v>
      </c>
      <c r="I1105">
        <v>0</v>
      </c>
      <c r="J1105">
        <v>1</v>
      </c>
      <c r="K1105">
        <v>0</v>
      </c>
      <c r="L1105">
        <v>1</v>
      </c>
      <c r="M1105">
        <v>0</v>
      </c>
      <c r="N1105">
        <v>0</v>
      </c>
      <c r="O1105" t="s">
        <v>9</v>
      </c>
    </row>
    <row r="1106" spans="1:15" x14ac:dyDescent="0.3">
      <c r="A1106">
        <v>247</v>
      </c>
      <c r="B1106">
        <v>247</v>
      </c>
      <c r="C1106" s="1">
        <v>43636</v>
      </c>
      <c r="D1106">
        <v>26.621413329999999</v>
      </c>
      <c r="E1106">
        <v>93.519681669999997</v>
      </c>
      <c r="F1106" t="s">
        <v>208</v>
      </c>
      <c r="G1106" t="s">
        <v>35</v>
      </c>
      <c r="H1106" t="s">
        <v>191</v>
      </c>
      <c r="I1106">
        <v>0</v>
      </c>
      <c r="J1106">
        <v>1</v>
      </c>
      <c r="K1106">
        <v>0</v>
      </c>
      <c r="L1106">
        <v>1</v>
      </c>
      <c r="M1106">
        <v>0</v>
      </c>
      <c r="N1106">
        <v>0</v>
      </c>
      <c r="O1106" t="s">
        <v>9</v>
      </c>
    </row>
    <row r="1107" spans="1:15" x14ac:dyDescent="0.3">
      <c r="A1107">
        <v>1021</v>
      </c>
      <c r="B1107">
        <v>308</v>
      </c>
      <c r="C1107" s="1">
        <v>43671</v>
      </c>
      <c r="D1107">
        <v>26.574622999999999</v>
      </c>
      <c r="E1107">
        <v>93.226862999999994</v>
      </c>
      <c r="F1107" t="s">
        <v>208</v>
      </c>
      <c r="G1107" t="s">
        <v>35</v>
      </c>
      <c r="H1107" t="s">
        <v>191</v>
      </c>
      <c r="I1107">
        <v>0</v>
      </c>
      <c r="J1107">
        <v>1</v>
      </c>
      <c r="K1107">
        <v>0</v>
      </c>
      <c r="L1107">
        <v>1</v>
      </c>
      <c r="M1107">
        <v>0</v>
      </c>
      <c r="N1107">
        <v>0</v>
      </c>
      <c r="O1107" t="s">
        <v>84</v>
      </c>
    </row>
    <row r="1108" spans="1:15" x14ac:dyDescent="0.3">
      <c r="A1108">
        <v>1071</v>
      </c>
      <c r="B1108">
        <v>313</v>
      </c>
      <c r="C1108" s="1">
        <v>43671</v>
      </c>
      <c r="D1108">
        <v>26.59075</v>
      </c>
      <c r="E1108">
        <v>93.421499999999995</v>
      </c>
      <c r="F1108" t="s">
        <v>208</v>
      </c>
      <c r="G1108" t="s">
        <v>35</v>
      </c>
      <c r="H1108" t="s">
        <v>191</v>
      </c>
      <c r="I1108">
        <v>0</v>
      </c>
      <c r="J1108">
        <v>1</v>
      </c>
      <c r="K1108">
        <v>0</v>
      </c>
      <c r="L1108">
        <v>1</v>
      </c>
      <c r="M1108">
        <v>0</v>
      </c>
      <c r="N1108">
        <v>0</v>
      </c>
      <c r="O1108" t="s">
        <v>86</v>
      </c>
    </row>
    <row r="1109" spans="1:15" x14ac:dyDescent="0.3">
      <c r="A1109">
        <v>1361</v>
      </c>
      <c r="B1109">
        <v>342</v>
      </c>
      <c r="C1109" s="1">
        <v>43685</v>
      </c>
      <c r="D1109">
        <v>26.585471999999999</v>
      </c>
      <c r="E1109">
        <v>93.321444</v>
      </c>
      <c r="F1109" t="s">
        <v>208</v>
      </c>
      <c r="G1109" t="s">
        <v>35</v>
      </c>
      <c r="H1109" t="s">
        <v>191</v>
      </c>
      <c r="I1109">
        <v>1</v>
      </c>
      <c r="J1109">
        <v>0</v>
      </c>
      <c r="K1109">
        <v>0</v>
      </c>
      <c r="L1109">
        <v>1</v>
      </c>
      <c r="M1109">
        <v>0</v>
      </c>
      <c r="N1109">
        <v>0</v>
      </c>
      <c r="O1109" t="s">
        <v>9</v>
      </c>
    </row>
    <row r="1110" spans="1:15" x14ac:dyDescent="0.3">
      <c r="A1110">
        <v>1611</v>
      </c>
      <c r="B1110">
        <v>367</v>
      </c>
      <c r="C1110" s="1">
        <v>43697</v>
      </c>
      <c r="D1110">
        <v>26.615185</v>
      </c>
      <c r="E1110">
        <v>93.506489999999999</v>
      </c>
      <c r="F1110" t="s">
        <v>208</v>
      </c>
      <c r="G1110" t="s">
        <v>35</v>
      </c>
      <c r="H1110" t="s">
        <v>191</v>
      </c>
      <c r="I1110">
        <v>1</v>
      </c>
      <c r="J1110">
        <v>0</v>
      </c>
      <c r="K1110">
        <v>0</v>
      </c>
      <c r="L1110">
        <v>1</v>
      </c>
      <c r="M1110">
        <v>0</v>
      </c>
      <c r="N1110">
        <v>0</v>
      </c>
      <c r="O1110" t="s">
        <v>9</v>
      </c>
    </row>
    <row r="1111" spans="1:15" x14ac:dyDescent="0.3">
      <c r="A1111">
        <v>1831</v>
      </c>
      <c r="B1111">
        <v>381</v>
      </c>
      <c r="C1111" s="1">
        <v>43701</v>
      </c>
      <c r="D1111">
        <v>26.641539999999999</v>
      </c>
      <c r="E1111">
        <v>93.577191999999997</v>
      </c>
      <c r="F1111" t="s">
        <v>208</v>
      </c>
      <c r="G1111" t="s">
        <v>98</v>
      </c>
      <c r="H1111" t="s">
        <v>187</v>
      </c>
      <c r="I1111">
        <v>1</v>
      </c>
      <c r="J1111">
        <v>0</v>
      </c>
      <c r="K1111">
        <v>0</v>
      </c>
      <c r="L1111">
        <v>1</v>
      </c>
      <c r="M1111">
        <v>0</v>
      </c>
      <c r="N1111">
        <v>0</v>
      </c>
      <c r="O1111" t="s">
        <v>9</v>
      </c>
    </row>
    <row r="1112" spans="1:15" x14ac:dyDescent="0.3">
      <c r="A1112">
        <v>189</v>
      </c>
      <c r="B1112">
        <v>189</v>
      </c>
      <c r="C1112" s="1">
        <v>43604</v>
      </c>
      <c r="D1112">
        <v>26.57717667</v>
      </c>
      <c r="E1112">
        <v>93.278676669999996</v>
      </c>
      <c r="F1112" t="s">
        <v>210</v>
      </c>
      <c r="G1112" t="s">
        <v>50</v>
      </c>
      <c r="H1112" t="s">
        <v>187</v>
      </c>
      <c r="I1112">
        <v>1</v>
      </c>
      <c r="J1112">
        <v>0</v>
      </c>
      <c r="K1112">
        <v>0</v>
      </c>
      <c r="L1112">
        <v>1</v>
      </c>
      <c r="M1112">
        <v>0</v>
      </c>
      <c r="N1112">
        <v>0</v>
      </c>
      <c r="O1112" t="s">
        <v>9</v>
      </c>
    </row>
    <row r="1113" spans="1:15" x14ac:dyDescent="0.3">
      <c r="A1113">
        <v>682</v>
      </c>
      <c r="B1113">
        <v>735</v>
      </c>
      <c r="C1113" s="1">
        <v>43827</v>
      </c>
      <c r="D1113">
        <v>26.573806000000001</v>
      </c>
      <c r="E1113">
        <v>93.101832999999999</v>
      </c>
      <c r="F1113" t="s">
        <v>210</v>
      </c>
      <c r="G1113" t="s">
        <v>50</v>
      </c>
      <c r="H1113" t="s">
        <v>187</v>
      </c>
      <c r="I1113">
        <v>0</v>
      </c>
      <c r="J1113">
        <v>0</v>
      </c>
      <c r="K1113">
        <v>1</v>
      </c>
      <c r="L1113">
        <v>1</v>
      </c>
      <c r="M1113">
        <v>0</v>
      </c>
      <c r="N1113">
        <v>0</v>
      </c>
      <c r="O1113">
        <v>2.0299999999999998</v>
      </c>
    </row>
    <row r="1114" spans="1:15" x14ac:dyDescent="0.3">
      <c r="A1114">
        <v>223</v>
      </c>
      <c r="B1114">
        <v>223</v>
      </c>
      <c r="C1114" s="1">
        <v>43620</v>
      </c>
      <c r="D1114">
        <v>26.585568330000001</v>
      </c>
      <c r="E1114">
        <v>93.320083330000003</v>
      </c>
      <c r="F1114" t="s">
        <v>208</v>
      </c>
      <c r="G1114" t="s">
        <v>61</v>
      </c>
      <c r="H1114" t="s">
        <v>191</v>
      </c>
      <c r="I1114">
        <v>1</v>
      </c>
      <c r="J1114">
        <v>0</v>
      </c>
      <c r="K1114">
        <v>0</v>
      </c>
      <c r="L1114">
        <v>1</v>
      </c>
      <c r="M1114">
        <v>0</v>
      </c>
      <c r="N1114">
        <v>0</v>
      </c>
      <c r="O1114" t="s">
        <v>9</v>
      </c>
    </row>
    <row r="1115" spans="1:15" x14ac:dyDescent="0.3">
      <c r="A1115">
        <v>1100</v>
      </c>
      <c r="B1115">
        <v>248</v>
      </c>
      <c r="C1115" s="1">
        <v>43638</v>
      </c>
      <c r="D1115">
        <v>26.581553</v>
      </c>
      <c r="E1115">
        <v>93.299272999999999</v>
      </c>
      <c r="F1115" t="s">
        <v>208</v>
      </c>
      <c r="G1115" t="s">
        <v>61</v>
      </c>
      <c r="H1115" t="s">
        <v>191</v>
      </c>
      <c r="I1115">
        <v>1</v>
      </c>
      <c r="J1115">
        <v>0</v>
      </c>
      <c r="K1115">
        <v>0</v>
      </c>
      <c r="L1115">
        <v>1</v>
      </c>
      <c r="M1115">
        <v>0</v>
      </c>
      <c r="N1115">
        <v>0</v>
      </c>
      <c r="O1115" t="s">
        <v>9</v>
      </c>
    </row>
    <row r="1116" spans="1:15" x14ac:dyDescent="0.3">
      <c r="A1116">
        <v>961</v>
      </c>
      <c r="B1116">
        <v>302</v>
      </c>
      <c r="C1116" s="1">
        <v>43669</v>
      </c>
      <c r="D1116">
        <v>26.575348000000002</v>
      </c>
      <c r="E1116">
        <v>93.241647999999998</v>
      </c>
      <c r="F1116" t="s">
        <v>208</v>
      </c>
      <c r="G1116" t="s">
        <v>61</v>
      </c>
      <c r="H1116" t="s">
        <v>191</v>
      </c>
      <c r="I1116">
        <v>1</v>
      </c>
      <c r="J1116">
        <v>0</v>
      </c>
      <c r="K1116">
        <v>0</v>
      </c>
      <c r="L1116">
        <v>1</v>
      </c>
      <c r="M1116">
        <v>0</v>
      </c>
      <c r="N1116">
        <v>0</v>
      </c>
      <c r="O1116" t="s">
        <v>9</v>
      </c>
    </row>
    <row r="1117" spans="1:15" x14ac:dyDescent="0.3">
      <c r="A1117">
        <v>1581</v>
      </c>
      <c r="B1117">
        <v>364</v>
      </c>
      <c r="C1117" s="1">
        <v>43695</v>
      </c>
      <c r="D1117">
        <v>26.587689999999998</v>
      </c>
      <c r="E1117">
        <v>93.370256999999995</v>
      </c>
      <c r="F1117" t="s">
        <v>208</v>
      </c>
      <c r="G1117" t="s">
        <v>61</v>
      </c>
      <c r="H1117" t="s">
        <v>191</v>
      </c>
      <c r="I1117">
        <v>1</v>
      </c>
      <c r="J1117">
        <v>0</v>
      </c>
      <c r="K1117">
        <v>0</v>
      </c>
      <c r="L1117">
        <v>1</v>
      </c>
      <c r="M1117">
        <v>0</v>
      </c>
      <c r="N1117">
        <v>0</v>
      </c>
      <c r="O1117" t="s">
        <v>9</v>
      </c>
    </row>
    <row r="1118" spans="1:15" x14ac:dyDescent="0.3">
      <c r="A1118">
        <v>1641</v>
      </c>
      <c r="B1118">
        <v>370</v>
      </c>
      <c r="C1118" s="1">
        <v>43697</v>
      </c>
      <c r="D1118">
        <v>26.584177</v>
      </c>
      <c r="E1118">
        <v>93.334360000000004</v>
      </c>
      <c r="F1118" t="s">
        <v>208</v>
      </c>
      <c r="G1118" t="s">
        <v>61</v>
      </c>
      <c r="H1118" t="s">
        <v>191</v>
      </c>
      <c r="I1118">
        <v>1</v>
      </c>
      <c r="J1118">
        <v>0</v>
      </c>
      <c r="K1118">
        <v>0</v>
      </c>
      <c r="L1118">
        <v>1</v>
      </c>
      <c r="M1118">
        <v>0</v>
      </c>
      <c r="N1118">
        <v>0</v>
      </c>
      <c r="O1118" t="s">
        <v>9</v>
      </c>
    </row>
    <row r="1119" spans="1:15" x14ac:dyDescent="0.3">
      <c r="A1119">
        <v>1721</v>
      </c>
      <c r="B1119">
        <v>378</v>
      </c>
      <c r="C1119" s="1">
        <v>43699</v>
      </c>
      <c r="D1119">
        <v>26.574712999999999</v>
      </c>
      <c r="E1119">
        <v>93.218682000000001</v>
      </c>
      <c r="F1119" t="s">
        <v>208</v>
      </c>
      <c r="G1119" t="s">
        <v>61</v>
      </c>
      <c r="H1119" t="s">
        <v>191</v>
      </c>
      <c r="I1119">
        <v>1</v>
      </c>
      <c r="J1119">
        <v>0</v>
      </c>
      <c r="K1119">
        <v>0</v>
      </c>
      <c r="L1119">
        <v>1</v>
      </c>
      <c r="M1119">
        <v>0</v>
      </c>
      <c r="N1119">
        <v>0</v>
      </c>
      <c r="O1119" t="s">
        <v>9</v>
      </c>
    </row>
    <row r="1120" spans="1:15" x14ac:dyDescent="0.3">
      <c r="A1120">
        <v>314</v>
      </c>
      <c r="B1120">
        <v>469</v>
      </c>
      <c r="C1120" s="1">
        <v>43735</v>
      </c>
      <c r="D1120">
        <v>26.608246999999999</v>
      </c>
      <c r="E1120">
        <v>93.473517000000001</v>
      </c>
      <c r="F1120" t="s">
        <v>208</v>
      </c>
      <c r="G1120" t="s">
        <v>61</v>
      </c>
      <c r="H1120" t="s">
        <v>191</v>
      </c>
      <c r="I1120">
        <v>1</v>
      </c>
      <c r="J1120">
        <v>0</v>
      </c>
      <c r="K1120">
        <v>0</v>
      </c>
      <c r="L1120">
        <v>1</v>
      </c>
      <c r="M1120">
        <v>0</v>
      </c>
      <c r="N1120">
        <v>0</v>
      </c>
      <c r="O1120" t="s">
        <v>9</v>
      </c>
    </row>
    <row r="1121" spans="1:15" x14ac:dyDescent="0.3">
      <c r="A1121">
        <v>342</v>
      </c>
      <c r="B1121">
        <v>489</v>
      </c>
      <c r="C1121" s="1">
        <v>43741</v>
      </c>
      <c r="D1121">
        <v>26.589169999999999</v>
      </c>
      <c r="E1121">
        <v>93.408839999999998</v>
      </c>
      <c r="F1121" t="s">
        <v>210</v>
      </c>
      <c r="G1121" t="s">
        <v>61</v>
      </c>
      <c r="H1121" t="s">
        <v>191</v>
      </c>
      <c r="I1121">
        <v>1</v>
      </c>
      <c r="J1121">
        <v>0</v>
      </c>
      <c r="K1121">
        <v>0</v>
      </c>
      <c r="L1121">
        <v>1</v>
      </c>
      <c r="M1121">
        <v>0</v>
      </c>
      <c r="N1121">
        <v>0</v>
      </c>
      <c r="O1121" t="s">
        <v>9</v>
      </c>
    </row>
    <row r="1122" spans="1:15" x14ac:dyDescent="0.3">
      <c r="A1122">
        <v>398</v>
      </c>
      <c r="B1122">
        <v>538</v>
      </c>
      <c r="C1122" s="1">
        <v>43754</v>
      </c>
      <c r="D1122">
        <v>26.575227000000002</v>
      </c>
      <c r="E1122">
        <v>93.206627999999995</v>
      </c>
      <c r="F1122" t="s">
        <v>210</v>
      </c>
      <c r="G1122" t="s">
        <v>61</v>
      </c>
      <c r="H1122" t="s">
        <v>191</v>
      </c>
      <c r="I1122">
        <v>1</v>
      </c>
      <c r="J1122">
        <v>0</v>
      </c>
      <c r="K1122">
        <v>0</v>
      </c>
      <c r="L1122">
        <v>1</v>
      </c>
      <c r="M1122">
        <v>0</v>
      </c>
      <c r="N1122">
        <v>0</v>
      </c>
      <c r="O1122" t="s">
        <v>9</v>
      </c>
    </row>
    <row r="1123" spans="1:15" x14ac:dyDescent="0.3">
      <c r="A1123">
        <v>403</v>
      </c>
      <c r="B1123">
        <v>543</v>
      </c>
      <c r="C1123" s="1">
        <v>43754</v>
      </c>
      <c r="D1123">
        <v>26.634454999999999</v>
      </c>
      <c r="E1123">
        <v>93.553312000000005</v>
      </c>
      <c r="F1123" t="s">
        <v>210</v>
      </c>
      <c r="G1123" t="s">
        <v>61</v>
      </c>
      <c r="H1123" t="s">
        <v>191</v>
      </c>
      <c r="I1123">
        <v>1</v>
      </c>
      <c r="J1123">
        <v>0</v>
      </c>
      <c r="K1123">
        <v>0</v>
      </c>
      <c r="L1123">
        <v>1</v>
      </c>
      <c r="M1123">
        <v>0</v>
      </c>
      <c r="N1123">
        <v>0</v>
      </c>
      <c r="O1123" t="s">
        <v>9</v>
      </c>
    </row>
    <row r="1124" spans="1:15" x14ac:dyDescent="0.3">
      <c r="A1124">
        <v>462</v>
      </c>
      <c r="B1124">
        <v>580</v>
      </c>
      <c r="C1124" s="1">
        <v>43765</v>
      </c>
      <c r="D1124">
        <v>26.574708000000001</v>
      </c>
      <c r="E1124">
        <v>93.213470000000001</v>
      </c>
      <c r="F1124" t="s">
        <v>210</v>
      </c>
      <c r="G1124" t="s">
        <v>61</v>
      </c>
      <c r="H1124" t="s">
        <v>191</v>
      </c>
      <c r="I1124">
        <v>1</v>
      </c>
      <c r="J1124">
        <v>0</v>
      </c>
      <c r="K1124">
        <v>0</v>
      </c>
      <c r="L1124">
        <v>1</v>
      </c>
      <c r="M1124">
        <v>0</v>
      </c>
      <c r="N1124">
        <v>0</v>
      </c>
      <c r="O1124" t="s">
        <v>9</v>
      </c>
    </row>
    <row r="1125" spans="1:15" x14ac:dyDescent="0.3">
      <c r="A1125">
        <v>509</v>
      </c>
      <c r="B1125">
        <v>606</v>
      </c>
      <c r="C1125" s="1">
        <v>43774</v>
      </c>
      <c r="D1125">
        <v>26.574417</v>
      </c>
      <c r="E1125">
        <v>93.193278000000007</v>
      </c>
      <c r="F1125" t="s">
        <v>210</v>
      </c>
      <c r="G1125" t="s">
        <v>61</v>
      </c>
      <c r="H1125" t="s">
        <v>191</v>
      </c>
      <c r="I1125">
        <v>1</v>
      </c>
      <c r="J1125">
        <v>0</v>
      </c>
      <c r="K1125">
        <v>0</v>
      </c>
      <c r="L1125">
        <v>1</v>
      </c>
      <c r="M1125">
        <v>0</v>
      </c>
      <c r="N1125">
        <v>0</v>
      </c>
      <c r="O1125" t="s">
        <v>9</v>
      </c>
    </row>
    <row r="1126" spans="1:15" x14ac:dyDescent="0.3">
      <c r="A1126">
        <v>596</v>
      </c>
      <c r="B1126">
        <v>652</v>
      </c>
      <c r="C1126" s="1">
        <v>43787</v>
      </c>
      <c r="D1126">
        <v>26.585526999999999</v>
      </c>
      <c r="E1126">
        <v>93.339590000000001</v>
      </c>
      <c r="F1126" t="s">
        <v>210</v>
      </c>
      <c r="G1126" t="s">
        <v>61</v>
      </c>
      <c r="H1126" t="s">
        <v>191</v>
      </c>
      <c r="I1126">
        <v>1</v>
      </c>
      <c r="J1126">
        <v>0</v>
      </c>
      <c r="K1126">
        <v>0</v>
      </c>
      <c r="L1126">
        <v>1</v>
      </c>
      <c r="M1126">
        <v>0</v>
      </c>
      <c r="N1126">
        <v>0</v>
      </c>
      <c r="O1126" t="s">
        <v>9</v>
      </c>
    </row>
    <row r="1127" spans="1:15" x14ac:dyDescent="0.3">
      <c r="A1127">
        <v>598</v>
      </c>
      <c r="B1127">
        <v>654</v>
      </c>
      <c r="C1127" s="1">
        <v>43787</v>
      </c>
      <c r="D1127">
        <v>26.576215000000001</v>
      </c>
      <c r="E1127">
        <v>93.159887999999995</v>
      </c>
      <c r="F1127" t="s">
        <v>210</v>
      </c>
      <c r="G1127" t="s">
        <v>61</v>
      </c>
      <c r="H1127" t="s">
        <v>191</v>
      </c>
      <c r="I1127">
        <v>1</v>
      </c>
      <c r="J1127">
        <v>0</v>
      </c>
      <c r="K1127">
        <v>0</v>
      </c>
      <c r="L1127">
        <v>1</v>
      </c>
      <c r="M1127">
        <v>0</v>
      </c>
      <c r="N1127">
        <v>0</v>
      </c>
      <c r="O1127" t="s">
        <v>9</v>
      </c>
    </row>
    <row r="1128" spans="1:15" x14ac:dyDescent="0.3">
      <c r="A1128">
        <v>623</v>
      </c>
      <c r="B1128">
        <v>679</v>
      </c>
      <c r="C1128" s="1">
        <v>43794</v>
      </c>
      <c r="D1128">
        <v>26.574472</v>
      </c>
      <c r="E1128">
        <v>93.090917000000005</v>
      </c>
      <c r="F1128" t="s">
        <v>210</v>
      </c>
      <c r="G1128" t="s">
        <v>61</v>
      </c>
      <c r="H1128" t="s">
        <v>191</v>
      </c>
      <c r="I1128">
        <v>1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v>3.02</v>
      </c>
    </row>
    <row r="1129" spans="1:15" x14ac:dyDescent="0.3">
      <c r="A1129">
        <v>759</v>
      </c>
      <c r="B1129">
        <v>799</v>
      </c>
      <c r="C1129" s="1">
        <v>43890</v>
      </c>
      <c r="D1129">
        <v>26.631639</v>
      </c>
      <c r="E1129">
        <v>93.546333000000004</v>
      </c>
      <c r="F1129" t="s">
        <v>210</v>
      </c>
      <c r="G1129" t="s">
        <v>61</v>
      </c>
      <c r="H1129" t="s">
        <v>191</v>
      </c>
      <c r="I1129">
        <v>1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v>11.01</v>
      </c>
    </row>
    <row r="1130" spans="1:15" x14ac:dyDescent="0.3">
      <c r="A1130">
        <v>763</v>
      </c>
      <c r="B1130">
        <v>803</v>
      </c>
      <c r="C1130" s="1">
        <v>43892</v>
      </c>
      <c r="D1130">
        <v>26.575033000000001</v>
      </c>
      <c r="E1130">
        <v>93.149446999999995</v>
      </c>
      <c r="F1130" t="s">
        <v>210</v>
      </c>
      <c r="G1130" t="s">
        <v>61</v>
      </c>
      <c r="H1130" t="s">
        <v>191</v>
      </c>
      <c r="I1130">
        <v>1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v>2.35</v>
      </c>
    </row>
    <row r="1131" spans="1:15" x14ac:dyDescent="0.3">
      <c r="A1131">
        <v>6310</v>
      </c>
      <c r="B1131">
        <v>274</v>
      </c>
      <c r="C1131" s="1">
        <v>43664</v>
      </c>
      <c r="D1131">
        <v>26.573225000000001</v>
      </c>
      <c r="E1131">
        <v>93.114964000000001</v>
      </c>
      <c r="F1131" t="s">
        <v>208</v>
      </c>
      <c r="G1131" t="s">
        <v>78</v>
      </c>
      <c r="H1131" t="s">
        <v>189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1</v>
      </c>
      <c r="O1131" t="s">
        <v>79</v>
      </c>
    </row>
    <row r="1132" spans="1:15" x14ac:dyDescent="0.3">
      <c r="A1132">
        <v>6410</v>
      </c>
      <c r="B1132">
        <v>274</v>
      </c>
      <c r="C1132" s="1">
        <v>43664</v>
      </c>
      <c r="D1132">
        <v>26.573225000000001</v>
      </c>
      <c r="E1132">
        <v>93.114964000000001</v>
      </c>
      <c r="F1132" t="s">
        <v>208</v>
      </c>
      <c r="G1132" t="s">
        <v>78</v>
      </c>
      <c r="H1132" t="s">
        <v>189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1</v>
      </c>
      <c r="O1132" t="s">
        <v>79</v>
      </c>
    </row>
    <row r="1133" spans="1:15" x14ac:dyDescent="0.3">
      <c r="A1133">
        <v>6510</v>
      </c>
      <c r="B1133">
        <v>274</v>
      </c>
      <c r="C1133" s="1">
        <v>43664</v>
      </c>
      <c r="D1133">
        <v>26.573225000000001</v>
      </c>
      <c r="E1133">
        <v>93.114964000000001</v>
      </c>
      <c r="F1133" t="s">
        <v>208</v>
      </c>
      <c r="G1133" t="s">
        <v>78</v>
      </c>
      <c r="H1133" t="s">
        <v>189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1</v>
      </c>
      <c r="O1133" t="s">
        <v>79</v>
      </c>
    </row>
    <row r="1134" spans="1:15" x14ac:dyDescent="0.3">
      <c r="A1134">
        <v>6610</v>
      </c>
      <c r="B1134">
        <v>274</v>
      </c>
      <c r="C1134" s="1">
        <v>43664</v>
      </c>
      <c r="D1134">
        <v>26.573225000000001</v>
      </c>
      <c r="E1134">
        <v>93.114964000000001</v>
      </c>
      <c r="F1134" t="s">
        <v>208</v>
      </c>
      <c r="G1134" t="s">
        <v>78</v>
      </c>
      <c r="H1134" t="s">
        <v>189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1</v>
      </c>
      <c r="O1134" t="s">
        <v>79</v>
      </c>
    </row>
    <row r="1135" spans="1:15" x14ac:dyDescent="0.3">
      <c r="A1135">
        <v>6710</v>
      </c>
      <c r="B1135">
        <v>274</v>
      </c>
      <c r="C1135" s="1">
        <v>43664</v>
      </c>
      <c r="D1135">
        <v>26.573225000000001</v>
      </c>
      <c r="E1135">
        <v>93.114964000000001</v>
      </c>
      <c r="F1135" t="s">
        <v>208</v>
      </c>
      <c r="G1135" t="s">
        <v>78</v>
      </c>
      <c r="H1135" t="s">
        <v>189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1</v>
      </c>
      <c r="O1135" t="s">
        <v>79</v>
      </c>
    </row>
    <row r="1136" spans="1:15" x14ac:dyDescent="0.3">
      <c r="A1136">
        <v>6810</v>
      </c>
      <c r="B1136">
        <v>274</v>
      </c>
      <c r="C1136" s="1">
        <v>43664</v>
      </c>
      <c r="D1136">
        <v>26.573225000000001</v>
      </c>
      <c r="E1136">
        <v>93.114964000000001</v>
      </c>
      <c r="F1136" t="s">
        <v>208</v>
      </c>
      <c r="G1136" t="s">
        <v>78</v>
      </c>
      <c r="H1136" t="s">
        <v>189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1</v>
      </c>
      <c r="O1136" t="s">
        <v>79</v>
      </c>
    </row>
    <row r="1137" spans="1:15" x14ac:dyDescent="0.3">
      <c r="A1137">
        <v>162</v>
      </c>
      <c r="B1137">
        <v>162</v>
      </c>
      <c r="C1137" s="1">
        <v>43578</v>
      </c>
      <c r="D1137">
        <v>26.578749999999999</v>
      </c>
      <c r="E1137">
        <v>93.262111110000006</v>
      </c>
      <c r="F1137" t="s">
        <v>210</v>
      </c>
      <c r="G1137" t="s">
        <v>36</v>
      </c>
      <c r="H1137" t="s">
        <v>191</v>
      </c>
      <c r="I1137">
        <v>1</v>
      </c>
      <c r="J1137">
        <v>0</v>
      </c>
      <c r="K1137">
        <v>0</v>
      </c>
      <c r="L1137">
        <v>1</v>
      </c>
      <c r="M1137">
        <v>0</v>
      </c>
      <c r="N1137">
        <v>0</v>
      </c>
      <c r="O1137" t="s">
        <v>9</v>
      </c>
    </row>
    <row r="1138" spans="1:15" x14ac:dyDescent="0.3">
      <c r="A1138">
        <v>192</v>
      </c>
      <c r="B1138">
        <v>192</v>
      </c>
      <c r="C1138" s="1">
        <v>43608</v>
      </c>
      <c r="D1138">
        <v>26.609346670000001</v>
      </c>
      <c r="E1138">
        <v>93.477828329999994</v>
      </c>
      <c r="F1138" t="s">
        <v>210</v>
      </c>
      <c r="G1138" t="s">
        <v>36</v>
      </c>
      <c r="H1138" t="s">
        <v>191</v>
      </c>
      <c r="I1138">
        <v>1</v>
      </c>
      <c r="J1138">
        <v>0</v>
      </c>
      <c r="K1138">
        <v>0</v>
      </c>
      <c r="L1138">
        <v>1</v>
      </c>
      <c r="M1138">
        <v>0</v>
      </c>
      <c r="N1138">
        <v>0</v>
      </c>
      <c r="O1138" t="s">
        <v>9</v>
      </c>
    </row>
    <row r="1139" spans="1:15" x14ac:dyDescent="0.3">
      <c r="A1139">
        <v>195</v>
      </c>
      <c r="B1139">
        <v>195</v>
      </c>
      <c r="C1139" s="1">
        <v>43612</v>
      </c>
      <c r="D1139">
        <v>26.605441670000001</v>
      </c>
      <c r="E1139">
        <v>93.463981669999995</v>
      </c>
      <c r="F1139" t="s">
        <v>210</v>
      </c>
      <c r="G1139" t="s">
        <v>36</v>
      </c>
      <c r="H1139" t="s">
        <v>191</v>
      </c>
      <c r="I1139">
        <v>1</v>
      </c>
      <c r="J1139">
        <v>0</v>
      </c>
      <c r="K1139">
        <v>0</v>
      </c>
      <c r="L1139">
        <v>1</v>
      </c>
      <c r="M1139">
        <v>0</v>
      </c>
      <c r="N1139">
        <v>0</v>
      </c>
      <c r="O1139" t="s">
        <v>9</v>
      </c>
    </row>
    <row r="1140" spans="1:15" x14ac:dyDescent="0.3">
      <c r="A1140">
        <v>196</v>
      </c>
      <c r="B1140">
        <v>196</v>
      </c>
      <c r="C1140" s="1">
        <v>43612</v>
      </c>
      <c r="D1140">
        <v>26.574725000000001</v>
      </c>
      <c r="E1140">
        <v>93.228888330000004</v>
      </c>
      <c r="F1140" t="s">
        <v>210</v>
      </c>
      <c r="G1140" t="s">
        <v>36</v>
      </c>
      <c r="H1140" t="s">
        <v>191</v>
      </c>
      <c r="I1140">
        <v>1</v>
      </c>
      <c r="J1140">
        <v>0</v>
      </c>
      <c r="K1140">
        <v>0</v>
      </c>
      <c r="L1140">
        <v>1</v>
      </c>
      <c r="M1140">
        <v>0</v>
      </c>
      <c r="N1140">
        <v>0</v>
      </c>
      <c r="O1140" t="s">
        <v>9</v>
      </c>
    </row>
    <row r="1141" spans="1:15" x14ac:dyDescent="0.3">
      <c r="A1141">
        <v>205</v>
      </c>
      <c r="B1141">
        <v>205</v>
      </c>
      <c r="C1141" s="1">
        <v>43614</v>
      </c>
      <c r="D1141">
        <v>26.57375</v>
      </c>
      <c r="E1141">
        <v>93.10502778</v>
      </c>
      <c r="F1141" t="s">
        <v>210</v>
      </c>
      <c r="G1141" t="s">
        <v>36</v>
      </c>
      <c r="H1141" t="s">
        <v>191</v>
      </c>
      <c r="I1141">
        <v>1</v>
      </c>
      <c r="J1141">
        <v>0</v>
      </c>
      <c r="K1141">
        <v>0</v>
      </c>
      <c r="L1141">
        <v>1</v>
      </c>
      <c r="M1141">
        <v>0</v>
      </c>
      <c r="N1141">
        <v>0</v>
      </c>
      <c r="O1141" t="s">
        <v>9</v>
      </c>
    </row>
    <row r="1142" spans="1:15" x14ac:dyDescent="0.3">
      <c r="A1142">
        <v>238</v>
      </c>
      <c r="B1142">
        <v>238</v>
      </c>
      <c r="C1142" s="1">
        <v>43626</v>
      </c>
      <c r="D1142">
        <v>26.641213329999999</v>
      </c>
      <c r="E1142">
        <v>93.584661670000003</v>
      </c>
      <c r="F1142" t="s">
        <v>208</v>
      </c>
      <c r="G1142" t="s">
        <v>36</v>
      </c>
      <c r="H1142" t="s">
        <v>191</v>
      </c>
      <c r="I1142">
        <v>1</v>
      </c>
      <c r="J1142">
        <v>0</v>
      </c>
      <c r="K1142">
        <v>0</v>
      </c>
      <c r="L1142">
        <v>1</v>
      </c>
      <c r="M1142">
        <v>0</v>
      </c>
      <c r="N1142">
        <v>0</v>
      </c>
      <c r="O1142" t="s">
        <v>9</v>
      </c>
    </row>
    <row r="1143" spans="1:15" x14ac:dyDescent="0.3">
      <c r="A1143">
        <v>239</v>
      </c>
      <c r="B1143">
        <v>239</v>
      </c>
      <c r="C1143" s="1">
        <v>43628</v>
      </c>
      <c r="D1143">
        <v>26.592148330000001</v>
      </c>
      <c r="E1143">
        <v>93.438221670000004</v>
      </c>
      <c r="F1143" t="s">
        <v>208</v>
      </c>
      <c r="G1143" t="s">
        <v>36</v>
      </c>
      <c r="H1143" t="s">
        <v>191</v>
      </c>
      <c r="I1143">
        <v>1</v>
      </c>
      <c r="J1143">
        <v>0</v>
      </c>
      <c r="K1143">
        <v>0</v>
      </c>
      <c r="L1143">
        <v>1</v>
      </c>
      <c r="M1143">
        <v>0</v>
      </c>
      <c r="N1143">
        <v>0</v>
      </c>
      <c r="O1143" t="s">
        <v>9</v>
      </c>
    </row>
    <row r="1144" spans="1:15" x14ac:dyDescent="0.3">
      <c r="A1144">
        <v>242</v>
      </c>
      <c r="B1144">
        <v>242</v>
      </c>
      <c r="C1144" s="1">
        <v>43628</v>
      </c>
      <c r="D1144">
        <v>26.574045000000002</v>
      </c>
      <c r="E1144">
        <v>93.105183330000003</v>
      </c>
      <c r="F1144" t="s">
        <v>208</v>
      </c>
      <c r="G1144" t="s">
        <v>36</v>
      </c>
      <c r="H1144" t="s">
        <v>191</v>
      </c>
      <c r="I1144">
        <v>1</v>
      </c>
      <c r="J1144">
        <v>0</v>
      </c>
      <c r="K1144">
        <v>0</v>
      </c>
      <c r="L1144">
        <v>1</v>
      </c>
      <c r="M1144">
        <v>0</v>
      </c>
      <c r="N1144">
        <v>0</v>
      </c>
      <c r="O1144" t="s">
        <v>9</v>
      </c>
    </row>
    <row r="1145" spans="1:15" x14ac:dyDescent="0.3">
      <c r="A1145">
        <v>245</v>
      </c>
      <c r="B1145">
        <v>245</v>
      </c>
      <c r="C1145" s="1">
        <v>43634</v>
      </c>
      <c r="D1145">
        <v>26.590638890000001</v>
      </c>
      <c r="E1145">
        <v>93.424972220000001</v>
      </c>
      <c r="F1145" t="s">
        <v>208</v>
      </c>
      <c r="G1145" t="s">
        <v>36</v>
      </c>
      <c r="H1145" t="s">
        <v>191</v>
      </c>
      <c r="I1145">
        <v>1</v>
      </c>
      <c r="J1145">
        <v>0</v>
      </c>
      <c r="K1145">
        <v>0</v>
      </c>
      <c r="L1145">
        <v>1</v>
      </c>
      <c r="M1145">
        <v>0</v>
      </c>
      <c r="N1145">
        <v>0</v>
      </c>
      <c r="O1145" t="s">
        <v>9</v>
      </c>
    </row>
    <row r="1146" spans="1:15" x14ac:dyDescent="0.3">
      <c r="A1146">
        <v>3100</v>
      </c>
      <c r="B1146">
        <v>250</v>
      </c>
      <c r="C1146" s="1">
        <v>43648</v>
      </c>
      <c r="D1146">
        <v>26.574677999999999</v>
      </c>
      <c r="E1146">
        <v>93.218957000000003</v>
      </c>
      <c r="F1146" t="s">
        <v>208</v>
      </c>
      <c r="G1146" t="s">
        <v>36</v>
      </c>
      <c r="H1146" t="s">
        <v>191</v>
      </c>
      <c r="I1146">
        <v>1</v>
      </c>
      <c r="J1146">
        <v>0</v>
      </c>
      <c r="K1146">
        <v>0</v>
      </c>
      <c r="L1146">
        <v>1</v>
      </c>
      <c r="M1146">
        <v>0</v>
      </c>
      <c r="N1146">
        <v>0</v>
      </c>
      <c r="O1146" t="s">
        <v>9</v>
      </c>
    </row>
    <row r="1147" spans="1:15" x14ac:dyDescent="0.3">
      <c r="A1147">
        <v>4210</v>
      </c>
      <c r="B1147">
        <v>268</v>
      </c>
      <c r="C1147" s="1">
        <v>43658</v>
      </c>
      <c r="D1147">
        <v>26.576328</v>
      </c>
      <c r="E1147">
        <v>93.252514000000005</v>
      </c>
      <c r="F1147" t="s">
        <v>208</v>
      </c>
      <c r="G1147" t="s">
        <v>36</v>
      </c>
      <c r="H1147" t="s">
        <v>191</v>
      </c>
      <c r="I1147">
        <v>1</v>
      </c>
      <c r="J1147">
        <v>0</v>
      </c>
      <c r="K1147">
        <v>0</v>
      </c>
      <c r="L1147">
        <v>1</v>
      </c>
      <c r="M1147">
        <v>0</v>
      </c>
      <c r="N1147">
        <v>0</v>
      </c>
      <c r="O1147" t="s">
        <v>9</v>
      </c>
    </row>
    <row r="1148" spans="1:15" x14ac:dyDescent="0.3">
      <c r="A1148">
        <v>8010</v>
      </c>
      <c r="B1148">
        <v>286</v>
      </c>
      <c r="C1148" s="1">
        <v>43667</v>
      </c>
      <c r="D1148">
        <v>26.590667</v>
      </c>
      <c r="E1148">
        <v>93.422639000000004</v>
      </c>
      <c r="F1148" t="s">
        <v>208</v>
      </c>
      <c r="G1148" t="s">
        <v>36</v>
      </c>
      <c r="H1148" t="s">
        <v>191</v>
      </c>
      <c r="I1148">
        <v>1</v>
      </c>
      <c r="J1148">
        <v>0</v>
      </c>
      <c r="K1148">
        <v>0</v>
      </c>
      <c r="L1148">
        <v>1</v>
      </c>
      <c r="M1148">
        <v>0</v>
      </c>
      <c r="N1148">
        <v>0</v>
      </c>
      <c r="O1148" t="s">
        <v>9</v>
      </c>
    </row>
    <row r="1149" spans="1:15" x14ac:dyDescent="0.3">
      <c r="A1149">
        <v>891</v>
      </c>
      <c r="B1149">
        <v>295</v>
      </c>
      <c r="C1149" s="1">
        <v>43667</v>
      </c>
      <c r="D1149">
        <v>26.587972000000001</v>
      </c>
      <c r="E1149">
        <v>93.367333000000002</v>
      </c>
      <c r="F1149" t="s">
        <v>208</v>
      </c>
      <c r="G1149" t="s">
        <v>36</v>
      </c>
      <c r="H1149" t="s">
        <v>191</v>
      </c>
      <c r="I1149">
        <v>1</v>
      </c>
      <c r="J1149">
        <v>0</v>
      </c>
      <c r="K1149">
        <v>0</v>
      </c>
      <c r="L1149">
        <v>1</v>
      </c>
      <c r="M1149">
        <v>0</v>
      </c>
      <c r="N1149">
        <v>0</v>
      </c>
      <c r="O1149" t="s">
        <v>9</v>
      </c>
    </row>
    <row r="1150" spans="1:15" x14ac:dyDescent="0.3">
      <c r="A1150">
        <v>901</v>
      </c>
      <c r="B1150">
        <v>296</v>
      </c>
      <c r="C1150" s="1">
        <v>43667</v>
      </c>
      <c r="D1150">
        <v>26.58775</v>
      </c>
      <c r="E1150">
        <v>93.369249999999994</v>
      </c>
      <c r="F1150" t="s">
        <v>208</v>
      </c>
      <c r="G1150" t="s">
        <v>36</v>
      </c>
      <c r="H1150" t="s">
        <v>191</v>
      </c>
      <c r="I1150">
        <v>1</v>
      </c>
      <c r="J1150">
        <v>0</v>
      </c>
      <c r="K1150">
        <v>0</v>
      </c>
      <c r="L1150">
        <v>1</v>
      </c>
      <c r="M1150">
        <v>0</v>
      </c>
      <c r="N1150">
        <v>0</v>
      </c>
      <c r="O1150" t="s">
        <v>9</v>
      </c>
    </row>
    <row r="1151" spans="1:15" x14ac:dyDescent="0.3">
      <c r="A1151">
        <v>1391</v>
      </c>
      <c r="B1151">
        <v>345</v>
      </c>
      <c r="C1151" s="1">
        <v>43685</v>
      </c>
      <c r="D1151">
        <v>26.573972000000001</v>
      </c>
      <c r="E1151">
        <v>93.186278000000001</v>
      </c>
      <c r="F1151" t="s">
        <v>208</v>
      </c>
      <c r="G1151" t="s">
        <v>36</v>
      </c>
      <c r="H1151" t="s">
        <v>191</v>
      </c>
      <c r="I1151">
        <v>1</v>
      </c>
      <c r="J1151">
        <v>0</v>
      </c>
      <c r="K1151">
        <v>0</v>
      </c>
      <c r="L1151">
        <v>1</v>
      </c>
      <c r="M1151">
        <v>0</v>
      </c>
      <c r="N1151">
        <v>0</v>
      </c>
      <c r="O1151" t="s">
        <v>9</v>
      </c>
    </row>
    <row r="1152" spans="1:15" x14ac:dyDescent="0.3">
      <c r="A1152">
        <v>1501</v>
      </c>
      <c r="B1152">
        <v>356</v>
      </c>
      <c r="C1152" s="1">
        <v>43693</v>
      </c>
      <c r="D1152">
        <v>26.587599999999998</v>
      </c>
      <c r="E1152">
        <v>93.364707999999993</v>
      </c>
      <c r="F1152" t="s">
        <v>208</v>
      </c>
      <c r="G1152" t="s">
        <v>36</v>
      </c>
      <c r="H1152" t="s">
        <v>191</v>
      </c>
      <c r="I1152">
        <v>1</v>
      </c>
      <c r="J1152">
        <v>0</v>
      </c>
      <c r="K1152">
        <v>0</v>
      </c>
      <c r="L1152">
        <v>1</v>
      </c>
      <c r="M1152">
        <v>0</v>
      </c>
      <c r="N1152">
        <v>0</v>
      </c>
      <c r="O1152" t="s">
        <v>9</v>
      </c>
    </row>
    <row r="1153" spans="1:15" x14ac:dyDescent="0.3">
      <c r="A1153">
        <v>1621</v>
      </c>
      <c r="B1153">
        <v>368</v>
      </c>
      <c r="C1153" s="1">
        <v>43697</v>
      </c>
      <c r="D1153">
        <v>26.595030000000001</v>
      </c>
      <c r="E1153">
        <v>93.443938000000003</v>
      </c>
      <c r="F1153" t="s">
        <v>208</v>
      </c>
      <c r="G1153" t="s">
        <v>36</v>
      </c>
      <c r="H1153" t="s">
        <v>191</v>
      </c>
      <c r="I1153">
        <v>1</v>
      </c>
      <c r="J1153">
        <v>0</v>
      </c>
      <c r="K1153">
        <v>0</v>
      </c>
      <c r="L1153">
        <v>1</v>
      </c>
      <c r="M1153">
        <v>0</v>
      </c>
      <c r="N1153">
        <v>0</v>
      </c>
      <c r="O1153" t="s">
        <v>9</v>
      </c>
    </row>
    <row r="1154" spans="1:15" x14ac:dyDescent="0.3">
      <c r="A1154">
        <v>1971</v>
      </c>
      <c r="B1154">
        <v>389</v>
      </c>
      <c r="C1154" s="1">
        <v>43703</v>
      </c>
      <c r="D1154">
        <v>26.576117</v>
      </c>
      <c r="E1154">
        <v>93.248864999999995</v>
      </c>
      <c r="F1154" t="s">
        <v>208</v>
      </c>
      <c r="G1154" t="s">
        <v>36</v>
      </c>
      <c r="H1154" t="s">
        <v>191</v>
      </c>
      <c r="I1154">
        <v>1</v>
      </c>
      <c r="J1154">
        <v>0</v>
      </c>
      <c r="K1154">
        <v>0</v>
      </c>
      <c r="L1154">
        <v>1</v>
      </c>
      <c r="M1154">
        <v>0</v>
      </c>
      <c r="N1154">
        <v>0</v>
      </c>
      <c r="O1154" t="s">
        <v>9</v>
      </c>
    </row>
    <row r="1155" spans="1:15" x14ac:dyDescent="0.3">
      <c r="A1155">
        <v>2351</v>
      </c>
      <c r="B1155">
        <v>407</v>
      </c>
      <c r="C1155" s="1">
        <v>43709</v>
      </c>
      <c r="D1155">
        <v>26.609517</v>
      </c>
      <c r="E1155">
        <v>93.478112999999993</v>
      </c>
      <c r="F1155" t="s">
        <v>208</v>
      </c>
      <c r="G1155" t="s">
        <v>36</v>
      </c>
      <c r="H1155" t="s">
        <v>191</v>
      </c>
      <c r="I1155">
        <v>1</v>
      </c>
      <c r="J1155">
        <v>0</v>
      </c>
      <c r="K1155">
        <v>0</v>
      </c>
      <c r="L1155">
        <v>1</v>
      </c>
      <c r="M1155">
        <v>0</v>
      </c>
      <c r="N1155">
        <v>0</v>
      </c>
      <c r="O1155" t="s">
        <v>9</v>
      </c>
    </row>
    <row r="1156" spans="1:15" x14ac:dyDescent="0.3">
      <c r="A1156">
        <v>2391</v>
      </c>
      <c r="B1156">
        <v>411</v>
      </c>
      <c r="C1156" s="1">
        <v>43709</v>
      </c>
      <c r="D1156">
        <v>26.568546999999999</v>
      </c>
      <c r="E1156">
        <v>93.132362000000001</v>
      </c>
      <c r="F1156" t="s">
        <v>208</v>
      </c>
      <c r="G1156" t="s">
        <v>36</v>
      </c>
      <c r="H1156" t="s">
        <v>191</v>
      </c>
      <c r="I1156">
        <v>1</v>
      </c>
      <c r="J1156">
        <v>0</v>
      </c>
      <c r="K1156">
        <v>0</v>
      </c>
      <c r="L1156">
        <v>1</v>
      </c>
      <c r="M1156">
        <v>0</v>
      </c>
      <c r="N1156">
        <v>0</v>
      </c>
      <c r="O1156" t="s">
        <v>9</v>
      </c>
    </row>
    <row r="1157" spans="1:15" x14ac:dyDescent="0.3">
      <c r="A1157">
        <v>2461</v>
      </c>
      <c r="B1157">
        <v>418</v>
      </c>
      <c r="C1157" s="1">
        <v>43711</v>
      </c>
      <c r="D1157">
        <v>26.613520000000001</v>
      </c>
      <c r="E1157">
        <v>93.501782000000006</v>
      </c>
      <c r="F1157" t="s">
        <v>208</v>
      </c>
      <c r="G1157" t="s">
        <v>36</v>
      </c>
      <c r="H1157" t="s">
        <v>191</v>
      </c>
      <c r="I1157">
        <v>1</v>
      </c>
      <c r="J1157">
        <v>0</v>
      </c>
      <c r="K1157">
        <v>0</v>
      </c>
      <c r="L1157">
        <v>1</v>
      </c>
      <c r="M1157">
        <v>0</v>
      </c>
      <c r="N1157">
        <v>0</v>
      </c>
      <c r="O1157" t="s">
        <v>9</v>
      </c>
    </row>
    <row r="1158" spans="1:15" x14ac:dyDescent="0.3">
      <c r="A1158">
        <v>249</v>
      </c>
      <c r="B1158">
        <v>421</v>
      </c>
      <c r="C1158" s="1">
        <v>43711</v>
      </c>
      <c r="D1158">
        <v>26.587872999999998</v>
      </c>
      <c r="E1158">
        <v>93.369124999999997</v>
      </c>
      <c r="F1158" t="s">
        <v>208</v>
      </c>
      <c r="G1158" t="s">
        <v>36</v>
      </c>
      <c r="H1158" t="s">
        <v>191</v>
      </c>
      <c r="I1158">
        <v>1</v>
      </c>
      <c r="J1158">
        <v>0</v>
      </c>
      <c r="K1158">
        <v>0</v>
      </c>
      <c r="L1158">
        <v>1</v>
      </c>
      <c r="M1158">
        <v>0</v>
      </c>
      <c r="N1158">
        <v>0</v>
      </c>
      <c r="O1158" t="s">
        <v>9</v>
      </c>
    </row>
    <row r="1159" spans="1:15" x14ac:dyDescent="0.3">
      <c r="A1159">
        <v>274</v>
      </c>
      <c r="B1159">
        <v>434</v>
      </c>
      <c r="C1159" s="1">
        <v>43713</v>
      </c>
      <c r="D1159">
        <v>26.576307</v>
      </c>
      <c r="E1159">
        <v>93.252797000000001</v>
      </c>
      <c r="F1159" t="s">
        <v>208</v>
      </c>
      <c r="G1159" t="s">
        <v>36</v>
      </c>
      <c r="H1159" t="s">
        <v>191</v>
      </c>
      <c r="I1159">
        <v>1</v>
      </c>
      <c r="J1159">
        <v>0</v>
      </c>
      <c r="K1159">
        <v>0</v>
      </c>
      <c r="L1159">
        <v>1</v>
      </c>
      <c r="M1159">
        <v>0</v>
      </c>
      <c r="N1159">
        <v>0</v>
      </c>
      <c r="O1159" t="s">
        <v>9</v>
      </c>
    </row>
    <row r="1160" spans="1:15" x14ac:dyDescent="0.3">
      <c r="A1160">
        <v>285</v>
      </c>
      <c r="B1160">
        <v>445</v>
      </c>
      <c r="C1160" s="1">
        <v>43721</v>
      </c>
      <c r="D1160">
        <v>26.574444</v>
      </c>
      <c r="E1160">
        <v>93.090778</v>
      </c>
      <c r="F1160" t="s">
        <v>208</v>
      </c>
      <c r="G1160" t="s">
        <v>36</v>
      </c>
      <c r="H1160" t="s">
        <v>191</v>
      </c>
      <c r="I1160">
        <v>1</v>
      </c>
      <c r="J1160">
        <v>0</v>
      </c>
      <c r="K1160">
        <v>0</v>
      </c>
      <c r="L1160">
        <v>1</v>
      </c>
      <c r="M1160">
        <v>0</v>
      </c>
      <c r="N1160">
        <v>0</v>
      </c>
      <c r="O1160" t="s">
        <v>9</v>
      </c>
    </row>
    <row r="1161" spans="1:15" x14ac:dyDescent="0.3">
      <c r="A1161">
        <v>306</v>
      </c>
      <c r="B1161">
        <v>461</v>
      </c>
      <c r="C1161" s="1">
        <v>43728</v>
      </c>
      <c r="D1161">
        <v>26.574290000000001</v>
      </c>
      <c r="E1161">
        <v>93.192931999999999</v>
      </c>
      <c r="F1161" t="s">
        <v>208</v>
      </c>
      <c r="G1161" t="s">
        <v>36</v>
      </c>
      <c r="H1161" t="s">
        <v>191</v>
      </c>
      <c r="I1161">
        <v>1</v>
      </c>
      <c r="J1161">
        <v>0</v>
      </c>
      <c r="K1161">
        <v>0</v>
      </c>
      <c r="L1161">
        <v>1</v>
      </c>
      <c r="M1161">
        <v>0</v>
      </c>
      <c r="N1161">
        <v>0</v>
      </c>
      <c r="O1161" t="s">
        <v>9</v>
      </c>
    </row>
    <row r="1162" spans="1:15" x14ac:dyDescent="0.3">
      <c r="A1162">
        <v>316</v>
      </c>
      <c r="B1162">
        <v>471</v>
      </c>
      <c r="C1162" s="1">
        <v>43735</v>
      </c>
      <c r="D1162">
        <v>26.578385000000001</v>
      </c>
      <c r="E1162">
        <v>93.272113000000004</v>
      </c>
      <c r="F1162" t="s">
        <v>208</v>
      </c>
      <c r="G1162" t="s">
        <v>36</v>
      </c>
      <c r="H1162" t="s">
        <v>191</v>
      </c>
      <c r="I1162">
        <v>1</v>
      </c>
      <c r="J1162">
        <v>0</v>
      </c>
      <c r="K1162">
        <v>0</v>
      </c>
      <c r="L1162">
        <v>1</v>
      </c>
      <c r="M1162">
        <v>0</v>
      </c>
      <c r="N1162">
        <v>0</v>
      </c>
      <c r="O1162" t="s">
        <v>9</v>
      </c>
    </row>
    <row r="1163" spans="1:15" x14ac:dyDescent="0.3">
      <c r="A1163">
        <v>338</v>
      </c>
      <c r="B1163">
        <v>485</v>
      </c>
      <c r="C1163" s="1">
        <v>43741</v>
      </c>
      <c r="D1163">
        <v>26.601595</v>
      </c>
      <c r="E1163">
        <v>93.456567000000007</v>
      </c>
      <c r="F1163" t="s">
        <v>210</v>
      </c>
      <c r="G1163" t="s">
        <v>36</v>
      </c>
      <c r="H1163" t="s">
        <v>191</v>
      </c>
      <c r="I1163">
        <v>1</v>
      </c>
      <c r="J1163">
        <v>0</v>
      </c>
      <c r="K1163">
        <v>0</v>
      </c>
      <c r="L1163">
        <v>1</v>
      </c>
      <c r="M1163">
        <v>0</v>
      </c>
      <c r="N1163">
        <v>0</v>
      </c>
      <c r="O1163" t="s">
        <v>9</v>
      </c>
    </row>
    <row r="1164" spans="1:15" x14ac:dyDescent="0.3">
      <c r="A1164">
        <v>343</v>
      </c>
      <c r="B1164">
        <v>490</v>
      </c>
      <c r="C1164" s="1">
        <v>43741</v>
      </c>
      <c r="D1164">
        <v>26.587838000000001</v>
      </c>
      <c r="E1164">
        <v>93.391407999999998</v>
      </c>
      <c r="F1164" t="s">
        <v>210</v>
      </c>
      <c r="G1164" t="s">
        <v>36</v>
      </c>
      <c r="H1164" t="s">
        <v>191</v>
      </c>
      <c r="I1164">
        <v>1</v>
      </c>
      <c r="J1164">
        <v>0</v>
      </c>
      <c r="K1164">
        <v>0</v>
      </c>
      <c r="L1164">
        <v>1</v>
      </c>
      <c r="M1164">
        <v>0</v>
      </c>
      <c r="N1164">
        <v>0</v>
      </c>
      <c r="O1164" t="s">
        <v>9</v>
      </c>
    </row>
    <row r="1165" spans="1:15" x14ac:dyDescent="0.3">
      <c r="A1165">
        <v>350</v>
      </c>
      <c r="B1165">
        <v>497</v>
      </c>
      <c r="C1165" s="1">
        <v>43741</v>
      </c>
      <c r="D1165">
        <v>26.576342</v>
      </c>
      <c r="E1165">
        <v>93.252413000000004</v>
      </c>
      <c r="F1165" t="s">
        <v>210</v>
      </c>
      <c r="G1165" t="s">
        <v>36</v>
      </c>
      <c r="H1165" t="s">
        <v>191</v>
      </c>
      <c r="I1165">
        <v>1</v>
      </c>
      <c r="J1165">
        <v>0</v>
      </c>
      <c r="K1165">
        <v>0</v>
      </c>
      <c r="L1165">
        <v>1</v>
      </c>
      <c r="M1165">
        <v>0</v>
      </c>
      <c r="N1165">
        <v>0</v>
      </c>
      <c r="O1165" t="s">
        <v>9</v>
      </c>
    </row>
    <row r="1166" spans="1:15" x14ac:dyDescent="0.3">
      <c r="A1166">
        <v>352</v>
      </c>
      <c r="B1166">
        <v>499</v>
      </c>
      <c r="C1166" s="1">
        <v>43741</v>
      </c>
      <c r="D1166">
        <v>26.601937</v>
      </c>
      <c r="E1166">
        <v>93.457030000000003</v>
      </c>
      <c r="F1166" t="s">
        <v>210</v>
      </c>
      <c r="G1166" t="s">
        <v>36</v>
      </c>
      <c r="H1166" t="s">
        <v>191</v>
      </c>
      <c r="I1166">
        <v>1</v>
      </c>
      <c r="J1166">
        <v>0</v>
      </c>
      <c r="K1166">
        <v>0</v>
      </c>
      <c r="L1166">
        <v>1</v>
      </c>
      <c r="M1166">
        <v>0</v>
      </c>
      <c r="N1166">
        <v>0</v>
      </c>
      <c r="O1166" t="s">
        <v>9</v>
      </c>
    </row>
    <row r="1167" spans="1:15" x14ac:dyDescent="0.3">
      <c r="A1167">
        <v>362</v>
      </c>
      <c r="B1167">
        <v>509</v>
      </c>
      <c r="C1167" s="1">
        <v>43748</v>
      </c>
      <c r="D1167">
        <v>26.608305999999999</v>
      </c>
      <c r="E1167">
        <v>93.473693999999995</v>
      </c>
      <c r="F1167" t="s">
        <v>210</v>
      </c>
      <c r="G1167" t="s">
        <v>36</v>
      </c>
      <c r="H1167" t="s">
        <v>191</v>
      </c>
      <c r="I1167">
        <v>1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2.21</v>
      </c>
    </row>
    <row r="1168" spans="1:15" x14ac:dyDescent="0.3">
      <c r="A1168">
        <v>369</v>
      </c>
      <c r="B1168">
        <v>516</v>
      </c>
      <c r="C1168" s="1">
        <v>43749</v>
      </c>
      <c r="D1168">
        <v>26.615282000000001</v>
      </c>
      <c r="E1168">
        <v>93.506934999999999</v>
      </c>
      <c r="F1168" t="s">
        <v>210</v>
      </c>
      <c r="G1168" t="s">
        <v>36</v>
      </c>
      <c r="H1168" t="s">
        <v>191</v>
      </c>
      <c r="I1168">
        <v>1</v>
      </c>
      <c r="J1168">
        <v>0</v>
      </c>
      <c r="K1168">
        <v>0</v>
      </c>
      <c r="L1168">
        <v>1</v>
      </c>
      <c r="M1168">
        <v>0</v>
      </c>
      <c r="N1168">
        <v>0</v>
      </c>
      <c r="O1168" t="s">
        <v>9</v>
      </c>
    </row>
    <row r="1169" spans="1:15" x14ac:dyDescent="0.3">
      <c r="A1169">
        <v>370</v>
      </c>
      <c r="B1169">
        <v>517</v>
      </c>
      <c r="C1169" s="1">
        <v>43750</v>
      </c>
      <c r="D1169">
        <v>26.597528000000001</v>
      </c>
      <c r="E1169">
        <v>93.448778000000004</v>
      </c>
      <c r="F1169" t="s">
        <v>210</v>
      </c>
      <c r="G1169" t="s">
        <v>36</v>
      </c>
      <c r="H1169" t="s">
        <v>191</v>
      </c>
      <c r="I1169">
        <v>1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v>2.13</v>
      </c>
    </row>
    <row r="1170" spans="1:15" x14ac:dyDescent="0.3">
      <c r="A1170">
        <v>391</v>
      </c>
      <c r="B1170">
        <v>531</v>
      </c>
      <c r="C1170" s="1">
        <v>43751</v>
      </c>
      <c r="D1170">
        <v>26.570678000000001</v>
      </c>
      <c r="E1170">
        <v>93.049404999999993</v>
      </c>
      <c r="F1170" t="s">
        <v>210</v>
      </c>
      <c r="G1170" t="s">
        <v>36</v>
      </c>
      <c r="H1170" t="s">
        <v>191</v>
      </c>
      <c r="I1170">
        <v>1</v>
      </c>
      <c r="J1170">
        <v>0</v>
      </c>
      <c r="K1170">
        <v>0</v>
      </c>
      <c r="L1170">
        <v>1</v>
      </c>
      <c r="M1170">
        <v>0</v>
      </c>
      <c r="N1170">
        <v>0</v>
      </c>
      <c r="O1170" t="s">
        <v>9</v>
      </c>
    </row>
    <row r="1171" spans="1:15" x14ac:dyDescent="0.3">
      <c r="A1171">
        <v>401</v>
      </c>
      <c r="B1171">
        <v>541</v>
      </c>
      <c r="C1171" s="1">
        <v>43754</v>
      </c>
      <c r="D1171">
        <v>26.610713000000001</v>
      </c>
      <c r="E1171">
        <v>93.485259999999997</v>
      </c>
      <c r="F1171" t="s">
        <v>210</v>
      </c>
      <c r="G1171" t="s">
        <v>36</v>
      </c>
      <c r="H1171" t="s">
        <v>191</v>
      </c>
      <c r="I1171">
        <v>1</v>
      </c>
      <c r="J1171">
        <v>0</v>
      </c>
      <c r="K1171">
        <v>0</v>
      </c>
      <c r="L1171">
        <v>1</v>
      </c>
      <c r="M1171">
        <v>0</v>
      </c>
      <c r="N1171">
        <v>0</v>
      </c>
      <c r="O1171" t="s">
        <v>9</v>
      </c>
    </row>
    <row r="1172" spans="1:15" x14ac:dyDescent="0.3">
      <c r="A1172">
        <v>413</v>
      </c>
      <c r="B1172">
        <v>548</v>
      </c>
      <c r="C1172" s="1">
        <v>43756</v>
      </c>
      <c r="D1172">
        <v>26.641217999999999</v>
      </c>
      <c r="E1172">
        <v>93.589905000000002</v>
      </c>
      <c r="F1172" t="s">
        <v>210</v>
      </c>
      <c r="G1172" t="s">
        <v>36</v>
      </c>
      <c r="H1172" t="s">
        <v>191</v>
      </c>
      <c r="I1172">
        <v>1</v>
      </c>
      <c r="J1172">
        <v>0</v>
      </c>
      <c r="K1172">
        <v>0</v>
      </c>
      <c r="L1172">
        <v>1</v>
      </c>
      <c r="M1172">
        <v>0</v>
      </c>
      <c r="N1172">
        <v>0</v>
      </c>
      <c r="O1172" t="s">
        <v>9</v>
      </c>
    </row>
    <row r="1173" spans="1:15" x14ac:dyDescent="0.3">
      <c r="A1173">
        <v>425</v>
      </c>
      <c r="B1173">
        <v>557</v>
      </c>
      <c r="C1173" s="1">
        <v>43758</v>
      </c>
      <c r="D1173">
        <v>26.610878</v>
      </c>
      <c r="E1173">
        <v>93.489462000000003</v>
      </c>
      <c r="F1173" t="s">
        <v>210</v>
      </c>
      <c r="G1173" t="s">
        <v>36</v>
      </c>
      <c r="H1173" t="s">
        <v>191</v>
      </c>
      <c r="I1173">
        <v>1</v>
      </c>
      <c r="J1173">
        <v>0</v>
      </c>
      <c r="K1173">
        <v>0</v>
      </c>
      <c r="L1173">
        <v>1</v>
      </c>
      <c r="M1173">
        <v>0</v>
      </c>
      <c r="N1173">
        <v>0</v>
      </c>
      <c r="O1173" t="s">
        <v>9</v>
      </c>
    </row>
    <row r="1174" spans="1:15" x14ac:dyDescent="0.3">
      <c r="A1174">
        <v>427</v>
      </c>
      <c r="B1174">
        <v>559</v>
      </c>
      <c r="C1174" s="1">
        <v>43758</v>
      </c>
      <c r="D1174">
        <v>26.597626999999999</v>
      </c>
      <c r="E1174">
        <v>93.434907999999993</v>
      </c>
      <c r="F1174" t="s">
        <v>210</v>
      </c>
      <c r="G1174" t="s">
        <v>36</v>
      </c>
      <c r="H1174" t="s">
        <v>191</v>
      </c>
      <c r="I1174">
        <v>1</v>
      </c>
      <c r="J1174">
        <v>0</v>
      </c>
      <c r="K1174">
        <v>0</v>
      </c>
      <c r="L1174">
        <v>1</v>
      </c>
      <c r="M1174">
        <v>0</v>
      </c>
      <c r="N1174">
        <v>0</v>
      </c>
      <c r="O1174" t="s">
        <v>9</v>
      </c>
    </row>
    <row r="1175" spans="1:15" x14ac:dyDescent="0.3">
      <c r="A1175">
        <v>431</v>
      </c>
      <c r="B1175">
        <v>563</v>
      </c>
      <c r="C1175" s="1">
        <v>43758</v>
      </c>
      <c r="D1175">
        <v>26.584267000000001</v>
      </c>
      <c r="E1175">
        <v>93.333781999999999</v>
      </c>
      <c r="F1175" t="s">
        <v>210</v>
      </c>
      <c r="G1175" t="s">
        <v>36</v>
      </c>
      <c r="H1175" t="s">
        <v>191</v>
      </c>
      <c r="I1175">
        <v>1</v>
      </c>
      <c r="J1175">
        <v>0</v>
      </c>
      <c r="K1175">
        <v>0</v>
      </c>
      <c r="L1175">
        <v>1</v>
      </c>
      <c r="M1175">
        <v>0</v>
      </c>
      <c r="N1175">
        <v>0</v>
      </c>
      <c r="O1175" t="s">
        <v>9</v>
      </c>
    </row>
    <row r="1176" spans="1:15" x14ac:dyDescent="0.3">
      <c r="A1176">
        <v>435</v>
      </c>
      <c r="B1176">
        <v>567</v>
      </c>
      <c r="C1176" s="1">
        <v>43760</v>
      </c>
      <c r="D1176">
        <v>26.617487000000001</v>
      </c>
      <c r="E1176">
        <v>93.512782999999999</v>
      </c>
      <c r="F1176" t="s">
        <v>210</v>
      </c>
      <c r="G1176" t="s">
        <v>36</v>
      </c>
      <c r="H1176" t="s">
        <v>191</v>
      </c>
      <c r="I1176">
        <v>1</v>
      </c>
      <c r="J1176">
        <v>0</v>
      </c>
      <c r="K1176">
        <v>0</v>
      </c>
      <c r="L1176">
        <v>1</v>
      </c>
      <c r="M1176">
        <v>0</v>
      </c>
      <c r="N1176">
        <v>0</v>
      </c>
      <c r="O1176" t="s">
        <v>9</v>
      </c>
    </row>
    <row r="1177" spans="1:15" x14ac:dyDescent="0.3">
      <c r="A1177">
        <v>469</v>
      </c>
      <c r="B1177">
        <v>587</v>
      </c>
      <c r="C1177" s="1">
        <v>43767</v>
      </c>
      <c r="D1177">
        <v>26.576877</v>
      </c>
      <c r="E1177">
        <v>93.256349999999998</v>
      </c>
      <c r="F1177" t="s">
        <v>210</v>
      </c>
      <c r="G1177" t="s">
        <v>36</v>
      </c>
      <c r="H1177" t="s">
        <v>191</v>
      </c>
      <c r="I1177">
        <v>1</v>
      </c>
      <c r="J1177">
        <v>0</v>
      </c>
      <c r="K1177">
        <v>0</v>
      </c>
      <c r="L1177">
        <v>1</v>
      </c>
      <c r="M1177">
        <v>0</v>
      </c>
      <c r="N1177">
        <v>0</v>
      </c>
      <c r="O1177" t="s">
        <v>9</v>
      </c>
    </row>
    <row r="1178" spans="1:15" x14ac:dyDescent="0.3">
      <c r="A1178">
        <v>474</v>
      </c>
      <c r="B1178">
        <v>592</v>
      </c>
      <c r="C1178" s="1">
        <v>43767</v>
      </c>
      <c r="D1178">
        <v>26.576305999999999</v>
      </c>
      <c r="E1178">
        <v>93.157499999999999</v>
      </c>
      <c r="F1178" t="s">
        <v>210</v>
      </c>
      <c r="G1178" t="s">
        <v>36</v>
      </c>
      <c r="H1178" t="s">
        <v>191</v>
      </c>
      <c r="I1178">
        <v>1</v>
      </c>
      <c r="J1178">
        <v>0</v>
      </c>
      <c r="K1178">
        <v>0</v>
      </c>
      <c r="L1178">
        <v>1</v>
      </c>
      <c r="M1178">
        <v>0</v>
      </c>
      <c r="N1178">
        <v>0</v>
      </c>
      <c r="O1178">
        <v>2.56</v>
      </c>
    </row>
    <row r="1179" spans="1:15" x14ac:dyDescent="0.3">
      <c r="A1179">
        <v>502</v>
      </c>
      <c r="B1179">
        <v>600</v>
      </c>
      <c r="C1179" s="1">
        <v>43771</v>
      </c>
      <c r="D1179">
        <v>26.578067999999998</v>
      </c>
      <c r="E1179">
        <v>93.263872000000006</v>
      </c>
      <c r="F1179" t="s">
        <v>210</v>
      </c>
      <c r="G1179" t="s">
        <v>36</v>
      </c>
      <c r="H1179" t="s">
        <v>191</v>
      </c>
      <c r="I1179">
        <v>1</v>
      </c>
      <c r="J1179">
        <v>0</v>
      </c>
      <c r="K1179">
        <v>0</v>
      </c>
      <c r="L1179">
        <v>1</v>
      </c>
      <c r="M1179">
        <v>0</v>
      </c>
      <c r="N1179">
        <v>0</v>
      </c>
      <c r="O1179" t="s">
        <v>9</v>
      </c>
    </row>
    <row r="1180" spans="1:15" x14ac:dyDescent="0.3">
      <c r="A1180">
        <v>533</v>
      </c>
      <c r="B1180">
        <v>617</v>
      </c>
      <c r="C1180" s="1">
        <v>43776</v>
      </c>
      <c r="D1180">
        <v>26.606999999999999</v>
      </c>
      <c r="E1180">
        <v>93.468322000000001</v>
      </c>
      <c r="F1180" t="s">
        <v>210</v>
      </c>
      <c r="G1180" t="s">
        <v>36</v>
      </c>
      <c r="H1180" t="s">
        <v>191</v>
      </c>
      <c r="I1180">
        <v>1</v>
      </c>
      <c r="J1180">
        <v>0</v>
      </c>
      <c r="K1180">
        <v>0</v>
      </c>
      <c r="L1180">
        <v>1</v>
      </c>
      <c r="M1180">
        <v>0</v>
      </c>
      <c r="N1180">
        <v>0</v>
      </c>
      <c r="O1180" t="s">
        <v>9</v>
      </c>
    </row>
    <row r="1181" spans="1:15" x14ac:dyDescent="0.3">
      <c r="A1181">
        <v>534</v>
      </c>
      <c r="B1181">
        <v>618</v>
      </c>
      <c r="C1181" s="1">
        <v>43776</v>
      </c>
      <c r="D1181">
        <v>26.591543000000001</v>
      </c>
      <c r="E1181">
        <v>93.437219999999996</v>
      </c>
      <c r="F1181" t="s">
        <v>210</v>
      </c>
      <c r="G1181" t="s">
        <v>36</v>
      </c>
      <c r="H1181" t="s">
        <v>191</v>
      </c>
      <c r="I1181">
        <v>1</v>
      </c>
      <c r="J1181">
        <v>0</v>
      </c>
      <c r="K1181">
        <v>0</v>
      </c>
      <c r="L1181">
        <v>1</v>
      </c>
      <c r="M1181">
        <v>0</v>
      </c>
      <c r="N1181">
        <v>0</v>
      </c>
      <c r="O1181" t="s">
        <v>9</v>
      </c>
    </row>
    <row r="1182" spans="1:15" x14ac:dyDescent="0.3">
      <c r="A1182">
        <v>535</v>
      </c>
      <c r="B1182">
        <v>619</v>
      </c>
      <c r="C1182" s="1">
        <v>43776</v>
      </c>
      <c r="D1182">
        <v>26.587160000000001</v>
      </c>
      <c r="E1182">
        <v>93.362065000000001</v>
      </c>
      <c r="F1182" t="s">
        <v>210</v>
      </c>
      <c r="G1182" t="s">
        <v>36</v>
      </c>
      <c r="H1182" t="s">
        <v>191</v>
      </c>
      <c r="I1182">
        <v>1</v>
      </c>
      <c r="J1182">
        <v>0</v>
      </c>
      <c r="K1182">
        <v>0</v>
      </c>
      <c r="L1182">
        <v>1</v>
      </c>
      <c r="M1182">
        <v>0</v>
      </c>
      <c r="N1182">
        <v>0</v>
      </c>
      <c r="O1182" t="s">
        <v>9</v>
      </c>
    </row>
    <row r="1183" spans="1:15" x14ac:dyDescent="0.3">
      <c r="A1183">
        <v>563</v>
      </c>
      <c r="B1183">
        <v>634</v>
      </c>
      <c r="C1183" s="1">
        <v>43781</v>
      </c>
      <c r="D1183">
        <v>26.609352999999999</v>
      </c>
      <c r="E1183">
        <v>93.477985000000004</v>
      </c>
      <c r="F1183" t="s">
        <v>210</v>
      </c>
      <c r="G1183" t="s">
        <v>36</v>
      </c>
      <c r="H1183" t="s">
        <v>191</v>
      </c>
      <c r="I1183">
        <v>1</v>
      </c>
      <c r="J1183">
        <v>0</v>
      </c>
      <c r="K1183">
        <v>0</v>
      </c>
      <c r="L1183">
        <v>1</v>
      </c>
      <c r="M1183">
        <v>0</v>
      </c>
      <c r="N1183">
        <v>0</v>
      </c>
      <c r="O1183" t="s">
        <v>9</v>
      </c>
    </row>
    <row r="1184" spans="1:15" x14ac:dyDescent="0.3">
      <c r="A1184">
        <v>564</v>
      </c>
      <c r="B1184">
        <v>635</v>
      </c>
      <c r="C1184" s="1">
        <v>43781</v>
      </c>
      <c r="D1184">
        <v>26.599824999999999</v>
      </c>
      <c r="E1184">
        <v>93.453126999999995</v>
      </c>
      <c r="F1184" t="s">
        <v>210</v>
      </c>
      <c r="G1184" t="s">
        <v>36</v>
      </c>
      <c r="H1184" t="s">
        <v>191</v>
      </c>
      <c r="I1184">
        <v>1</v>
      </c>
      <c r="J1184">
        <v>0</v>
      </c>
      <c r="K1184">
        <v>0</v>
      </c>
      <c r="L1184">
        <v>1</v>
      </c>
      <c r="M1184">
        <v>0</v>
      </c>
      <c r="N1184">
        <v>0</v>
      </c>
      <c r="O1184" t="s">
        <v>9</v>
      </c>
    </row>
    <row r="1185" spans="1:15" x14ac:dyDescent="0.3">
      <c r="A1185">
        <v>567</v>
      </c>
      <c r="B1185">
        <v>638</v>
      </c>
      <c r="C1185" s="1">
        <v>43781</v>
      </c>
      <c r="D1185">
        <v>26.567250000000001</v>
      </c>
      <c r="E1185">
        <v>93.067430000000002</v>
      </c>
      <c r="F1185" t="s">
        <v>210</v>
      </c>
      <c r="G1185" t="s">
        <v>36</v>
      </c>
      <c r="H1185" t="s">
        <v>191</v>
      </c>
      <c r="I1185">
        <v>1</v>
      </c>
      <c r="J1185">
        <v>0</v>
      </c>
      <c r="K1185">
        <v>0</v>
      </c>
      <c r="L1185">
        <v>1</v>
      </c>
      <c r="M1185">
        <v>0</v>
      </c>
      <c r="N1185">
        <v>0</v>
      </c>
      <c r="O1185" t="s">
        <v>9</v>
      </c>
    </row>
    <row r="1186" spans="1:15" x14ac:dyDescent="0.3">
      <c r="A1186">
        <v>595</v>
      </c>
      <c r="B1186">
        <v>651</v>
      </c>
      <c r="C1186" s="1">
        <v>43787</v>
      </c>
      <c r="D1186">
        <v>26.611167999999999</v>
      </c>
      <c r="E1186">
        <v>93.490341999999998</v>
      </c>
      <c r="F1186" t="s">
        <v>210</v>
      </c>
      <c r="G1186" t="s">
        <v>36</v>
      </c>
      <c r="H1186" t="s">
        <v>191</v>
      </c>
      <c r="I1186">
        <v>1</v>
      </c>
      <c r="J1186">
        <v>0</v>
      </c>
      <c r="K1186">
        <v>0</v>
      </c>
      <c r="L1186">
        <v>1</v>
      </c>
      <c r="M1186">
        <v>0</v>
      </c>
      <c r="N1186">
        <v>0</v>
      </c>
      <c r="O1186" t="s">
        <v>9</v>
      </c>
    </row>
    <row r="1187" spans="1:15" x14ac:dyDescent="0.3">
      <c r="A1187">
        <v>603</v>
      </c>
      <c r="B1187">
        <v>659</v>
      </c>
      <c r="C1187" s="1">
        <v>43787</v>
      </c>
      <c r="D1187">
        <v>26.584085000000002</v>
      </c>
      <c r="E1187">
        <v>93.334339999999997</v>
      </c>
      <c r="F1187" t="s">
        <v>210</v>
      </c>
      <c r="G1187" t="s">
        <v>36</v>
      </c>
      <c r="H1187" t="s">
        <v>191</v>
      </c>
      <c r="I1187">
        <v>1</v>
      </c>
      <c r="J1187">
        <v>0</v>
      </c>
      <c r="K1187">
        <v>0</v>
      </c>
      <c r="L1187">
        <v>1</v>
      </c>
      <c r="M1187">
        <v>0</v>
      </c>
      <c r="N1187">
        <v>0</v>
      </c>
      <c r="O1187" t="s">
        <v>9</v>
      </c>
    </row>
    <row r="1188" spans="1:15" x14ac:dyDescent="0.3">
      <c r="A1188">
        <v>604</v>
      </c>
      <c r="B1188">
        <v>660</v>
      </c>
      <c r="C1188" s="1">
        <v>43787</v>
      </c>
      <c r="D1188">
        <v>26.608416999999999</v>
      </c>
      <c r="E1188">
        <v>93.474407999999997</v>
      </c>
      <c r="F1188" t="s">
        <v>210</v>
      </c>
      <c r="G1188" t="s">
        <v>36</v>
      </c>
      <c r="H1188" t="s">
        <v>191</v>
      </c>
      <c r="I1188">
        <v>1</v>
      </c>
      <c r="J1188">
        <v>0</v>
      </c>
      <c r="K1188">
        <v>0</v>
      </c>
      <c r="L1188">
        <v>1</v>
      </c>
      <c r="M1188">
        <v>0</v>
      </c>
      <c r="N1188">
        <v>0</v>
      </c>
      <c r="O1188" t="s">
        <v>9</v>
      </c>
    </row>
    <row r="1189" spans="1:15" x14ac:dyDescent="0.3">
      <c r="A1189">
        <v>609</v>
      </c>
      <c r="B1189">
        <v>665</v>
      </c>
      <c r="C1189" s="1">
        <v>43789</v>
      </c>
      <c r="D1189">
        <v>26.609521999999998</v>
      </c>
      <c r="E1189">
        <v>93.478087000000002</v>
      </c>
      <c r="F1189" t="s">
        <v>210</v>
      </c>
      <c r="G1189" t="s">
        <v>36</v>
      </c>
      <c r="H1189" t="s">
        <v>191</v>
      </c>
      <c r="I1189">
        <v>1</v>
      </c>
      <c r="J1189">
        <v>0</v>
      </c>
      <c r="K1189">
        <v>0</v>
      </c>
      <c r="L1189">
        <v>1</v>
      </c>
      <c r="M1189">
        <v>0</v>
      </c>
      <c r="N1189">
        <v>0</v>
      </c>
      <c r="O1189" t="s">
        <v>9</v>
      </c>
    </row>
    <row r="1190" spans="1:15" x14ac:dyDescent="0.3">
      <c r="A1190">
        <v>615</v>
      </c>
      <c r="B1190">
        <v>671</v>
      </c>
      <c r="C1190" s="1">
        <v>43794</v>
      </c>
      <c r="D1190">
        <v>26.615293000000001</v>
      </c>
      <c r="E1190">
        <v>93.506856999999997</v>
      </c>
      <c r="F1190" t="s">
        <v>210</v>
      </c>
      <c r="G1190" t="s">
        <v>36</v>
      </c>
      <c r="H1190" t="s">
        <v>191</v>
      </c>
      <c r="I1190">
        <v>1</v>
      </c>
      <c r="J1190">
        <v>0</v>
      </c>
      <c r="K1190">
        <v>0</v>
      </c>
      <c r="L1190">
        <v>1</v>
      </c>
      <c r="M1190">
        <v>0</v>
      </c>
      <c r="N1190">
        <v>0</v>
      </c>
      <c r="O1190" t="s">
        <v>9</v>
      </c>
    </row>
    <row r="1191" spans="1:15" x14ac:dyDescent="0.3">
      <c r="A1191">
        <v>630</v>
      </c>
      <c r="B1191">
        <v>686</v>
      </c>
      <c r="C1191" s="1">
        <v>43798</v>
      </c>
      <c r="D1191">
        <v>26.610938000000001</v>
      </c>
      <c r="E1191">
        <v>93.488353000000004</v>
      </c>
      <c r="F1191" t="s">
        <v>210</v>
      </c>
      <c r="G1191" t="s">
        <v>36</v>
      </c>
      <c r="H1191" t="s">
        <v>191</v>
      </c>
      <c r="I1191">
        <v>1</v>
      </c>
      <c r="J1191">
        <v>0</v>
      </c>
      <c r="K1191">
        <v>0</v>
      </c>
      <c r="L1191">
        <v>1</v>
      </c>
      <c r="M1191">
        <v>0</v>
      </c>
      <c r="N1191">
        <v>0</v>
      </c>
      <c r="O1191" t="s">
        <v>9</v>
      </c>
    </row>
    <row r="1192" spans="1:15" x14ac:dyDescent="0.3">
      <c r="A1192">
        <v>631</v>
      </c>
      <c r="B1192">
        <v>687</v>
      </c>
      <c r="C1192" s="1">
        <v>43798</v>
      </c>
      <c r="D1192">
        <v>26.574617</v>
      </c>
      <c r="E1192">
        <v>93.220412999999994</v>
      </c>
      <c r="F1192" t="s">
        <v>210</v>
      </c>
      <c r="G1192" t="s">
        <v>36</v>
      </c>
      <c r="H1192" t="s">
        <v>191</v>
      </c>
      <c r="I1192">
        <v>1</v>
      </c>
      <c r="J1192">
        <v>0</v>
      </c>
      <c r="K1192">
        <v>0</v>
      </c>
      <c r="L1192">
        <v>1</v>
      </c>
      <c r="M1192">
        <v>0</v>
      </c>
      <c r="N1192">
        <v>0</v>
      </c>
      <c r="O1192" t="s">
        <v>9</v>
      </c>
    </row>
    <row r="1193" spans="1:15" x14ac:dyDescent="0.3">
      <c r="A1193">
        <v>632</v>
      </c>
      <c r="B1193">
        <v>688</v>
      </c>
      <c r="C1193" s="1">
        <v>43798</v>
      </c>
      <c r="D1193">
        <v>26.574691999999999</v>
      </c>
      <c r="E1193">
        <v>93.220451999999995</v>
      </c>
      <c r="F1193" t="s">
        <v>210</v>
      </c>
      <c r="G1193" t="s">
        <v>36</v>
      </c>
      <c r="H1193" t="s">
        <v>191</v>
      </c>
      <c r="I1193">
        <v>1</v>
      </c>
      <c r="J1193">
        <v>0</v>
      </c>
      <c r="K1193">
        <v>0</v>
      </c>
      <c r="L1193">
        <v>1</v>
      </c>
      <c r="M1193">
        <v>0</v>
      </c>
      <c r="N1193">
        <v>0</v>
      </c>
      <c r="O1193" t="s">
        <v>9</v>
      </c>
    </row>
    <row r="1194" spans="1:15" x14ac:dyDescent="0.3">
      <c r="A1194">
        <v>665</v>
      </c>
      <c r="B1194">
        <v>718</v>
      </c>
      <c r="C1194" s="1">
        <v>43819</v>
      </c>
      <c r="D1194">
        <v>26.601777999999999</v>
      </c>
      <c r="E1194">
        <v>93.456917000000004</v>
      </c>
      <c r="F1194" t="s">
        <v>210</v>
      </c>
      <c r="G1194" t="s">
        <v>36</v>
      </c>
      <c r="H1194" t="s">
        <v>191</v>
      </c>
      <c r="I1194">
        <v>1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11.46</v>
      </c>
    </row>
    <row r="1195" spans="1:15" x14ac:dyDescent="0.3">
      <c r="A1195">
        <v>754</v>
      </c>
      <c r="B1195">
        <v>794</v>
      </c>
      <c r="C1195" s="1">
        <v>43887</v>
      </c>
      <c r="D1195">
        <v>26.574694000000001</v>
      </c>
      <c r="E1195">
        <v>93.227249999999998</v>
      </c>
      <c r="F1195" t="s">
        <v>210</v>
      </c>
      <c r="G1195" t="s">
        <v>36</v>
      </c>
      <c r="H1195" t="s">
        <v>191</v>
      </c>
      <c r="I1195">
        <v>1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v>1.39</v>
      </c>
    </row>
    <row r="1196" spans="1:15" x14ac:dyDescent="0.3">
      <c r="A1196">
        <v>755</v>
      </c>
      <c r="B1196">
        <v>795</v>
      </c>
      <c r="C1196" s="1">
        <v>43887</v>
      </c>
      <c r="D1196">
        <v>26.575194</v>
      </c>
      <c r="E1196">
        <v>93.206500000000005</v>
      </c>
      <c r="F1196" t="s">
        <v>210</v>
      </c>
      <c r="G1196" t="s">
        <v>36</v>
      </c>
      <c r="H1196" t="s">
        <v>191</v>
      </c>
      <c r="I1196">
        <v>1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1.45</v>
      </c>
    </row>
    <row r="1197" spans="1:15" x14ac:dyDescent="0.3">
      <c r="A1197">
        <v>766</v>
      </c>
      <c r="B1197">
        <v>806</v>
      </c>
      <c r="C1197" s="1">
        <v>43894</v>
      </c>
      <c r="D1197">
        <v>26.595797000000001</v>
      </c>
      <c r="E1197">
        <v>93.445447000000001</v>
      </c>
      <c r="F1197" t="s">
        <v>210</v>
      </c>
      <c r="G1197" t="s">
        <v>36</v>
      </c>
      <c r="H1197" t="s">
        <v>191</v>
      </c>
      <c r="I1197">
        <v>1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v>12.51</v>
      </c>
    </row>
    <row r="1198" spans="1:15" x14ac:dyDescent="0.3">
      <c r="A1198">
        <v>777</v>
      </c>
      <c r="B1198">
        <v>811</v>
      </c>
      <c r="C1198" s="1">
        <v>43896</v>
      </c>
      <c r="D1198">
        <v>26.570819</v>
      </c>
      <c r="E1198">
        <v>93.048900000000003</v>
      </c>
      <c r="F1198" t="s">
        <v>210</v>
      </c>
      <c r="G1198" t="s">
        <v>36</v>
      </c>
      <c r="H1198" t="s">
        <v>191</v>
      </c>
      <c r="I1198">
        <v>1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v>3.31</v>
      </c>
    </row>
    <row r="1199" spans="1:15" x14ac:dyDescent="0.3">
      <c r="A1199">
        <v>781</v>
      </c>
      <c r="B1199">
        <v>815</v>
      </c>
      <c r="C1199" s="1">
        <v>43901</v>
      </c>
      <c r="D1199">
        <v>26.605533000000001</v>
      </c>
      <c r="E1199">
        <v>93.464035999999993</v>
      </c>
      <c r="F1199" t="s">
        <v>210</v>
      </c>
      <c r="G1199" t="s">
        <v>36</v>
      </c>
      <c r="H1199" t="s">
        <v>191</v>
      </c>
      <c r="I1199">
        <v>1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12.33</v>
      </c>
    </row>
    <row r="1200" spans="1:15" x14ac:dyDescent="0.3">
      <c r="A1200">
        <v>784</v>
      </c>
      <c r="B1200">
        <v>818</v>
      </c>
      <c r="C1200" s="1">
        <v>43901</v>
      </c>
      <c r="D1200">
        <v>26.568950000000001</v>
      </c>
      <c r="E1200">
        <v>93.071460999999999</v>
      </c>
      <c r="F1200" t="s">
        <v>210</v>
      </c>
      <c r="G1200" t="s">
        <v>36</v>
      </c>
      <c r="H1200" t="s">
        <v>191</v>
      </c>
      <c r="I1200">
        <v>1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2.33</v>
      </c>
    </row>
    <row r="1201" spans="1:15" x14ac:dyDescent="0.3">
      <c r="A1201">
        <v>792</v>
      </c>
      <c r="B1201">
        <v>825</v>
      </c>
      <c r="C1201" s="1">
        <v>43906</v>
      </c>
      <c r="D1201">
        <v>26.610661</v>
      </c>
      <c r="E1201">
        <v>93.486441999999997</v>
      </c>
      <c r="F1201" t="s">
        <v>210</v>
      </c>
      <c r="G1201" t="s">
        <v>36</v>
      </c>
      <c r="H1201" t="s">
        <v>191</v>
      </c>
      <c r="I1201">
        <v>1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1.29</v>
      </c>
    </row>
    <row r="1202" spans="1:15" x14ac:dyDescent="0.3">
      <c r="A1202">
        <v>793</v>
      </c>
      <c r="B1202">
        <v>826</v>
      </c>
      <c r="C1202" s="1">
        <v>43908</v>
      </c>
      <c r="D1202">
        <v>26.587682999999998</v>
      </c>
      <c r="E1202">
        <v>93.383797000000001</v>
      </c>
      <c r="F1202" t="s">
        <v>210</v>
      </c>
      <c r="G1202" t="s">
        <v>36</v>
      </c>
      <c r="H1202" t="s">
        <v>191</v>
      </c>
      <c r="I1202">
        <v>1</v>
      </c>
      <c r="J1202">
        <v>0</v>
      </c>
      <c r="K1202">
        <v>0</v>
      </c>
      <c r="L1202">
        <v>1</v>
      </c>
      <c r="M1202">
        <v>0</v>
      </c>
      <c r="N1202">
        <v>0</v>
      </c>
      <c r="O1202">
        <v>2.02</v>
      </c>
    </row>
    <row r="1203" spans="1:15" x14ac:dyDescent="0.3">
      <c r="A1203">
        <v>150</v>
      </c>
      <c r="B1203">
        <v>150</v>
      </c>
      <c r="C1203" s="1">
        <v>43574</v>
      </c>
      <c r="D1203">
        <v>26.574722220000002</v>
      </c>
      <c r="E1203">
        <v>93.224111109999996</v>
      </c>
      <c r="F1203" t="s">
        <v>210</v>
      </c>
      <c r="G1203" t="s">
        <v>196</v>
      </c>
      <c r="H1203" t="s">
        <v>191</v>
      </c>
      <c r="I1203">
        <v>1</v>
      </c>
      <c r="J1203">
        <v>0</v>
      </c>
      <c r="K1203">
        <v>0</v>
      </c>
      <c r="L1203">
        <v>1</v>
      </c>
      <c r="M1203">
        <v>0</v>
      </c>
      <c r="N1203">
        <v>0</v>
      </c>
      <c r="O1203" t="s">
        <v>9</v>
      </c>
    </row>
    <row r="1204" spans="1:15" x14ac:dyDescent="0.3">
      <c r="A1204">
        <v>172</v>
      </c>
      <c r="B1204">
        <v>172</v>
      </c>
      <c r="C1204" s="1">
        <v>43590</v>
      </c>
      <c r="D1204">
        <v>26.56813889</v>
      </c>
      <c r="E1204">
        <v>93.123361110000005</v>
      </c>
      <c r="F1204" t="s">
        <v>210</v>
      </c>
      <c r="G1204" t="s">
        <v>196</v>
      </c>
      <c r="H1204" t="s">
        <v>191</v>
      </c>
      <c r="I1204">
        <v>1</v>
      </c>
      <c r="J1204">
        <v>0</v>
      </c>
      <c r="K1204">
        <v>0</v>
      </c>
      <c r="L1204">
        <v>1</v>
      </c>
      <c r="M1204">
        <v>0</v>
      </c>
      <c r="N1204">
        <v>0</v>
      </c>
      <c r="O1204" t="s">
        <v>9</v>
      </c>
    </row>
    <row r="1205" spans="1:15" x14ac:dyDescent="0.3">
      <c r="A1205">
        <v>225</v>
      </c>
      <c r="B1205">
        <v>225</v>
      </c>
      <c r="C1205" s="1">
        <v>43622</v>
      </c>
      <c r="D1205">
        <v>26.602049999999998</v>
      </c>
      <c r="E1205">
        <v>93.457615000000004</v>
      </c>
      <c r="F1205" t="s">
        <v>208</v>
      </c>
      <c r="G1205" t="s">
        <v>196</v>
      </c>
      <c r="H1205" t="s">
        <v>191</v>
      </c>
      <c r="I1205">
        <v>0</v>
      </c>
      <c r="J1205">
        <v>0</v>
      </c>
      <c r="K1205">
        <v>1</v>
      </c>
      <c r="L1205">
        <v>1</v>
      </c>
      <c r="M1205">
        <v>0</v>
      </c>
      <c r="N1205">
        <v>0</v>
      </c>
      <c r="O1205" t="s">
        <v>9</v>
      </c>
    </row>
    <row r="1206" spans="1:15" x14ac:dyDescent="0.3">
      <c r="A1206">
        <v>236</v>
      </c>
      <c r="B1206">
        <v>236</v>
      </c>
      <c r="C1206" s="1">
        <v>43626</v>
      </c>
      <c r="D1206">
        <v>26.57455667</v>
      </c>
      <c r="E1206">
        <v>93.078091670000006</v>
      </c>
      <c r="F1206" t="s">
        <v>208</v>
      </c>
      <c r="G1206" t="s">
        <v>196</v>
      </c>
      <c r="H1206" t="s">
        <v>191</v>
      </c>
      <c r="I1206">
        <v>1</v>
      </c>
      <c r="J1206">
        <v>0</v>
      </c>
      <c r="K1206">
        <v>0</v>
      </c>
      <c r="L1206">
        <v>1</v>
      </c>
      <c r="M1206">
        <v>0</v>
      </c>
      <c r="N1206">
        <v>0</v>
      </c>
      <c r="O1206" t="s">
        <v>9</v>
      </c>
    </row>
    <row r="1207" spans="1:15" x14ac:dyDescent="0.3">
      <c r="A1207">
        <v>184</v>
      </c>
      <c r="B1207">
        <v>184</v>
      </c>
      <c r="C1207" s="1">
        <v>43601</v>
      </c>
      <c r="D1207">
        <v>26.635777780000002</v>
      </c>
      <c r="E1207">
        <v>93.556055560000004</v>
      </c>
      <c r="F1207" t="s">
        <v>210</v>
      </c>
      <c r="G1207" t="s">
        <v>48</v>
      </c>
      <c r="H1207" t="s">
        <v>191</v>
      </c>
      <c r="I1207">
        <v>1</v>
      </c>
      <c r="J1207">
        <v>0</v>
      </c>
      <c r="K1207">
        <v>0</v>
      </c>
      <c r="L1207">
        <v>1</v>
      </c>
      <c r="M1207">
        <v>0</v>
      </c>
      <c r="N1207">
        <v>0</v>
      </c>
      <c r="O1207" t="s">
        <v>9</v>
      </c>
    </row>
    <row r="1208" spans="1:15" x14ac:dyDescent="0.3">
      <c r="A1208">
        <v>861</v>
      </c>
      <c r="B1208">
        <v>292</v>
      </c>
      <c r="C1208" s="1">
        <v>43667</v>
      </c>
      <c r="D1208">
        <v>26.587222000000001</v>
      </c>
      <c r="E1208">
        <v>93.362527999999998</v>
      </c>
      <c r="F1208" t="s">
        <v>208</v>
      </c>
      <c r="G1208" t="s">
        <v>48</v>
      </c>
      <c r="H1208" t="s">
        <v>191</v>
      </c>
      <c r="I1208">
        <v>1</v>
      </c>
      <c r="J1208">
        <v>0</v>
      </c>
      <c r="K1208">
        <v>0</v>
      </c>
      <c r="L1208">
        <v>1</v>
      </c>
      <c r="M1208">
        <v>0</v>
      </c>
      <c r="N1208">
        <v>0</v>
      </c>
      <c r="O1208" t="s">
        <v>9</v>
      </c>
    </row>
    <row r="1209" spans="1:15" x14ac:dyDescent="0.3">
      <c r="A1209">
        <v>2381</v>
      </c>
      <c r="B1209">
        <v>410</v>
      </c>
      <c r="C1209" s="1">
        <v>43709</v>
      </c>
      <c r="D1209">
        <v>26.574362000000001</v>
      </c>
      <c r="E1209">
        <v>93.099005000000005</v>
      </c>
      <c r="F1209" t="s">
        <v>208</v>
      </c>
      <c r="G1209" t="s">
        <v>48</v>
      </c>
      <c r="H1209" t="s">
        <v>191</v>
      </c>
      <c r="I1209">
        <v>1</v>
      </c>
      <c r="J1209">
        <v>0</v>
      </c>
      <c r="K1209">
        <v>0</v>
      </c>
      <c r="L1209">
        <v>1</v>
      </c>
      <c r="M1209">
        <v>0</v>
      </c>
      <c r="N1209">
        <v>0</v>
      </c>
      <c r="O1209" t="s">
        <v>9</v>
      </c>
    </row>
    <row r="1210" spans="1:15" x14ac:dyDescent="0.3">
      <c r="A1210">
        <v>337</v>
      </c>
      <c r="B1210">
        <v>484</v>
      </c>
      <c r="C1210" s="1">
        <v>43741</v>
      </c>
      <c r="D1210">
        <v>26.609014999999999</v>
      </c>
      <c r="E1210">
        <v>93.476268000000005</v>
      </c>
      <c r="F1210" t="s">
        <v>210</v>
      </c>
      <c r="G1210" t="s">
        <v>48</v>
      </c>
      <c r="H1210" t="s">
        <v>191</v>
      </c>
      <c r="I1210">
        <v>1</v>
      </c>
      <c r="J1210">
        <v>0</v>
      </c>
      <c r="K1210">
        <v>0</v>
      </c>
      <c r="L1210">
        <v>1</v>
      </c>
      <c r="M1210">
        <v>0</v>
      </c>
      <c r="N1210">
        <v>0</v>
      </c>
      <c r="O1210" t="s">
        <v>9</v>
      </c>
    </row>
    <row r="1211" spans="1:15" x14ac:dyDescent="0.3">
      <c r="A1211">
        <v>360</v>
      </c>
      <c r="B1211">
        <v>507</v>
      </c>
      <c r="C1211" s="1">
        <v>43748</v>
      </c>
      <c r="D1211">
        <v>26.611861000000001</v>
      </c>
      <c r="E1211">
        <v>93.494749999999996</v>
      </c>
      <c r="F1211" t="s">
        <v>210</v>
      </c>
      <c r="G1211" t="s">
        <v>48</v>
      </c>
      <c r="H1211" t="s">
        <v>191</v>
      </c>
      <c r="I1211">
        <v>1</v>
      </c>
      <c r="J1211">
        <v>0</v>
      </c>
      <c r="K1211">
        <v>0</v>
      </c>
      <c r="L1211">
        <v>1</v>
      </c>
      <c r="M1211">
        <v>0</v>
      </c>
      <c r="N1211">
        <v>0</v>
      </c>
      <c r="O1211">
        <v>2.13</v>
      </c>
    </row>
    <row r="1212" spans="1:15" x14ac:dyDescent="0.3">
      <c r="A1212">
        <v>388</v>
      </c>
      <c r="B1212">
        <v>528</v>
      </c>
      <c r="C1212" s="1">
        <v>43751</v>
      </c>
      <c r="D1212">
        <v>26.576165</v>
      </c>
      <c r="E1212">
        <v>93.250221999999994</v>
      </c>
      <c r="F1212" t="s">
        <v>210</v>
      </c>
      <c r="G1212" t="s">
        <v>48</v>
      </c>
      <c r="H1212" t="s">
        <v>191</v>
      </c>
      <c r="I1212">
        <v>1</v>
      </c>
      <c r="J1212">
        <v>0</v>
      </c>
      <c r="K1212">
        <v>0</v>
      </c>
      <c r="L1212">
        <v>1</v>
      </c>
      <c r="M1212">
        <v>0</v>
      </c>
      <c r="N1212">
        <v>0</v>
      </c>
      <c r="O1212" t="s">
        <v>9</v>
      </c>
    </row>
    <row r="1213" spans="1:15" x14ac:dyDescent="0.3">
      <c r="A1213">
        <v>505</v>
      </c>
      <c r="B1213">
        <v>603</v>
      </c>
      <c r="C1213" s="1">
        <v>43771</v>
      </c>
      <c r="D1213">
        <v>26.568619999999999</v>
      </c>
      <c r="E1213">
        <v>93.120699999999999</v>
      </c>
      <c r="F1213" t="s">
        <v>210</v>
      </c>
      <c r="G1213" t="s">
        <v>48</v>
      </c>
      <c r="H1213" t="s">
        <v>191</v>
      </c>
      <c r="I1213">
        <v>1</v>
      </c>
      <c r="J1213">
        <v>0</v>
      </c>
      <c r="K1213">
        <v>0</v>
      </c>
      <c r="L1213">
        <v>1</v>
      </c>
      <c r="M1213">
        <v>0</v>
      </c>
      <c r="N1213">
        <v>0</v>
      </c>
      <c r="O1213" t="s">
        <v>9</v>
      </c>
    </row>
    <row r="1214" spans="1:15" x14ac:dyDescent="0.3">
      <c r="A1214">
        <v>510</v>
      </c>
      <c r="B1214">
        <v>607</v>
      </c>
      <c r="C1214" s="1">
        <v>43774</v>
      </c>
      <c r="D1214">
        <v>26.587230000000002</v>
      </c>
      <c r="E1214">
        <v>93.363056999999998</v>
      </c>
      <c r="F1214" t="s">
        <v>210</v>
      </c>
      <c r="G1214" t="s">
        <v>48</v>
      </c>
      <c r="H1214" t="s">
        <v>191</v>
      </c>
      <c r="I1214">
        <v>1</v>
      </c>
      <c r="J1214">
        <v>0</v>
      </c>
      <c r="K1214">
        <v>0</v>
      </c>
      <c r="L1214">
        <v>1</v>
      </c>
      <c r="M1214">
        <v>0</v>
      </c>
      <c r="N1214">
        <v>0</v>
      </c>
      <c r="O1214" t="s">
        <v>9</v>
      </c>
    </row>
    <row r="1215" spans="1:15" x14ac:dyDescent="0.3">
      <c r="A1215">
        <v>593</v>
      </c>
      <c r="B1215">
        <v>649</v>
      </c>
      <c r="C1215" s="1">
        <v>43785</v>
      </c>
      <c r="D1215">
        <v>26.570806000000001</v>
      </c>
      <c r="E1215">
        <v>93.049916999999994</v>
      </c>
      <c r="F1215" t="s">
        <v>210</v>
      </c>
      <c r="G1215" t="s">
        <v>48</v>
      </c>
      <c r="H1215" t="s">
        <v>191</v>
      </c>
      <c r="I1215">
        <v>1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3.36</v>
      </c>
    </row>
    <row r="1216" spans="1:15" x14ac:dyDescent="0.3">
      <c r="A1216">
        <v>607</v>
      </c>
      <c r="B1216">
        <v>663</v>
      </c>
      <c r="C1216" s="1">
        <v>43789</v>
      </c>
      <c r="D1216">
        <v>26.619461999999999</v>
      </c>
      <c r="E1216">
        <v>93.516279999999995</v>
      </c>
      <c r="F1216" t="s">
        <v>210</v>
      </c>
      <c r="G1216" t="s">
        <v>48</v>
      </c>
      <c r="H1216" t="s">
        <v>191</v>
      </c>
      <c r="I1216">
        <v>1</v>
      </c>
      <c r="J1216">
        <v>0</v>
      </c>
      <c r="K1216">
        <v>0</v>
      </c>
      <c r="L1216">
        <v>1</v>
      </c>
      <c r="M1216">
        <v>0</v>
      </c>
      <c r="N1216">
        <v>0</v>
      </c>
      <c r="O1216" t="s">
        <v>9</v>
      </c>
    </row>
    <row r="1217" spans="1:15" x14ac:dyDescent="0.3">
      <c r="A1217">
        <v>616</v>
      </c>
      <c r="B1217">
        <v>672</v>
      </c>
      <c r="C1217" s="1">
        <v>43794</v>
      </c>
      <c r="D1217">
        <v>26.606864999999999</v>
      </c>
      <c r="E1217">
        <v>93.467827999999997</v>
      </c>
      <c r="F1217" t="s">
        <v>210</v>
      </c>
      <c r="G1217" t="s">
        <v>48</v>
      </c>
      <c r="H1217" t="s">
        <v>191</v>
      </c>
      <c r="I1217">
        <v>1</v>
      </c>
      <c r="J1217">
        <v>0</v>
      </c>
      <c r="K1217">
        <v>0</v>
      </c>
      <c r="L1217">
        <v>1</v>
      </c>
      <c r="M1217">
        <v>0</v>
      </c>
      <c r="N1217">
        <v>0</v>
      </c>
      <c r="O1217" t="s">
        <v>9</v>
      </c>
    </row>
    <row r="1218" spans="1:15" x14ac:dyDescent="0.3">
      <c r="A1218">
        <v>633</v>
      </c>
      <c r="B1218">
        <v>689</v>
      </c>
      <c r="C1218" s="1">
        <v>43798</v>
      </c>
      <c r="D1218">
        <v>26.56889</v>
      </c>
      <c r="E1218">
        <v>93.133295000000004</v>
      </c>
      <c r="F1218" t="s">
        <v>210</v>
      </c>
      <c r="G1218" t="s">
        <v>48</v>
      </c>
      <c r="H1218" t="s">
        <v>191</v>
      </c>
      <c r="I1218">
        <v>1</v>
      </c>
      <c r="J1218">
        <v>0</v>
      </c>
      <c r="K1218">
        <v>0</v>
      </c>
      <c r="L1218">
        <v>1</v>
      </c>
      <c r="M1218">
        <v>0</v>
      </c>
      <c r="N1218">
        <v>0</v>
      </c>
      <c r="O1218" t="s">
        <v>9</v>
      </c>
    </row>
    <row r="1219" spans="1:15" x14ac:dyDescent="0.3">
      <c r="A1219">
        <v>637</v>
      </c>
      <c r="B1219">
        <v>693</v>
      </c>
      <c r="C1219" s="1">
        <v>43800</v>
      </c>
      <c r="D1219">
        <v>26.600048000000001</v>
      </c>
      <c r="E1219">
        <v>93.453252000000006</v>
      </c>
      <c r="F1219" t="s">
        <v>210</v>
      </c>
      <c r="G1219" t="s">
        <v>48</v>
      </c>
      <c r="H1219" t="s">
        <v>191</v>
      </c>
      <c r="I1219">
        <v>1</v>
      </c>
      <c r="J1219">
        <v>0</v>
      </c>
      <c r="K1219">
        <v>0</v>
      </c>
      <c r="L1219">
        <v>1</v>
      </c>
      <c r="M1219">
        <v>0</v>
      </c>
      <c r="N1219">
        <v>0</v>
      </c>
      <c r="O1219" t="s">
        <v>9</v>
      </c>
    </row>
    <row r="1220" spans="1:15" x14ac:dyDescent="0.3">
      <c r="A1220">
        <v>648</v>
      </c>
      <c r="B1220">
        <v>702</v>
      </c>
      <c r="C1220" s="1">
        <v>43802</v>
      </c>
      <c r="D1220">
        <v>26.567610999999999</v>
      </c>
      <c r="E1220">
        <v>93.068556000000001</v>
      </c>
      <c r="F1220" t="s">
        <v>210</v>
      </c>
      <c r="G1220" t="s">
        <v>48</v>
      </c>
      <c r="H1220" t="s">
        <v>191</v>
      </c>
      <c r="I1220">
        <v>1</v>
      </c>
      <c r="J1220">
        <v>0</v>
      </c>
      <c r="K1220">
        <v>0</v>
      </c>
      <c r="L1220">
        <v>1</v>
      </c>
      <c r="M1220">
        <v>0</v>
      </c>
      <c r="N1220">
        <v>0</v>
      </c>
      <c r="O1220">
        <v>2.08</v>
      </c>
    </row>
    <row r="1221" spans="1:15" x14ac:dyDescent="0.3">
      <c r="A1221">
        <v>651</v>
      </c>
      <c r="B1221">
        <v>705</v>
      </c>
      <c r="C1221" s="1">
        <v>43802</v>
      </c>
      <c r="D1221">
        <v>26.626443999999999</v>
      </c>
      <c r="E1221">
        <v>93.534361000000004</v>
      </c>
      <c r="F1221" t="s">
        <v>210</v>
      </c>
      <c r="G1221" t="s">
        <v>48</v>
      </c>
      <c r="H1221" t="s">
        <v>191</v>
      </c>
      <c r="I1221">
        <v>1</v>
      </c>
      <c r="J1221">
        <v>0</v>
      </c>
      <c r="K1221">
        <v>0</v>
      </c>
      <c r="L1221">
        <v>1</v>
      </c>
      <c r="M1221">
        <v>0</v>
      </c>
      <c r="N1221">
        <v>0</v>
      </c>
      <c r="O1221">
        <v>3.41</v>
      </c>
    </row>
    <row r="1222" spans="1:15" x14ac:dyDescent="0.3">
      <c r="A1222">
        <v>663</v>
      </c>
      <c r="B1222">
        <v>716</v>
      </c>
      <c r="C1222" s="1">
        <v>43819</v>
      </c>
      <c r="D1222">
        <v>26.610610999999999</v>
      </c>
      <c r="E1222">
        <v>93.486666999999997</v>
      </c>
      <c r="F1222" t="s">
        <v>210</v>
      </c>
      <c r="G1222" t="s">
        <v>48</v>
      </c>
      <c r="H1222" t="s">
        <v>191</v>
      </c>
      <c r="I1222">
        <v>1</v>
      </c>
      <c r="J1222">
        <v>0</v>
      </c>
      <c r="K1222">
        <v>0</v>
      </c>
      <c r="L1222">
        <v>1</v>
      </c>
      <c r="M1222">
        <v>0</v>
      </c>
      <c r="N1222">
        <v>0</v>
      </c>
      <c r="O1222">
        <v>11.26</v>
      </c>
    </row>
    <row r="1223" spans="1:15" x14ac:dyDescent="0.3">
      <c r="A1223">
        <v>664</v>
      </c>
      <c r="B1223">
        <v>717</v>
      </c>
      <c r="C1223" s="1">
        <v>43819</v>
      </c>
      <c r="D1223">
        <v>26.610666999999999</v>
      </c>
      <c r="E1223">
        <v>93.486361000000002</v>
      </c>
      <c r="F1223" t="s">
        <v>210</v>
      </c>
      <c r="G1223" t="s">
        <v>48</v>
      </c>
      <c r="H1223" t="s">
        <v>191</v>
      </c>
      <c r="I1223">
        <v>1</v>
      </c>
      <c r="J1223">
        <v>0</v>
      </c>
      <c r="K1223">
        <v>0</v>
      </c>
      <c r="L1223">
        <v>1</v>
      </c>
      <c r="M1223">
        <v>0</v>
      </c>
      <c r="N1223">
        <v>0</v>
      </c>
      <c r="O1223">
        <v>11.29</v>
      </c>
    </row>
    <row r="1224" spans="1:15" x14ac:dyDescent="0.3">
      <c r="A1224">
        <v>672</v>
      </c>
      <c r="B1224">
        <v>725</v>
      </c>
      <c r="C1224" s="1">
        <v>43825</v>
      </c>
      <c r="D1224">
        <v>26.609468</v>
      </c>
      <c r="E1224">
        <v>93.478037999999998</v>
      </c>
      <c r="F1224" t="s">
        <v>210</v>
      </c>
      <c r="G1224" t="s">
        <v>48</v>
      </c>
      <c r="H1224" t="s">
        <v>191</v>
      </c>
      <c r="I1224">
        <v>1</v>
      </c>
      <c r="J1224">
        <v>0</v>
      </c>
      <c r="K1224">
        <v>0</v>
      </c>
      <c r="L1224">
        <v>1</v>
      </c>
      <c r="M1224">
        <v>0</v>
      </c>
      <c r="N1224">
        <v>0</v>
      </c>
      <c r="O1224" t="s">
        <v>9</v>
      </c>
    </row>
    <row r="1225" spans="1:15" x14ac:dyDescent="0.3">
      <c r="A1225">
        <v>676</v>
      </c>
      <c r="B1225">
        <v>729</v>
      </c>
      <c r="C1225" s="1">
        <v>43825</v>
      </c>
      <c r="D1225">
        <v>26.585637999999999</v>
      </c>
      <c r="E1225">
        <v>93.318403000000004</v>
      </c>
      <c r="F1225" t="s">
        <v>210</v>
      </c>
      <c r="G1225" t="s">
        <v>48</v>
      </c>
      <c r="H1225" t="s">
        <v>191</v>
      </c>
      <c r="I1225">
        <v>1</v>
      </c>
      <c r="J1225">
        <v>0</v>
      </c>
      <c r="K1225">
        <v>0</v>
      </c>
      <c r="L1225">
        <v>1</v>
      </c>
      <c r="M1225">
        <v>0</v>
      </c>
      <c r="N1225">
        <v>0</v>
      </c>
      <c r="O1225" t="s">
        <v>9</v>
      </c>
    </row>
    <row r="1226" spans="1:15" x14ac:dyDescent="0.3">
      <c r="A1226">
        <v>681</v>
      </c>
      <c r="B1226">
        <v>734</v>
      </c>
      <c r="C1226" s="1">
        <v>43827</v>
      </c>
      <c r="D1226">
        <v>26.57469</v>
      </c>
      <c r="E1226">
        <v>93.218445000000003</v>
      </c>
      <c r="F1226" t="s">
        <v>210</v>
      </c>
      <c r="G1226" t="s">
        <v>48</v>
      </c>
      <c r="H1226" t="s">
        <v>191</v>
      </c>
      <c r="I1226">
        <v>1</v>
      </c>
      <c r="J1226">
        <v>0</v>
      </c>
      <c r="K1226">
        <v>0</v>
      </c>
      <c r="L1226">
        <v>1</v>
      </c>
      <c r="M1226">
        <v>0</v>
      </c>
      <c r="N1226">
        <v>0</v>
      </c>
      <c r="O1226" t="s">
        <v>9</v>
      </c>
    </row>
    <row r="1227" spans="1:15" x14ac:dyDescent="0.3">
      <c r="A1227">
        <v>689</v>
      </c>
      <c r="B1227">
        <v>739</v>
      </c>
      <c r="C1227" s="1">
        <v>43832</v>
      </c>
      <c r="D1227">
        <v>26.598255000000002</v>
      </c>
      <c r="E1227">
        <v>93.450059999999993</v>
      </c>
      <c r="F1227" t="s">
        <v>210</v>
      </c>
      <c r="G1227" t="s">
        <v>48</v>
      </c>
      <c r="H1227" t="s">
        <v>191</v>
      </c>
      <c r="I1227">
        <v>1</v>
      </c>
      <c r="J1227">
        <v>0</v>
      </c>
      <c r="K1227">
        <v>0</v>
      </c>
      <c r="L1227">
        <v>1</v>
      </c>
      <c r="M1227">
        <v>0</v>
      </c>
      <c r="N1227">
        <v>0</v>
      </c>
      <c r="O1227" t="s">
        <v>9</v>
      </c>
    </row>
    <row r="1228" spans="1:15" x14ac:dyDescent="0.3">
      <c r="A1228">
        <v>690</v>
      </c>
      <c r="B1228">
        <v>740</v>
      </c>
      <c r="C1228" s="1">
        <v>43832</v>
      </c>
      <c r="D1228">
        <v>26.598269999999999</v>
      </c>
      <c r="E1228">
        <v>93.450072000000006</v>
      </c>
      <c r="F1228" t="s">
        <v>210</v>
      </c>
      <c r="G1228" t="s">
        <v>48</v>
      </c>
      <c r="H1228" t="s">
        <v>191</v>
      </c>
      <c r="I1228">
        <v>1</v>
      </c>
      <c r="J1228">
        <v>0</v>
      </c>
      <c r="K1228">
        <v>0</v>
      </c>
      <c r="L1228">
        <v>1</v>
      </c>
      <c r="M1228">
        <v>0</v>
      </c>
      <c r="N1228">
        <v>0</v>
      </c>
      <c r="O1228" t="s">
        <v>9</v>
      </c>
    </row>
    <row r="1229" spans="1:15" x14ac:dyDescent="0.3">
      <c r="A1229">
        <v>691</v>
      </c>
      <c r="B1229">
        <v>741</v>
      </c>
      <c r="C1229" s="1">
        <v>43832</v>
      </c>
      <c r="D1229">
        <v>26.598295</v>
      </c>
      <c r="E1229">
        <v>93.450051999999999</v>
      </c>
      <c r="F1229" t="s">
        <v>210</v>
      </c>
      <c r="G1229" t="s">
        <v>48</v>
      </c>
      <c r="H1229" t="s">
        <v>191</v>
      </c>
      <c r="I1229">
        <v>1</v>
      </c>
      <c r="J1229">
        <v>0</v>
      </c>
      <c r="K1229">
        <v>0</v>
      </c>
      <c r="L1229">
        <v>1</v>
      </c>
      <c r="M1229">
        <v>0</v>
      </c>
      <c r="N1229">
        <v>0</v>
      </c>
      <c r="O1229" t="s">
        <v>9</v>
      </c>
    </row>
    <row r="1230" spans="1:15" x14ac:dyDescent="0.3">
      <c r="A1230">
        <v>752</v>
      </c>
      <c r="B1230">
        <v>792</v>
      </c>
      <c r="C1230" s="1">
        <v>43884</v>
      </c>
      <c r="D1230">
        <v>26.614757000000001</v>
      </c>
      <c r="E1230">
        <v>93.505092000000005</v>
      </c>
      <c r="F1230" t="s">
        <v>210</v>
      </c>
      <c r="G1230" t="s">
        <v>48</v>
      </c>
      <c r="H1230" t="s">
        <v>191</v>
      </c>
      <c r="I1230">
        <v>1</v>
      </c>
      <c r="J1230">
        <v>0</v>
      </c>
      <c r="K1230">
        <v>0</v>
      </c>
      <c r="L1230">
        <v>1</v>
      </c>
      <c r="M1230">
        <v>0</v>
      </c>
      <c r="N1230">
        <v>0</v>
      </c>
      <c r="O1230" t="s">
        <v>9</v>
      </c>
    </row>
    <row r="1231" spans="1:15" x14ac:dyDescent="0.3">
      <c r="A1231">
        <v>768</v>
      </c>
      <c r="B1231">
        <v>808</v>
      </c>
      <c r="C1231" s="1">
        <v>43896</v>
      </c>
      <c r="D1231">
        <v>26.627928000000001</v>
      </c>
      <c r="E1231">
        <v>93.537346999999997</v>
      </c>
      <c r="F1231" t="s">
        <v>210</v>
      </c>
      <c r="G1231" t="s">
        <v>48</v>
      </c>
      <c r="H1231" t="s">
        <v>191</v>
      </c>
      <c r="I1231">
        <v>1</v>
      </c>
      <c r="J1231">
        <v>0</v>
      </c>
      <c r="K1231">
        <v>0</v>
      </c>
      <c r="L1231">
        <v>1</v>
      </c>
      <c r="M1231">
        <v>0</v>
      </c>
      <c r="N1231">
        <v>0</v>
      </c>
      <c r="O1231">
        <v>1.3</v>
      </c>
    </row>
    <row r="1232" spans="1:15" x14ac:dyDescent="0.3">
      <c r="A1232">
        <v>158</v>
      </c>
      <c r="B1232">
        <v>158</v>
      </c>
      <c r="C1232" s="1">
        <v>43576</v>
      </c>
      <c r="D1232">
        <v>26.623351670000002</v>
      </c>
      <c r="E1232">
        <v>93.526183329999995</v>
      </c>
      <c r="F1232" t="s">
        <v>210</v>
      </c>
      <c r="G1232" t="s">
        <v>40</v>
      </c>
      <c r="H1232" t="s">
        <v>187</v>
      </c>
      <c r="I1232">
        <v>1</v>
      </c>
      <c r="J1232">
        <v>0</v>
      </c>
      <c r="K1232">
        <v>0</v>
      </c>
      <c r="L1232">
        <v>1</v>
      </c>
      <c r="M1232">
        <v>0</v>
      </c>
      <c r="N1232">
        <v>0</v>
      </c>
      <c r="O1232" t="s">
        <v>9</v>
      </c>
    </row>
    <row r="1233" spans="1:15" x14ac:dyDescent="0.3">
      <c r="A1233">
        <v>168</v>
      </c>
      <c r="B1233">
        <v>168</v>
      </c>
      <c r="C1233" s="1">
        <v>43588</v>
      </c>
      <c r="D1233">
        <v>26.578250000000001</v>
      </c>
      <c r="E1233">
        <v>93.265388889999997</v>
      </c>
      <c r="F1233" t="s">
        <v>210</v>
      </c>
      <c r="G1233" t="s">
        <v>40</v>
      </c>
      <c r="H1233" t="s">
        <v>187</v>
      </c>
      <c r="I1233">
        <v>1</v>
      </c>
      <c r="J1233">
        <v>0</v>
      </c>
      <c r="K1233">
        <v>0</v>
      </c>
      <c r="L1233">
        <v>1</v>
      </c>
      <c r="M1233">
        <v>0</v>
      </c>
      <c r="N1233">
        <v>0</v>
      </c>
      <c r="O1233" t="s">
        <v>9</v>
      </c>
    </row>
    <row r="1234" spans="1:15" x14ac:dyDescent="0.3">
      <c r="A1234">
        <v>171</v>
      </c>
      <c r="B1234">
        <v>171</v>
      </c>
      <c r="C1234" s="1">
        <v>43590</v>
      </c>
      <c r="D1234">
        <v>26.573956670000001</v>
      </c>
      <c r="E1234">
        <v>93.185329999999993</v>
      </c>
      <c r="F1234" t="s">
        <v>210</v>
      </c>
      <c r="G1234" t="s">
        <v>40</v>
      </c>
      <c r="H1234" t="s">
        <v>187</v>
      </c>
      <c r="I1234">
        <v>1</v>
      </c>
      <c r="J1234">
        <v>0</v>
      </c>
      <c r="K1234">
        <v>0</v>
      </c>
      <c r="L1234">
        <v>1</v>
      </c>
      <c r="M1234">
        <v>0</v>
      </c>
      <c r="N1234">
        <v>0</v>
      </c>
      <c r="O1234" t="s">
        <v>9</v>
      </c>
    </row>
    <row r="1235" spans="1:15" x14ac:dyDescent="0.3">
      <c r="A1235">
        <v>173</v>
      </c>
      <c r="B1235">
        <v>173</v>
      </c>
      <c r="C1235" s="1">
        <v>43592</v>
      </c>
      <c r="D1235">
        <v>26.59404833</v>
      </c>
      <c r="E1235">
        <v>93.44210167</v>
      </c>
      <c r="F1235" t="s">
        <v>210</v>
      </c>
      <c r="G1235" t="s">
        <v>40</v>
      </c>
      <c r="H1235" t="s">
        <v>187</v>
      </c>
      <c r="I1235">
        <v>1</v>
      </c>
      <c r="J1235">
        <v>0</v>
      </c>
      <c r="K1235">
        <v>0</v>
      </c>
      <c r="L1235">
        <v>1</v>
      </c>
      <c r="M1235">
        <v>0</v>
      </c>
      <c r="N1235">
        <v>0</v>
      </c>
      <c r="O1235" t="s">
        <v>9</v>
      </c>
    </row>
    <row r="1236" spans="1:15" x14ac:dyDescent="0.3">
      <c r="A1236">
        <v>174</v>
      </c>
      <c r="B1236">
        <v>174</v>
      </c>
      <c r="C1236" s="1">
        <v>43592</v>
      </c>
      <c r="D1236">
        <v>26.57465333</v>
      </c>
      <c r="E1236">
        <v>93.225368329999995</v>
      </c>
      <c r="F1236" t="s">
        <v>210</v>
      </c>
      <c r="G1236" t="s">
        <v>40</v>
      </c>
      <c r="H1236" t="s">
        <v>187</v>
      </c>
      <c r="I1236">
        <v>1</v>
      </c>
      <c r="J1236">
        <v>0</v>
      </c>
      <c r="K1236">
        <v>0</v>
      </c>
      <c r="L1236">
        <v>1</v>
      </c>
      <c r="M1236">
        <v>0</v>
      </c>
      <c r="N1236">
        <v>0</v>
      </c>
      <c r="O1236" t="s">
        <v>9</v>
      </c>
    </row>
    <row r="1237" spans="1:15" x14ac:dyDescent="0.3">
      <c r="A1237">
        <v>212</v>
      </c>
      <c r="B1237">
        <v>212</v>
      </c>
      <c r="C1237" s="1">
        <v>43616</v>
      </c>
      <c r="D1237">
        <v>26.577110000000001</v>
      </c>
      <c r="E1237">
        <v>93.282818329999998</v>
      </c>
      <c r="F1237" t="s">
        <v>210</v>
      </c>
      <c r="G1237" t="s">
        <v>40</v>
      </c>
      <c r="H1237" t="s">
        <v>187</v>
      </c>
      <c r="I1237">
        <v>1</v>
      </c>
      <c r="J1237">
        <v>0</v>
      </c>
      <c r="K1237">
        <v>0</v>
      </c>
      <c r="L1237">
        <v>1</v>
      </c>
      <c r="M1237">
        <v>0</v>
      </c>
      <c r="N1237">
        <v>0</v>
      </c>
      <c r="O1237" t="s">
        <v>9</v>
      </c>
    </row>
    <row r="1238" spans="1:15" x14ac:dyDescent="0.3">
      <c r="A1238">
        <v>232</v>
      </c>
      <c r="B1238">
        <v>232</v>
      </c>
      <c r="C1238" s="1">
        <v>43626</v>
      </c>
      <c r="D1238">
        <v>26.602699999999999</v>
      </c>
      <c r="E1238">
        <v>93.458646669999993</v>
      </c>
      <c r="F1238" t="s">
        <v>208</v>
      </c>
      <c r="G1238" t="s">
        <v>40</v>
      </c>
      <c r="H1238" t="s">
        <v>187</v>
      </c>
      <c r="I1238">
        <v>1</v>
      </c>
      <c r="J1238">
        <v>0</v>
      </c>
      <c r="K1238">
        <v>0</v>
      </c>
      <c r="L1238">
        <v>1</v>
      </c>
      <c r="M1238">
        <v>0</v>
      </c>
      <c r="N1238">
        <v>0</v>
      </c>
      <c r="O1238" t="s">
        <v>9</v>
      </c>
    </row>
    <row r="1239" spans="1:15" x14ac:dyDescent="0.3">
      <c r="A1239">
        <v>234</v>
      </c>
      <c r="B1239">
        <v>234</v>
      </c>
      <c r="C1239" s="1">
        <v>43626</v>
      </c>
      <c r="D1239">
        <v>26.57544</v>
      </c>
      <c r="E1239">
        <v>93.199758329999995</v>
      </c>
      <c r="F1239" t="s">
        <v>208</v>
      </c>
      <c r="G1239" t="s">
        <v>40</v>
      </c>
      <c r="H1239" t="s">
        <v>187</v>
      </c>
      <c r="I1239">
        <v>1</v>
      </c>
      <c r="J1239">
        <v>0</v>
      </c>
      <c r="K1239">
        <v>0</v>
      </c>
      <c r="L1239">
        <v>1</v>
      </c>
      <c r="M1239">
        <v>0</v>
      </c>
      <c r="N1239">
        <v>0</v>
      </c>
      <c r="O1239" t="s">
        <v>9</v>
      </c>
    </row>
    <row r="1240" spans="1:15" x14ac:dyDescent="0.3">
      <c r="A1240">
        <v>1211</v>
      </c>
      <c r="B1240">
        <v>327</v>
      </c>
      <c r="C1240" s="1">
        <v>43677</v>
      </c>
      <c r="D1240">
        <v>26.576951999999999</v>
      </c>
      <c r="E1240">
        <v>93.282314999999997</v>
      </c>
      <c r="F1240" t="s">
        <v>208</v>
      </c>
      <c r="G1240" t="s">
        <v>40</v>
      </c>
      <c r="H1240" t="s">
        <v>187</v>
      </c>
      <c r="I1240">
        <v>1</v>
      </c>
      <c r="J1240">
        <v>0</v>
      </c>
      <c r="K1240">
        <v>0</v>
      </c>
      <c r="L1240">
        <v>1</v>
      </c>
      <c r="M1240">
        <v>0</v>
      </c>
      <c r="N1240">
        <v>0</v>
      </c>
      <c r="O1240" t="s">
        <v>9</v>
      </c>
    </row>
    <row r="1241" spans="1:15" x14ac:dyDescent="0.3">
      <c r="A1241">
        <v>1671</v>
      </c>
      <c r="B1241">
        <v>373</v>
      </c>
      <c r="C1241" s="1">
        <v>43697</v>
      </c>
      <c r="D1241">
        <v>26.569282000000001</v>
      </c>
      <c r="E1241">
        <v>93.059219999999996</v>
      </c>
      <c r="F1241" t="s">
        <v>208</v>
      </c>
      <c r="G1241" t="s">
        <v>40</v>
      </c>
      <c r="H1241" t="s">
        <v>187</v>
      </c>
      <c r="I1241">
        <v>1</v>
      </c>
      <c r="J1241">
        <v>0</v>
      </c>
      <c r="K1241">
        <v>0</v>
      </c>
      <c r="L1241">
        <v>1</v>
      </c>
      <c r="M1241">
        <v>0</v>
      </c>
      <c r="N1241">
        <v>0</v>
      </c>
      <c r="O1241" t="s">
        <v>9</v>
      </c>
    </row>
    <row r="1242" spans="1:15" x14ac:dyDescent="0.3">
      <c r="A1242">
        <v>2441</v>
      </c>
      <c r="B1242">
        <v>416</v>
      </c>
      <c r="C1242" s="1">
        <v>43711</v>
      </c>
      <c r="D1242">
        <v>26.629059999999999</v>
      </c>
      <c r="E1242">
        <v>93.540572999999995</v>
      </c>
      <c r="F1242" t="s">
        <v>208</v>
      </c>
      <c r="G1242" t="s">
        <v>40</v>
      </c>
      <c r="H1242" t="s">
        <v>187</v>
      </c>
      <c r="I1242">
        <v>1</v>
      </c>
      <c r="J1242">
        <v>0</v>
      </c>
      <c r="K1242">
        <v>0</v>
      </c>
      <c r="L1242">
        <v>1</v>
      </c>
      <c r="M1242">
        <v>0</v>
      </c>
      <c r="N1242">
        <v>0</v>
      </c>
      <c r="O1242" t="s">
        <v>9</v>
      </c>
    </row>
    <row r="1243" spans="1:15" x14ac:dyDescent="0.3">
      <c r="A1243">
        <v>286</v>
      </c>
      <c r="B1243">
        <v>446</v>
      </c>
      <c r="C1243" s="1">
        <v>43721</v>
      </c>
      <c r="D1243">
        <v>26.627555999999998</v>
      </c>
      <c r="E1243">
        <v>93.536749999999998</v>
      </c>
      <c r="F1243" t="s">
        <v>208</v>
      </c>
      <c r="G1243" t="s">
        <v>40</v>
      </c>
      <c r="H1243" t="s">
        <v>187</v>
      </c>
      <c r="I1243">
        <v>1</v>
      </c>
      <c r="J1243">
        <v>0</v>
      </c>
      <c r="K1243">
        <v>0</v>
      </c>
      <c r="L1243">
        <v>1</v>
      </c>
      <c r="M1243">
        <v>0</v>
      </c>
      <c r="N1243">
        <v>0</v>
      </c>
      <c r="O1243" t="s">
        <v>9</v>
      </c>
    </row>
    <row r="1244" spans="1:15" x14ac:dyDescent="0.3">
      <c r="A1244">
        <v>294</v>
      </c>
      <c r="B1244">
        <v>454</v>
      </c>
      <c r="C1244" s="1">
        <v>43726</v>
      </c>
      <c r="D1244">
        <v>26.572610999999998</v>
      </c>
      <c r="E1244">
        <v>93.075721999999999</v>
      </c>
      <c r="F1244" t="s">
        <v>208</v>
      </c>
      <c r="G1244" t="s">
        <v>40</v>
      </c>
      <c r="H1244" t="s">
        <v>187</v>
      </c>
      <c r="I1244">
        <v>1</v>
      </c>
      <c r="J1244">
        <v>0</v>
      </c>
      <c r="K1244">
        <v>0</v>
      </c>
      <c r="L1244">
        <v>1</v>
      </c>
      <c r="M1244">
        <v>0</v>
      </c>
      <c r="N1244">
        <v>0</v>
      </c>
      <c r="O1244" t="s">
        <v>9</v>
      </c>
    </row>
    <row r="1245" spans="1:15" x14ac:dyDescent="0.3">
      <c r="A1245">
        <v>712</v>
      </c>
      <c r="B1245">
        <v>762</v>
      </c>
      <c r="C1245" s="1">
        <v>43848</v>
      </c>
      <c r="D1245">
        <v>26.582920000000001</v>
      </c>
      <c r="E1245">
        <v>93.305312999999998</v>
      </c>
      <c r="F1245" t="s">
        <v>210</v>
      </c>
      <c r="G1245" t="s">
        <v>40</v>
      </c>
      <c r="H1245" t="s">
        <v>187</v>
      </c>
      <c r="I1245">
        <v>1</v>
      </c>
      <c r="J1245">
        <v>0</v>
      </c>
      <c r="K1245">
        <v>0</v>
      </c>
      <c r="L1245">
        <v>1</v>
      </c>
      <c r="M1245">
        <v>0</v>
      </c>
      <c r="N1245">
        <v>0</v>
      </c>
      <c r="O1245" t="s">
        <v>9</v>
      </c>
    </row>
    <row r="1246" spans="1:15" x14ac:dyDescent="0.3">
      <c r="A1246">
        <v>1</v>
      </c>
      <c r="B1246">
        <v>1</v>
      </c>
      <c r="C1246" s="1">
        <v>43418</v>
      </c>
      <c r="D1246">
        <v>26.62569444</v>
      </c>
      <c r="E1246">
        <v>93.533138890000004</v>
      </c>
      <c r="F1246" t="s">
        <v>210</v>
      </c>
      <c r="G1246" t="s">
        <v>197</v>
      </c>
      <c r="H1246" t="s">
        <v>186</v>
      </c>
      <c r="I1246">
        <v>1</v>
      </c>
      <c r="J1246">
        <v>0</v>
      </c>
      <c r="K1246">
        <v>0</v>
      </c>
      <c r="L1246">
        <v>0</v>
      </c>
      <c r="M1246">
        <v>1</v>
      </c>
      <c r="N1246">
        <v>0</v>
      </c>
      <c r="O1246" t="s">
        <v>9</v>
      </c>
    </row>
    <row r="1247" spans="1:15" x14ac:dyDescent="0.3">
      <c r="A1247">
        <v>1.1000000000000001</v>
      </c>
      <c r="B1247">
        <v>1</v>
      </c>
      <c r="C1247" s="1">
        <v>43418</v>
      </c>
      <c r="D1247">
        <v>26.62569444</v>
      </c>
      <c r="E1247">
        <v>93.533138890000004</v>
      </c>
      <c r="F1247" t="s">
        <v>210</v>
      </c>
      <c r="G1247" t="s">
        <v>197</v>
      </c>
      <c r="H1247" t="s">
        <v>186</v>
      </c>
      <c r="I1247">
        <v>1</v>
      </c>
      <c r="J1247">
        <v>0</v>
      </c>
      <c r="K1247">
        <v>0</v>
      </c>
      <c r="L1247">
        <v>0</v>
      </c>
      <c r="M1247">
        <v>1</v>
      </c>
      <c r="N1247">
        <v>0</v>
      </c>
      <c r="O1247" t="s">
        <v>9</v>
      </c>
    </row>
    <row r="1248" spans="1:15" x14ac:dyDescent="0.3">
      <c r="A1248">
        <v>1.1000000000000001</v>
      </c>
      <c r="B1248">
        <v>1</v>
      </c>
      <c r="C1248" s="1">
        <v>43418</v>
      </c>
      <c r="D1248">
        <v>26.62569444</v>
      </c>
      <c r="E1248">
        <v>93.533138890000004</v>
      </c>
      <c r="F1248" t="s">
        <v>210</v>
      </c>
      <c r="G1248" t="s">
        <v>197</v>
      </c>
      <c r="H1248" t="s">
        <v>186</v>
      </c>
      <c r="I1248">
        <v>1</v>
      </c>
      <c r="J1248">
        <v>0</v>
      </c>
      <c r="K1248">
        <v>0</v>
      </c>
      <c r="L1248">
        <v>0</v>
      </c>
      <c r="M1248">
        <v>1</v>
      </c>
      <c r="N1248">
        <v>0</v>
      </c>
      <c r="O1248" t="s">
        <v>9</v>
      </c>
    </row>
    <row r="1249" spans="1:15" x14ac:dyDescent="0.3">
      <c r="A1249">
        <v>1.1100000000000001</v>
      </c>
      <c r="B1249">
        <v>1</v>
      </c>
      <c r="C1249" s="1">
        <v>43418</v>
      </c>
      <c r="D1249">
        <v>26.62569444</v>
      </c>
      <c r="E1249">
        <v>93.533138890000004</v>
      </c>
      <c r="F1249" t="s">
        <v>210</v>
      </c>
      <c r="G1249" t="s">
        <v>197</v>
      </c>
      <c r="H1249" t="s">
        <v>186</v>
      </c>
      <c r="I1249">
        <v>1</v>
      </c>
      <c r="J1249">
        <v>0</v>
      </c>
      <c r="K1249">
        <v>0</v>
      </c>
      <c r="L1249">
        <v>0</v>
      </c>
      <c r="M1249">
        <v>1</v>
      </c>
      <c r="N1249">
        <v>0</v>
      </c>
      <c r="O1249" t="s">
        <v>9</v>
      </c>
    </row>
    <row r="1250" spans="1:15" x14ac:dyDescent="0.3">
      <c r="A1250">
        <v>1.1200000000000001</v>
      </c>
      <c r="B1250">
        <v>1</v>
      </c>
      <c r="C1250" s="1">
        <v>43418</v>
      </c>
      <c r="D1250">
        <v>26.62569444</v>
      </c>
      <c r="E1250">
        <v>93.533138890000004</v>
      </c>
      <c r="F1250" t="s">
        <v>210</v>
      </c>
      <c r="G1250" t="s">
        <v>197</v>
      </c>
      <c r="H1250" t="s">
        <v>186</v>
      </c>
      <c r="I1250">
        <v>1</v>
      </c>
      <c r="J1250">
        <v>0</v>
      </c>
      <c r="K1250">
        <v>0</v>
      </c>
      <c r="L1250">
        <v>0</v>
      </c>
      <c r="M1250">
        <v>1</v>
      </c>
      <c r="N1250">
        <v>0</v>
      </c>
      <c r="O1250" t="s">
        <v>9</v>
      </c>
    </row>
    <row r="1251" spans="1:15" x14ac:dyDescent="0.3">
      <c r="A1251">
        <v>1.1299999999999999</v>
      </c>
      <c r="B1251">
        <v>1</v>
      </c>
      <c r="C1251" s="1">
        <v>43418</v>
      </c>
      <c r="D1251">
        <v>26.62569444</v>
      </c>
      <c r="E1251">
        <v>93.533138890000004</v>
      </c>
      <c r="F1251" t="s">
        <v>210</v>
      </c>
      <c r="G1251" t="s">
        <v>197</v>
      </c>
      <c r="H1251" t="s">
        <v>186</v>
      </c>
      <c r="I1251">
        <v>1</v>
      </c>
      <c r="J1251">
        <v>0</v>
      </c>
      <c r="K1251">
        <v>0</v>
      </c>
      <c r="L1251">
        <v>0</v>
      </c>
      <c r="M1251">
        <v>1</v>
      </c>
      <c r="N1251">
        <v>0</v>
      </c>
      <c r="O1251" t="s">
        <v>9</v>
      </c>
    </row>
    <row r="1252" spans="1:15" x14ac:dyDescent="0.3">
      <c r="A1252">
        <v>1.1399999999999999</v>
      </c>
      <c r="B1252">
        <v>1</v>
      </c>
      <c r="C1252" s="1">
        <v>43418</v>
      </c>
      <c r="D1252">
        <v>26.62569444</v>
      </c>
      <c r="E1252">
        <v>93.533138890000004</v>
      </c>
      <c r="F1252" t="s">
        <v>210</v>
      </c>
      <c r="G1252" t="s">
        <v>197</v>
      </c>
      <c r="H1252" t="s">
        <v>186</v>
      </c>
      <c r="I1252">
        <v>1</v>
      </c>
      <c r="J1252">
        <v>0</v>
      </c>
      <c r="K1252">
        <v>0</v>
      </c>
      <c r="L1252">
        <v>0</v>
      </c>
      <c r="M1252">
        <v>1</v>
      </c>
      <c r="N1252">
        <v>0</v>
      </c>
      <c r="O1252" t="s">
        <v>9</v>
      </c>
    </row>
    <row r="1253" spans="1:15" x14ac:dyDescent="0.3">
      <c r="A1253">
        <v>1.2</v>
      </c>
      <c r="B1253">
        <v>1</v>
      </c>
      <c r="C1253" s="1">
        <v>43418</v>
      </c>
      <c r="D1253">
        <v>26.62569444</v>
      </c>
      <c r="E1253">
        <v>93.533138890000004</v>
      </c>
      <c r="F1253" t="s">
        <v>210</v>
      </c>
      <c r="G1253" t="s">
        <v>197</v>
      </c>
      <c r="H1253" t="s">
        <v>186</v>
      </c>
      <c r="I1253">
        <v>1</v>
      </c>
      <c r="J1253">
        <v>0</v>
      </c>
      <c r="K1253">
        <v>0</v>
      </c>
      <c r="L1253">
        <v>0</v>
      </c>
      <c r="M1253">
        <v>1</v>
      </c>
      <c r="N1253">
        <v>0</v>
      </c>
      <c r="O1253" t="s">
        <v>9</v>
      </c>
    </row>
    <row r="1254" spans="1:15" x14ac:dyDescent="0.3">
      <c r="A1254">
        <v>1.3</v>
      </c>
      <c r="B1254">
        <v>1</v>
      </c>
      <c r="C1254" s="1">
        <v>43418</v>
      </c>
      <c r="D1254">
        <v>26.62569444</v>
      </c>
      <c r="E1254">
        <v>93.533138890000004</v>
      </c>
      <c r="F1254" t="s">
        <v>210</v>
      </c>
      <c r="G1254" t="s">
        <v>197</v>
      </c>
      <c r="H1254" t="s">
        <v>186</v>
      </c>
      <c r="I1254">
        <v>1</v>
      </c>
      <c r="J1254">
        <v>0</v>
      </c>
      <c r="K1254">
        <v>0</v>
      </c>
      <c r="L1254">
        <v>0</v>
      </c>
      <c r="M1254">
        <v>1</v>
      </c>
      <c r="N1254">
        <v>0</v>
      </c>
      <c r="O1254" t="s">
        <v>9</v>
      </c>
    </row>
    <row r="1255" spans="1:15" x14ac:dyDescent="0.3">
      <c r="A1255">
        <v>1.4</v>
      </c>
      <c r="B1255">
        <v>1</v>
      </c>
      <c r="C1255" s="1">
        <v>43418</v>
      </c>
      <c r="D1255">
        <v>26.62569444</v>
      </c>
      <c r="E1255">
        <v>93.533138890000004</v>
      </c>
      <c r="F1255" t="s">
        <v>210</v>
      </c>
      <c r="G1255" t="s">
        <v>197</v>
      </c>
      <c r="H1255" t="s">
        <v>186</v>
      </c>
      <c r="I1255">
        <v>1</v>
      </c>
      <c r="J1255">
        <v>0</v>
      </c>
      <c r="K1255">
        <v>0</v>
      </c>
      <c r="L1255">
        <v>0</v>
      </c>
      <c r="M1255">
        <v>1</v>
      </c>
      <c r="N1255">
        <v>0</v>
      </c>
      <c r="O1255" t="s">
        <v>9</v>
      </c>
    </row>
    <row r="1256" spans="1:15" x14ac:dyDescent="0.3">
      <c r="A1256">
        <v>1.5</v>
      </c>
      <c r="B1256">
        <v>1</v>
      </c>
      <c r="C1256" s="1">
        <v>43418</v>
      </c>
      <c r="D1256">
        <v>26.62569444</v>
      </c>
      <c r="E1256">
        <v>93.533138890000004</v>
      </c>
      <c r="F1256" t="s">
        <v>210</v>
      </c>
      <c r="G1256" t="s">
        <v>197</v>
      </c>
      <c r="H1256" t="s">
        <v>186</v>
      </c>
      <c r="I1256">
        <v>1</v>
      </c>
      <c r="J1256">
        <v>0</v>
      </c>
      <c r="K1256">
        <v>0</v>
      </c>
      <c r="L1256">
        <v>0</v>
      </c>
      <c r="M1256">
        <v>1</v>
      </c>
      <c r="N1256">
        <v>0</v>
      </c>
      <c r="O1256" t="s">
        <v>9</v>
      </c>
    </row>
    <row r="1257" spans="1:15" x14ac:dyDescent="0.3">
      <c r="A1257">
        <v>1.6</v>
      </c>
      <c r="B1257">
        <v>1</v>
      </c>
      <c r="C1257" s="1">
        <v>43418</v>
      </c>
      <c r="D1257">
        <v>26.62569444</v>
      </c>
      <c r="E1257">
        <v>93.533138890000004</v>
      </c>
      <c r="F1257" t="s">
        <v>210</v>
      </c>
      <c r="G1257" t="s">
        <v>197</v>
      </c>
      <c r="H1257" t="s">
        <v>186</v>
      </c>
      <c r="I1257">
        <v>1</v>
      </c>
      <c r="J1257">
        <v>0</v>
      </c>
      <c r="K1257">
        <v>0</v>
      </c>
      <c r="L1257">
        <v>0</v>
      </c>
      <c r="M1257">
        <v>1</v>
      </c>
      <c r="N1257">
        <v>0</v>
      </c>
      <c r="O1257" t="s">
        <v>9</v>
      </c>
    </row>
    <row r="1258" spans="1:15" x14ac:dyDescent="0.3">
      <c r="A1258">
        <v>1.7</v>
      </c>
      <c r="B1258">
        <v>1</v>
      </c>
      <c r="C1258" s="1">
        <v>43418</v>
      </c>
      <c r="D1258">
        <v>26.62569444</v>
      </c>
      <c r="E1258">
        <v>93.533138890000004</v>
      </c>
      <c r="F1258" t="s">
        <v>210</v>
      </c>
      <c r="G1258" t="s">
        <v>197</v>
      </c>
      <c r="H1258" t="s">
        <v>186</v>
      </c>
      <c r="I1258">
        <v>1</v>
      </c>
      <c r="J1258">
        <v>0</v>
      </c>
      <c r="K1258">
        <v>0</v>
      </c>
      <c r="L1258">
        <v>0</v>
      </c>
      <c r="M1258">
        <v>1</v>
      </c>
      <c r="N1258">
        <v>0</v>
      </c>
      <c r="O1258" t="s">
        <v>9</v>
      </c>
    </row>
    <row r="1259" spans="1:15" x14ac:dyDescent="0.3">
      <c r="A1259">
        <v>1.8</v>
      </c>
      <c r="B1259">
        <v>1</v>
      </c>
      <c r="C1259" s="1">
        <v>43418</v>
      </c>
      <c r="D1259">
        <v>26.62569444</v>
      </c>
      <c r="E1259">
        <v>93.533138890000004</v>
      </c>
      <c r="F1259" t="s">
        <v>210</v>
      </c>
      <c r="G1259" t="s">
        <v>197</v>
      </c>
      <c r="H1259" t="s">
        <v>186</v>
      </c>
      <c r="I1259">
        <v>1</v>
      </c>
      <c r="J1259">
        <v>0</v>
      </c>
      <c r="K1259">
        <v>0</v>
      </c>
      <c r="L1259">
        <v>0</v>
      </c>
      <c r="M1259">
        <v>1</v>
      </c>
      <c r="N1259">
        <v>0</v>
      </c>
      <c r="O1259" t="s">
        <v>9</v>
      </c>
    </row>
    <row r="1260" spans="1:15" x14ac:dyDescent="0.3">
      <c r="A1260">
        <v>1.9</v>
      </c>
      <c r="B1260">
        <v>1</v>
      </c>
      <c r="C1260" s="1">
        <v>43418</v>
      </c>
      <c r="D1260">
        <v>26.62569444</v>
      </c>
      <c r="E1260">
        <v>93.533138890000004</v>
      </c>
      <c r="F1260" t="s">
        <v>210</v>
      </c>
      <c r="G1260" t="s">
        <v>197</v>
      </c>
      <c r="H1260" t="s">
        <v>186</v>
      </c>
      <c r="I1260">
        <v>1</v>
      </c>
      <c r="J1260">
        <v>0</v>
      </c>
      <c r="K1260">
        <v>0</v>
      </c>
      <c r="L1260">
        <v>0</v>
      </c>
      <c r="M1260">
        <v>1</v>
      </c>
      <c r="N1260">
        <v>0</v>
      </c>
      <c r="O1260" t="s">
        <v>9</v>
      </c>
    </row>
    <row r="1261" spans="1:15" x14ac:dyDescent="0.3">
      <c r="A1261">
        <v>20</v>
      </c>
      <c r="B1261">
        <v>20</v>
      </c>
      <c r="C1261" s="1">
        <v>43465</v>
      </c>
      <c r="D1261">
        <v>26.576006670000002</v>
      </c>
      <c r="E1261">
        <v>93.173685000000006</v>
      </c>
      <c r="F1261" t="s">
        <v>210</v>
      </c>
      <c r="G1261" t="s">
        <v>197</v>
      </c>
      <c r="H1261" t="s">
        <v>186</v>
      </c>
      <c r="I1261">
        <v>1</v>
      </c>
      <c r="J1261">
        <v>0</v>
      </c>
      <c r="K1261">
        <v>0</v>
      </c>
      <c r="L1261">
        <v>1</v>
      </c>
      <c r="M1261">
        <v>0</v>
      </c>
      <c r="N1261">
        <v>0</v>
      </c>
      <c r="O1261" t="s">
        <v>9</v>
      </c>
    </row>
    <row r="1262" spans="1:15" x14ac:dyDescent="0.3">
      <c r="A1262">
        <v>20.100000000000001</v>
      </c>
      <c r="B1262">
        <v>20</v>
      </c>
      <c r="C1262" s="1">
        <v>43465</v>
      </c>
      <c r="D1262">
        <v>26.576006670000002</v>
      </c>
      <c r="E1262">
        <v>93.173685000000006</v>
      </c>
      <c r="F1262" t="s">
        <v>210</v>
      </c>
      <c r="G1262" t="s">
        <v>197</v>
      </c>
      <c r="H1262" t="s">
        <v>186</v>
      </c>
      <c r="I1262">
        <v>1</v>
      </c>
      <c r="J1262">
        <v>0</v>
      </c>
      <c r="K1262">
        <v>0</v>
      </c>
      <c r="L1262">
        <v>1</v>
      </c>
      <c r="M1262">
        <v>0</v>
      </c>
      <c r="N1262">
        <v>0</v>
      </c>
      <c r="O1262" t="s">
        <v>9</v>
      </c>
    </row>
    <row r="1263" spans="1:15" x14ac:dyDescent="0.3">
      <c r="A1263">
        <v>19</v>
      </c>
      <c r="B1263">
        <v>19</v>
      </c>
      <c r="C1263" s="1">
        <v>43465</v>
      </c>
      <c r="D1263">
        <v>26.58548833</v>
      </c>
      <c r="E1263">
        <v>93.327706669999998</v>
      </c>
      <c r="F1263" t="s">
        <v>210</v>
      </c>
      <c r="G1263" t="s">
        <v>197</v>
      </c>
      <c r="H1263" t="s">
        <v>186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1</v>
      </c>
      <c r="O1263" t="s">
        <v>9</v>
      </c>
    </row>
    <row r="1264" spans="1:15" x14ac:dyDescent="0.3">
      <c r="A1264">
        <v>19.100000000000001</v>
      </c>
      <c r="B1264">
        <v>19</v>
      </c>
      <c r="C1264" s="1">
        <v>43465</v>
      </c>
      <c r="D1264">
        <v>26.58548833</v>
      </c>
      <c r="E1264">
        <v>93.327706669999998</v>
      </c>
      <c r="F1264" t="s">
        <v>210</v>
      </c>
      <c r="G1264" t="s">
        <v>197</v>
      </c>
      <c r="H1264" t="s">
        <v>186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1</v>
      </c>
      <c r="O1264" t="s">
        <v>9</v>
      </c>
    </row>
    <row r="1265" spans="1:15" x14ac:dyDescent="0.3">
      <c r="A1265">
        <v>19.2</v>
      </c>
      <c r="B1265">
        <v>19</v>
      </c>
      <c r="C1265" s="1">
        <v>43465</v>
      </c>
      <c r="D1265">
        <v>26.58548833</v>
      </c>
      <c r="E1265">
        <v>93.327706669999998</v>
      </c>
      <c r="F1265" t="s">
        <v>210</v>
      </c>
      <c r="G1265" t="s">
        <v>197</v>
      </c>
      <c r="H1265" t="s">
        <v>186</v>
      </c>
      <c r="I1265">
        <v>1</v>
      </c>
      <c r="J1265">
        <v>0</v>
      </c>
      <c r="K1265">
        <v>0</v>
      </c>
      <c r="L1265">
        <v>0</v>
      </c>
      <c r="M1265">
        <v>0</v>
      </c>
      <c r="N1265">
        <v>1</v>
      </c>
      <c r="O1265" t="s">
        <v>9</v>
      </c>
    </row>
    <row r="1266" spans="1:15" x14ac:dyDescent="0.3">
      <c r="A1266">
        <v>19.3</v>
      </c>
      <c r="B1266">
        <v>19</v>
      </c>
      <c r="C1266" s="1">
        <v>43465</v>
      </c>
      <c r="D1266">
        <v>26.58548833</v>
      </c>
      <c r="E1266">
        <v>93.327706669999998</v>
      </c>
      <c r="F1266" t="s">
        <v>210</v>
      </c>
      <c r="G1266" t="s">
        <v>197</v>
      </c>
      <c r="H1266" t="s">
        <v>186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1</v>
      </c>
      <c r="O1266" t="s">
        <v>9</v>
      </c>
    </row>
    <row r="1267" spans="1:15" x14ac:dyDescent="0.3">
      <c r="A1267">
        <v>24</v>
      </c>
      <c r="B1267">
        <v>24</v>
      </c>
      <c r="C1267" s="1">
        <v>43470</v>
      </c>
      <c r="D1267">
        <v>26.622201669999999</v>
      </c>
      <c r="E1267">
        <v>93.522436670000005</v>
      </c>
      <c r="F1267" t="s">
        <v>210</v>
      </c>
      <c r="G1267" t="s">
        <v>197</v>
      </c>
      <c r="H1267" t="s">
        <v>186</v>
      </c>
      <c r="I1267">
        <v>1</v>
      </c>
      <c r="J1267">
        <v>0</v>
      </c>
      <c r="K1267">
        <v>0</v>
      </c>
      <c r="L1267">
        <v>0</v>
      </c>
      <c r="M1267">
        <v>1</v>
      </c>
      <c r="N1267">
        <v>0</v>
      </c>
      <c r="O1267" t="s">
        <v>9</v>
      </c>
    </row>
    <row r="1268" spans="1:15" x14ac:dyDescent="0.3">
      <c r="A1268">
        <v>24.1</v>
      </c>
      <c r="B1268">
        <v>24</v>
      </c>
      <c r="C1268" s="1">
        <v>43470</v>
      </c>
      <c r="D1268">
        <v>26.622201669999999</v>
      </c>
      <c r="E1268">
        <v>93.522436670000005</v>
      </c>
      <c r="F1268" t="s">
        <v>210</v>
      </c>
      <c r="G1268" t="s">
        <v>197</v>
      </c>
      <c r="H1268" t="s">
        <v>186</v>
      </c>
      <c r="I1268">
        <v>1</v>
      </c>
      <c r="J1268">
        <v>0</v>
      </c>
      <c r="K1268">
        <v>0</v>
      </c>
      <c r="L1268">
        <v>0</v>
      </c>
      <c r="M1268">
        <v>1</v>
      </c>
      <c r="N1268">
        <v>0</v>
      </c>
      <c r="O1268" t="s">
        <v>9</v>
      </c>
    </row>
    <row r="1269" spans="1:15" x14ac:dyDescent="0.3">
      <c r="A1269">
        <v>24.2</v>
      </c>
      <c r="B1269">
        <v>24</v>
      </c>
      <c r="C1269" s="1">
        <v>43470</v>
      </c>
      <c r="D1269">
        <v>26.622201669999999</v>
      </c>
      <c r="E1269">
        <v>93.522436670000005</v>
      </c>
      <c r="F1269" t="s">
        <v>210</v>
      </c>
      <c r="G1269" t="s">
        <v>197</v>
      </c>
      <c r="H1269" t="s">
        <v>186</v>
      </c>
      <c r="I1269">
        <v>1</v>
      </c>
      <c r="J1269">
        <v>0</v>
      </c>
      <c r="K1269">
        <v>0</v>
      </c>
      <c r="L1269">
        <v>0</v>
      </c>
      <c r="M1269">
        <v>1</v>
      </c>
      <c r="N1269">
        <v>0</v>
      </c>
      <c r="O1269" t="s">
        <v>9</v>
      </c>
    </row>
    <row r="1270" spans="1:15" x14ac:dyDescent="0.3">
      <c r="A1270">
        <v>24.3</v>
      </c>
      <c r="B1270">
        <v>24</v>
      </c>
      <c r="C1270" s="1">
        <v>43470</v>
      </c>
      <c r="D1270">
        <v>26.622201669999999</v>
      </c>
      <c r="E1270">
        <v>93.522436670000005</v>
      </c>
      <c r="F1270" t="s">
        <v>210</v>
      </c>
      <c r="G1270" t="s">
        <v>197</v>
      </c>
      <c r="H1270" t="s">
        <v>186</v>
      </c>
      <c r="I1270">
        <v>1</v>
      </c>
      <c r="J1270">
        <v>0</v>
      </c>
      <c r="K1270">
        <v>0</v>
      </c>
      <c r="L1270">
        <v>0</v>
      </c>
      <c r="M1270">
        <v>1</v>
      </c>
      <c r="N1270">
        <v>0</v>
      </c>
      <c r="O1270" t="s">
        <v>9</v>
      </c>
    </row>
    <row r="1271" spans="1:15" x14ac:dyDescent="0.3">
      <c r="A1271">
        <v>24.4</v>
      </c>
      <c r="B1271">
        <v>24</v>
      </c>
      <c r="C1271" s="1">
        <v>43470</v>
      </c>
      <c r="D1271">
        <v>26.622201669999999</v>
      </c>
      <c r="E1271">
        <v>93.522436670000005</v>
      </c>
      <c r="F1271" t="s">
        <v>210</v>
      </c>
      <c r="G1271" t="s">
        <v>197</v>
      </c>
      <c r="H1271" t="s">
        <v>186</v>
      </c>
      <c r="I1271">
        <v>1</v>
      </c>
      <c r="J1271">
        <v>0</v>
      </c>
      <c r="K1271">
        <v>0</v>
      </c>
      <c r="L1271">
        <v>0</v>
      </c>
      <c r="M1271">
        <v>1</v>
      </c>
      <c r="N1271">
        <v>0</v>
      </c>
      <c r="O1271" t="s">
        <v>9</v>
      </c>
    </row>
    <row r="1272" spans="1:15" x14ac:dyDescent="0.3">
      <c r="A1272">
        <v>24.5</v>
      </c>
      <c r="B1272">
        <v>24</v>
      </c>
      <c r="C1272" s="1">
        <v>43470</v>
      </c>
      <c r="D1272">
        <v>26.622201669999999</v>
      </c>
      <c r="E1272">
        <v>93.522436670000005</v>
      </c>
      <c r="F1272" t="s">
        <v>210</v>
      </c>
      <c r="G1272" t="s">
        <v>197</v>
      </c>
      <c r="H1272" t="s">
        <v>186</v>
      </c>
      <c r="I1272">
        <v>1</v>
      </c>
      <c r="J1272">
        <v>0</v>
      </c>
      <c r="K1272">
        <v>0</v>
      </c>
      <c r="L1272">
        <v>0</v>
      </c>
      <c r="M1272">
        <v>1</v>
      </c>
      <c r="N1272">
        <v>0</v>
      </c>
      <c r="O1272" t="s">
        <v>9</v>
      </c>
    </row>
    <row r="1273" spans="1:15" x14ac:dyDescent="0.3">
      <c r="A1273">
        <v>24.6</v>
      </c>
      <c r="B1273">
        <v>24</v>
      </c>
      <c r="C1273" s="1">
        <v>43470</v>
      </c>
      <c r="D1273">
        <v>26.622201669999999</v>
      </c>
      <c r="E1273">
        <v>93.522436670000005</v>
      </c>
      <c r="F1273" t="s">
        <v>210</v>
      </c>
      <c r="G1273" t="s">
        <v>197</v>
      </c>
      <c r="H1273" t="s">
        <v>186</v>
      </c>
      <c r="I1273">
        <v>1</v>
      </c>
      <c r="J1273">
        <v>0</v>
      </c>
      <c r="K1273">
        <v>0</v>
      </c>
      <c r="L1273">
        <v>0</v>
      </c>
      <c r="M1273">
        <v>1</v>
      </c>
      <c r="N1273">
        <v>0</v>
      </c>
      <c r="O1273" t="s">
        <v>9</v>
      </c>
    </row>
    <row r="1274" spans="1:15" x14ac:dyDescent="0.3">
      <c r="A1274">
        <v>61</v>
      </c>
      <c r="B1274">
        <v>61</v>
      </c>
      <c r="C1274" s="1">
        <v>43489</v>
      </c>
      <c r="D1274">
        <v>26.568805560000001</v>
      </c>
      <c r="E1274">
        <v>93.071222219999996</v>
      </c>
      <c r="F1274" t="s">
        <v>210</v>
      </c>
      <c r="G1274" t="s">
        <v>197</v>
      </c>
      <c r="H1274" t="s">
        <v>186</v>
      </c>
      <c r="I1274">
        <v>1</v>
      </c>
      <c r="J1274">
        <v>0</v>
      </c>
      <c r="K1274">
        <v>0</v>
      </c>
      <c r="L1274">
        <v>0</v>
      </c>
      <c r="M1274">
        <v>1</v>
      </c>
      <c r="N1274">
        <v>0</v>
      </c>
      <c r="O1274" t="s">
        <v>9</v>
      </c>
    </row>
    <row r="1275" spans="1:15" x14ac:dyDescent="0.3">
      <c r="A1275">
        <v>61.1</v>
      </c>
      <c r="B1275">
        <v>61</v>
      </c>
      <c r="C1275" s="1">
        <v>43489</v>
      </c>
      <c r="D1275">
        <v>26.568805560000001</v>
      </c>
      <c r="E1275">
        <v>93.071222219999996</v>
      </c>
      <c r="F1275" t="s">
        <v>210</v>
      </c>
      <c r="G1275" t="s">
        <v>197</v>
      </c>
      <c r="H1275" t="s">
        <v>186</v>
      </c>
      <c r="I1275">
        <v>1</v>
      </c>
      <c r="J1275">
        <v>0</v>
      </c>
      <c r="K1275">
        <v>0</v>
      </c>
      <c r="L1275">
        <v>0</v>
      </c>
      <c r="M1275">
        <v>1</v>
      </c>
      <c r="N1275">
        <v>0</v>
      </c>
      <c r="O1275" t="s">
        <v>9</v>
      </c>
    </row>
    <row r="1276" spans="1:15" x14ac:dyDescent="0.3">
      <c r="A1276">
        <v>61.1</v>
      </c>
      <c r="B1276">
        <v>61</v>
      </c>
      <c r="C1276" s="1">
        <v>43489</v>
      </c>
      <c r="D1276">
        <v>26.568805560000001</v>
      </c>
      <c r="E1276">
        <v>93.071222219999996</v>
      </c>
      <c r="F1276" t="s">
        <v>210</v>
      </c>
      <c r="G1276" t="s">
        <v>197</v>
      </c>
      <c r="H1276" t="s">
        <v>186</v>
      </c>
      <c r="I1276">
        <v>1</v>
      </c>
      <c r="J1276">
        <v>0</v>
      </c>
      <c r="K1276">
        <v>0</v>
      </c>
      <c r="L1276">
        <v>0</v>
      </c>
      <c r="M1276">
        <v>1</v>
      </c>
      <c r="N1276">
        <v>0</v>
      </c>
      <c r="O1276" t="s">
        <v>9</v>
      </c>
    </row>
    <row r="1277" spans="1:15" x14ac:dyDescent="0.3">
      <c r="A1277">
        <v>61.11</v>
      </c>
      <c r="B1277">
        <v>61</v>
      </c>
      <c r="C1277" s="1">
        <v>43489</v>
      </c>
      <c r="D1277">
        <v>26.568805560000001</v>
      </c>
      <c r="E1277">
        <v>93.071222219999996</v>
      </c>
      <c r="F1277" t="s">
        <v>210</v>
      </c>
      <c r="G1277" t="s">
        <v>197</v>
      </c>
      <c r="H1277" t="s">
        <v>186</v>
      </c>
      <c r="I1277">
        <v>1</v>
      </c>
      <c r="J1277">
        <v>0</v>
      </c>
      <c r="K1277">
        <v>0</v>
      </c>
      <c r="L1277">
        <v>0</v>
      </c>
      <c r="M1277">
        <v>1</v>
      </c>
      <c r="N1277">
        <v>0</v>
      </c>
      <c r="O1277" t="s">
        <v>9</v>
      </c>
    </row>
    <row r="1278" spans="1:15" x14ac:dyDescent="0.3">
      <c r="A1278">
        <v>61.12</v>
      </c>
      <c r="B1278">
        <v>61</v>
      </c>
      <c r="C1278" s="1">
        <v>43489</v>
      </c>
      <c r="D1278">
        <v>26.568805560000001</v>
      </c>
      <c r="E1278">
        <v>93.071222219999996</v>
      </c>
      <c r="F1278" t="s">
        <v>210</v>
      </c>
      <c r="G1278" t="s">
        <v>197</v>
      </c>
      <c r="H1278" t="s">
        <v>186</v>
      </c>
      <c r="I1278">
        <v>1</v>
      </c>
      <c r="J1278">
        <v>0</v>
      </c>
      <c r="K1278">
        <v>0</v>
      </c>
      <c r="L1278">
        <v>0</v>
      </c>
      <c r="M1278">
        <v>1</v>
      </c>
      <c r="N1278">
        <v>0</v>
      </c>
      <c r="O1278" t="s">
        <v>9</v>
      </c>
    </row>
    <row r="1279" spans="1:15" x14ac:dyDescent="0.3">
      <c r="A1279">
        <v>61.2</v>
      </c>
      <c r="B1279">
        <v>61</v>
      </c>
      <c r="C1279" s="1">
        <v>43489</v>
      </c>
      <c r="D1279">
        <v>26.568805560000001</v>
      </c>
      <c r="E1279">
        <v>93.071222219999996</v>
      </c>
      <c r="F1279" t="s">
        <v>210</v>
      </c>
      <c r="G1279" t="s">
        <v>197</v>
      </c>
      <c r="H1279" t="s">
        <v>186</v>
      </c>
      <c r="I1279">
        <v>1</v>
      </c>
      <c r="J1279">
        <v>0</v>
      </c>
      <c r="K1279">
        <v>0</v>
      </c>
      <c r="L1279">
        <v>0</v>
      </c>
      <c r="M1279">
        <v>1</v>
      </c>
      <c r="N1279">
        <v>0</v>
      </c>
      <c r="O1279" t="s">
        <v>9</v>
      </c>
    </row>
    <row r="1280" spans="1:15" x14ac:dyDescent="0.3">
      <c r="A1280">
        <v>61.3</v>
      </c>
      <c r="B1280">
        <v>61</v>
      </c>
      <c r="C1280" s="1">
        <v>43489</v>
      </c>
      <c r="D1280">
        <v>26.568805560000001</v>
      </c>
      <c r="E1280">
        <v>93.071222219999996</v>
      </c>
      <c r="F1280" t="s">
        <v>210</v>
      </c>
      <c r="G1280" t="s">
        <v>197</v>
      </c>
      <c r="H1280" t="s">
        <v>186</v>
      </c>
      <c r="I1280">
        <v>1</v>
      </c>
      <c r="J1280">
        <v>0</v>
      </c>
      <c r="K1280">
        <v>0</v>
      </c>
      <c r="L1280">
        <v>0</v>
      </c>
      <c r="M1280">
        <v>1</v>
      </c>
      <c r="N1280">
        <v>0</v>
      </c>
      <c r="O1280" t="s">
        <v>9</v>
      </c>
    </row>
    <row r="1281" spans="1:15" x14ac:dyDescent="0.3">
      <c r="A1281">
        <v>61.4</v>
      </c>
      <c r="B1281">
        <v>61</v>
      </c>
      <c r="C1281" s="1">
        <v>43489</v>
      </c>
      <c r="D1281">
        <v>26.568805560000001</v>
      </c>
      <c r="E1281">
        <v>93.071222219999996</v>
      </c>
      <c r="F1281" t="s">
        <v>210</v>
      </c>
      <c r="G1281" t="s">
        <v>197</v>
      </c>
      <c r="H1281" t="s">
        <v>186</v>
      </c>
      <c r="I1281">
        <v>1</v>
      </c>
      <c r="J1281">
        <v>0</v>
      </c>
      <c r="K1281">
        <v>0</v>
      </c>
      <c r="L1281">
        <v>0</v>
      </c>
      <c r="M1281">
        <v>1</v>
      </c>
      <c r="N1281">
        <v>0</v>
      </c>
      <c r="O1281" t="s">
        <v>9</v>
      </c>
    </row>
    <row r="1282" spans="1:15" x14ac:dyDescent="0.3">
      <c r="A1282">
        <v>61.5</v>
      </c>
      <c r="B1282">
        <v>61</v>
      </c>
      <c r="C1282" s="1">
        <v>43489</v>
      </c>
      <c r="D1282">
        <v>26.568805560000001</v>
      </c>
      <c r="E1282">
        <v>93.071222219999996</v>
      </c>
      <c r="F1282" t="s">
        <v>210</v>
      </c>
      <c r="G1282" t="s">
        <v>197</v>
      </c>
      <c r="H1282" t="s">
        <v>186</v>
      </c>
      <c r="I1282">
        <v>1</v>
      </c>
      <c r="J1282">
        <v>0</v>
      </c>
      <c r="K1282">
        <v>0</v>
      </c>
      <c r="L1282">
        <v>0</v>
      </c>
      <c r="M1282">
        <v>1</v>
      </c>
      <c r="N1282">
        <v>0</v>
      </c>
      <c r="O1282" t="s">
        <v>9</v>
      </c>
    </row>
    <row r="1283" spans="1:15" x14ac:dyDescent="0.3">
      <c r="A1283">
        <v>61.6</v>
      </c>
      <c r="B1283">
        <v>61</v>
      </c>
      <c r="C1283" s="1">
        <v>43489</v>
      </c>
      <c r="D1283">
        <v>26.568805560000001</v>
      </c>
      <c r="E1283">
        <v>93.071222219999996</v>
      </c>
      <c r="F1283" t="s">
        <v>210</v>
      </c>
      <c r="G1283" t="s">
        <v>197</v>
      </c>
      <c r="H1283" t="s">
        <v>186</v>
      </c>
      <c r="I1283">
        <v>1</v>
      </c>
      <c r="J1283">
        <v>0</v>
      </c>
      <c r="K1283">
        <v>0</v>
      </c>
      <c r="L1283">
        <v>0</v>
      </c>
      <c r="M1283">
        <v>1</v>
      </c>
      <c r="N1283">
        <v>0</v>
      </c>
      <c r="O1283" t="s">
        <v>9</v>
      </c>
    </row>
    <row r="1284" spans="1:15" x14ac:dyDescent="0.3">
      <c r="A1284">
        <v>61.7</v>
      </c>
      <c r="B1284">
        <v>61</v>
      </c>
      <c r="C1284" s="1">
        <v>43489</v>
      </c>
      <c r="D1284">
        <v>26.568805560000001</v>
      </c>
      <c r="E1284">
        <v>93.071222219999996</v>
      </c>
      <c r="F1284" t="s">
        <v>210</v>
      </c>
      <c r="G1284" t="s">
        <v>197</v>
      </c>
      <c r="H1284" t="s">
        <v>186</v>
      </c>
      <c r="I1284">
        <v>1</v>
      </c>
      <c r="J1284">
        <v>0</v>
      </c>
      <c r="K1284">
        <v>0</v>
      </c>
      <c r="L1284">
        <v>0</v>
      </c>
      <c r="M1284">
        <v>1</v>
      </c>
      <c r="N1284">
        <v>0</v>
      </c>
      <c r="O1284" t="s">
        <v>9</v>
      </c>
    </row>
    <row r="1285" spans="1:15" x14ac:dyDescent="0.3">
      <c r="A1285">
        <v>61.8</v>
      </c>
      <c r="B1285">
        <v>61</v>
      </c>
      <c r="C1285" s="1">
        <v>43489</v>
      </c>
      <c r="D1285">
        <v>26.568805560000001</v>
      </c>
      <c r="E1285">
        <v>93.071222219999996</v>
      </c>
      <c r="F1285" t="s">
        <v>210</v>
      </c>
      <c r="G1285" t="s">
        <v>197</v>
      </c>
      <c r="H1285" t="s">
        <v>186</v>
      </c>
      <c r="I1285">
        <v>1</v>
      </c>
      <c r="J1285">
        <v>0</v>
      </c>
      <c r="K1285">
        <v>0</v>
      </c>
      <c r="L1285">
        <v>0</v>
      </c>
      <c r="M1285">
        <v>1</v>
      </c>
      <c r="N1285">
        <v>0</v>
      </c>
      <c r="O1285" t="s">
        <v>9</v>
      </c>
    </row>
    <row r="1286" spans="1:15" x14ac:dyDescent="0.3">
      <c r="A1286">
        <v>61.9</v>
      </c>
      <c r="B1286">
        <v>61</v>
      </c>
      <c r="C1286" s="1">
        <v>43489</v>
      </c>
      <c r="D1286">
        <v>26.568805560000001</v>
      </c>
      <c r="E1286">
        <v>93.071222219999996</v>
      </c>
      <c r="F1286" t="s">
        <v>210</v>
      </c>
      <c r="G1286" t="s">
        <v>197</v>
      </c>
      <c r="H1286" t="s">
        <v>186</v>
      </c>
      <c r="I1286">
        <v>1</v>
      </c>
      <c r="J1286">
        <v>0</v>
      </c>
      <c r="K1286">
        <v>0</v>
      </c>
      <c r="L1286">
        <v>0</v>
      </c>
      <c r="M1286">
        <v>1</v>
      </c>
      <c r="N1286">
        <v>0</v>
      </c>
      <c r="O1286" t="s">
        <v>9</v>
      </c>
    </row>
    <row r="1287" spans="1:15" x14ac:dyDescent="0.3">
      <c r="A1287">
        <v>169</v>
      </c>
      <c r="B1287">
        <v>169</v>
      </c>
      <c r="C1287" s="1">
        <v>43590</v>
      </c>
      <c r="D1287">
        <v>26.64104833</v>
      </c>
      <c r="E1287">
        <v>93.593171670000004</v>
      </c>
      <c r="F1287" t="s">
        <v>210</v>
      </c>
      <c r="G1287" t="s">
        <v>197</v>
      </c>
      <c r="H1287" t="s">
        <v>186</v>
      </c>
      <c r="I1287">
        <v>1</v>
      </c>
      <c r="J1287">
        <v>0</v>
      </c>
      <c r="K1287">
        <v>0</v>
      </c>
      <c r="L1287">
        <v>1</v>
      </c>
      <c r="M1287">
        <v>0</v>
      </c>
      <c r="N1287">
        <v>0</v>
      </c>
      <c r="O1287" t="s">
        <v>9</v>
      </c>
    </row>
    <row r="1288" spans="1:15" x14ac:dyDescent="0.3">
      <c r="A1288">
        <v>33</v>
      </c>
      <c r="B1288">
        <v>33</v>
      </c>
      <c r="C1288" s="1">
        <v>43472</v>
      </c>
      <c r="D1288">
        <v>26.576065</v>
      </c>
      <c r="E1288">
        <v>93.154236670000003</v>
      </c>
      <c r="F1288" t="s">
        <v>210</v>
      </c>
      <c r="G1288" t="s">
        <v>198</v>
      </c>
      <c r="H1288" t="s">
        <v>190</v>
      </c>
      <c r="I1288">
        <v>0</v>
      </c>
      <c r="J1288">
        <v>0</v>
      </c>
      <c r="K1288">
        <v>1</v>
      </c>
      <c r="L1288">
        <v>0</v>
      </c>
      <c r="M1288">
        <v>1</v>
      </c>
      <c r="N1288">
        <v>0</v>
      </c>
      <c r="O1288" t="s">
        <v>9</v>
      </c>
    </row>
    <row r="1289" spans="1:15" x14ac:dyDescent="0.3">
      <c r="A1289">
        <v>33.1</v>
      </c>
      <c r="B1289">
        <v>33</v>
      </c>
      <c r="C1289" s="1">
        <v>43472</v>
      </c>
      <c r="D1289">
        <v>26.576065</v>
      </c>
      <c r="E1289">
        <v>93.154236670000003</v>
      </c>
      <c r="F1289" t="s">
        <v>210</v>
      </c>
      <c r="G1289" t="s">
        <v>198</v>
      </c>
      <c r="H1289" t="s">
        <v>190</v>
      </c>
      <c r="I1289">
        <v>0</v>
      </c>
      <c r="J1289">
        <v>0</v>
      </c>
      <c r="K1289">
        <v>1</v>
      </c>
      <c r="L1289">
        <v>0</v>
      </c>
      <c r="M1289">
        <v>1</v>
      </c>
      <c r="N1289">
        <v>0</v>
      </c>
      <c r="O1289" t="s">
        <v>9</v>
      </c>
    </row>
    <row r="1290" spans="1:15" x14ac:dyDescent="0.3">
      <c r="A1290">
        <v>67</v>
      </c>
      <c r="B1290">
        <v>67</v>
      </c>
      <c r="C1290" s="1">
        <v>43491</v>
      </c>
      <c r="D1290">
        <v>26.577416670000002</v>
      </c>
      <c r="E1290">
        <v>93.081666670000004</v>
      </c>
      <c r="F1290" t="s">
        <v>210</v>
      </c>
      <c r="G1290" t="s">
        <v>198</v>
      </c>
      <c r="H1290" t="s">
        <v>190</v>
      </c>
      <c r="I1290">
        <v>1</v>
      </c>
      <c r="J1290">
        <v>0</v>
      </c>
      <c r="K1290">
        <v>0</v>
      </c>
      <c r="L1290">
        <v>0</v>
      </c>
      <c r="M1290">
        <v>0</v>
      </c>
      <c r="N1290">
        <v>1</v>
      </c>
      <c r="O1290" t="s">
        <v>9</v>
      </c>
    </row>
    <row r="1291" spans="1:15" x14ac:dyDescent="0.3">
      <c r="A1291">
        <v>91</v>
      </c>
      <c r="B1291">
        <v>91</v>
      </c>
      <c r="C1291" s="1">
        <v>43500</v>
      </c>
      <c r="D1291">
        <v>26.577333329999998</v>
      </c>
      <c r="E1291">
        <v>93.08247222</v>
      </c>
      <c r="F1291" t="s">
        <v>210</v>
      </c>
      <c r="G1291" t="s">
        <v>198</v>
      </c>
      <c r="H1291" t="s">
        <v>190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1</v>
      </c>
      <c r="O1291" t="s">
        <v>9</v>
      </c>
    </row>
    <row r="1292" spans="1:15" x14ac:dyDescent="0.3">
      <c r="A1292">
        <v>117</v>
      </c>
      <c r="B1292">
        <v>117</v>
      </c>
      <c r="C1292" s="1">
        <v>43521</v>
      </c>
      <c r="D1292">
        <v>26.574333330000002</v>
      </c>
      <c r="E1292">
        <v>93.188861110000005</v>
      </c>
      <c r="F1292" t="s">
        <v>210</v>
      </c>
      <c r="G1292" t="s">
        <v>198</v>
      </c>
      <c r="H1292" t="s">
        <v>190</v>
      </c>
      <c r="I1292">
        <v>1</v>
      </c>
      <c r="J1292">
        <v>0</v>
      </c>
      <c r="K1292">
        <v>0</v>
      </c>
      <c r="L1292">
        <v>0</v>
      </c>
      <c r="M1292">
        <v>0</v>
      </c>
      <c r="N1292">
        <v>1</v>
      </c>
      <c r="O1292" t="s">
        <v>9</v>
      </c>
    </row>
    <row r="1293" spans="1:15" x14ac:dyDescent="0.3">
      <c r="A1293">
        <v>117.1</v>
      </c>
      <c r="B1293">
        <v>117</v>
      </c>
      <c r="C1293" s="1">
        <v>43521</v>
      </c>
      <c r="D1293">
        <v>26.574333330000002</v>
      </c>
      <c r="E1293">
        <v>93.188861110000005</v>
      </c>
      <c r="F1293" t="s">
        <v>210</v>
      </c>
      <c r="G1293" t="s">
        <v>198</v>
      </c>
      <c r="H1293" t="s">
        <v>190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1</v>
      </c>
      <c r="O1293" t="s">
        <v>9</v>
      </c>
    </row>
    <row r="1294" spans="1:15" x14ac:dyDescent="0.3">
      <c r="A1294">
        <v>117.2</v>
      </c>
      <c r="B1294">
        <v>117</v>
      </c>
      <c r="C1294" s="1">
        <v>43521</v>
      </c>
      <c r="D1294">
        <v>26.574333330000002</v>
      </c>
      <c r="E1294">
        <v>93.188861110000005</v>
      </c>
      <c r="F1294" t="s">
        <v>210</v>
      </c>
      <c r="G1294" t="s">
        <v>198</v>
      </c>
      <c r="H1294" t="s">
        <v>190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1</v>
      </c>
      <c r="O1294" t="s">
        <v>9</v>
      </c>
    </row>
    <row r="1295" spans="1:15" x14ac:dyDescent="0.3">
      <c r="A1295">
        <v>117.3</v>
      </c>
      <c r="B1295">
        <v>117</v>
      </c>
      <c r="C1295" s="1">
        <v>43521</v>
      </c>
      <c r="D1295">
        <v>26.574333330000002</v>
      </c>
      <c r="E1295">
        <v>93.188861110000005</v>
      </c>
      <c r="F1295" t="s">
        <v>210</v>
      </c>
      <c r="G1295" t="s">
        <v>198</v>
      </c>
      <c r="H1295" t="s">
        <v>190</v>
      </c>
      <c r="I1295">
        <v>1</v>
      </c>
      <c r="J1295">
        <v>0</v>
      </c>
      <c r="K1295">
        <v>0</v>
      </c>
      <c r="L1295">
        <v>0</v>
      </c>
      <c r="M1295">
        <v>0</v>
      </c>
      <c r="N1295">
        <v>1</v>
      </c>
      <c r="O1295" t="s">
        <v>9</v>
      </c>
    </row>
    <row r="1296" spans="1:15" x14ac:dyDescent="0.3">
      <c r="A1296">
        <v>117.4</v>
      </c>
      <c r="B1296">
        <v>117</v>
      </c>
      <c r="C1296" s="1">
        <v>43521</v>
      </c>
      <c r="D1296">
        <v>26.574333330000002</v>
      </c>
      <c r="E1296">
        <v>93.188861110000005</v>
      </c>
      <c r="F1296" t="s">
        <v>210</v>
      </c>
      <c r="G1296" t="s">
        <v>198</v>
      </c>
      <c r="H1296" t="s">
        <v>190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1</v>
      </c>
      <c r="O1296" t="s">
        <v>9</v>
      </c>
    </row>
    <row r="1297" spans="1:15" x14ac:dyDescent="0.3">
      <c r="A1297">
        <v>117.5</v>
      </c>
      <c r="B1297">
        <v>117</v>
      </c>
      <c r="C1297" s="1">
        <v>43521</v>
      </c>
      <c r="D1297">
        <v>26.574333330000002</v>
      </c>
      <c r="E1297">
        <v>93.188861110000005</v>
      </c>
      <c r="F1297" t="s">
        <v>210</v>
      </c>
      <c r="G1297" t="s">
        <v>198</v>
      </c>
      <c r="H1297" t="s">
        <v>190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1</v>
      </c>
      <c r="O1297" t="s">
        <v>9</v>
      </c>
    </row>
    <row r="1298" spans="1:15" x14ac:dyDescent="0.3">
      <c r="A1298">
        <v>177</v>
      </c>
      <c r="B1298">
        <v>177</v>
      </c>
      <c r="C1298" s="1">
        <v>43594</v>
      </c>
      <c r="D1298">
        <v>26.574444440000001</v>
      </c>
      <c r="E1298">
        <v>93.1935</v>
      </c>
      <c r="F1298" t="s">
        <v>210</v>
      </c>
      <c r="G1298" t="s">
        <v>198</v>
      </c>
      <c r="H1298" t="s">
        <v>190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1</v>
      </c>
      <c r="O1298" t="s">
        <v>42</v>
      </c>
    </row>
    <row r="1299" spans="1:15" x14ac:dyDescent="0.3">
      <c r="A1299">
        <v>183</v>
      </c>
      <c r="B1299">
        <v>183</v>
      </c>
      <c r="C1299" s="1">
        <v>43599</v>
      </c>
      <c r="D1299">
        <v>26.574249999999999</v>
      </c>
      <c r="E1299">
        <v>93.188888890000001</v>
      </c>
      <c r="F1299" t="s">
        <v>210</v>
      </c>
      <c r="G1299" t="s">
        <v>198</v>
      </c>
      <c r="H1299" t="s">
        <v>190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1</v>
      </c>
      <c r="O1299" t="s">
        <v>47</v>
      </c>
    </row>
    <row r="1300" spans="1:15" x14ac:dyDescent="0.3">
      <c r="A1300">
        <v>183.1</v>
      </c>
      <c r="B1300">
        <v>183</v>
      </c>
      <c r="C1300" s="1">
        <v>43599</v>
      </c>
      <c r="D1300">
        <v>26.574249999999999</v>
      </c>
      <c r="E1300">
        <v>93.188888890000001</v>
      </c>
      <c r="F1300" t="s">
        <v>210</v>
      </c>
      <c r="G1300" t="s">
        <v>198</v>
      </c>
      <c r="H1300" t="s">
        <v>190</v>
      </c>
      <c r="I1300">
        <v>1</v>
      </c>
      <c r="J1300">
        <v>0</v>
      </c>
      <c r="K1300">
        <v>0</v>
      </c>
      <c r="L1300">
        <v>0</v>
      </c>
      <c r="M1300">
        <v>0</v>
      </c>
      <c r="N1300">
        <v>1</v>
      </c>
      <c r="O1300" t="s">
        <v>47</v>
      </c>
    </row>
    <row r="1301" spans="1:15" x14ac:dyDescent="0.3">
      <c r="A1301">
        <v>183.1</v>
      </c>
      <c r="B1301">
        <v>183</v>
      </c>
      <c r="C1301" s="1">
        <v>43599</v>
      </c>
      <c r="D1301">
        <v>26.574249999999999</v>
      </c>
      <c r="E1301">
        <v>93.188888890000001</v>
      </c>
      <c r="F1301" t="s">
        <v>210</v>
      </c>
      <c r="G1301" t="s">
        <v>198</v>
      </c>
      <c r="H1301" t="s">
        <v>190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1</v>
      </c>
      <c r="O1301" t="s">
        <v>47</v>
      </c>
    </row>
    <row r="1302" spans="1:15" x14ac:dyDescent="0.3">
      <c r="A1302">
        <v>183.2</v>
      </c>
      <c r="B1302">
        <v>183</v>
      </c>
      <c r="C1302" s="1">
        <v>43599</v>
      </c>
      <c r="D1302">
        <v>26.574249999999999</v>
      </c>
      <c r="E1302">
        <v>93.188888890000001</v>
      </c>
      <c r="F1302" t="s">
        <v>210</v>
      </c>
      <c r="G1302" t="s">
        <v>198</v>
      </c>
      <c r="H1302" t="s">
        <v>190</v>
      </c>
      <c r="I1302">
        <v>1</v>
      </c>
      <c r="J1302">
        <v>0</v>
      </c>
      <c r="K1302">
        <v>0</v>
      </c>
      <c r="L1302">
        <v>0</v>
      </c>
      <c r="M1302">
        <v>0</v>
      </c>
      <c r="N1302">
        <v>1</v>
      </c>
      <c r="O1302" t="s">
        <v>47</v>
      </c>
    </row>
    <row r="1303" spans="1:15" x14ac:dyDescent="0.3">
      <c r="A1303">
        <v>183.3</v>
      </c>
      <c r="B1303">
        <v>183</v>
      </c>
      <c r="C1303" s="1">
        <v>43599</v>
      </c>
      <c r="D1303">
        <v>26.574249999999999</v>
      </c>
      <c r="E1303">
        <v>93.188888890000001</v>
      </c>
      <c r="F1303" t="s">
        <v>210</v>
      </c>
      <c r="G1303" t="s">
        <v>198</v>
      </c>
      <c r="H1303" t="s">
        <v>190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1</v>
      </c>
      <c r="O1303" t="s">
        <v>47</v>
      </c>
    </row>
    <row r="1304" spans="1:15" x14ac:dyDescent="0.3">
      <c r="A1304">
        <v>183.4</v>
      </c>
      <c r="B1304">
        <v>183</v>
      </c>
      <c r="C1304" s="1">
        <v>43599</v>
      </c>
      <c r="D1304">
        <v>26.574249999999999</v>
      </c>
      <c r="E1304">
        <v>93.188888890000001</v>
      </c>
      <c r="F1304" t="s">
        <v>210</v>
      </c>
      <c r="G1304" t="s">
        <v>198</v>
      </c>
      <c r="H1304" t="s">
        <v>190</v>
      </c>
      <c r="I1304">
        <v>1</v>
      </c>
      <c r="J1304">
        <v>0</v>
      </c>
      <c r="K1304">
        <v>0</v>
      </c>
      <c r="L1304">
        <v>0</v>
      </c>
      <c r="M1304">
        <v>0</v>
      </c>
      <c r="N1304">
        <v>1</v>
      </c>
      <c r="O1304" t="s">
        <v>47</v>
      </c>
    </row>
    <row r="1305" spans="1:15" x14ac:dyDescent="0.3">
      <c r="A1305">
        <v>183.5</v>
      </c>
      <c r="B1305">
        <v>183</v>
      </c>
      <c r="C1305" s="1">
        <v>43599</v>
      </c>
      <c r="D1305">
        <v>26.574249999999999</v>
      </c>
      <c r="E1305">
        <v>93.188888890000001</v>
      </c>
      <c r="F1305" t="s">
        <v>210</v>
      </c>
      <c r="G1305" t="s">
        <v>198</v>
      </c>
      <c r="H1305" t="s">
        <v>190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1</v>
      </c>
      <c r="O1305" t="s">
        <v>47</v>
      </c>
    </row>
    <row r="1306" spans="1:15" x14ac:dyDescent="0.3">
      <c r="A1306">
        <v>183.6</v>
      </c>
      <c r="B1306">
        <v>183</v>
      </c>
      <c r="C1306" s="1">
        <v>43599</v>
      </c>
      <c r="D1306">
        <v>26.574249999999999</v>
      </c>
      <c r="E1306">
        <v>93.188888890000001</v>
      </c>
      <c r="F1306" t="s">
        <v>210</v>
      </c>
      <c r="G1306" t="s">
        <v>198</v>
      </c>
      <c r="H1306" t="s">
        <v>190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1</v>
      </c>
      <c r="O1306" t="s">
        <v>47</v>
      </c>
    </row>
    <row r="1307" spans="1:15" x14ac:dyDescent="0.3">
      <c r="A1307">
        <v>183.7</v>
      </c>
      <c r="B1307">
        <v>183</v>
      </c>
      <c r="C1307" s="1">
        <v>43599</v>
      </c>
      <c r="D1307">
        <v>26.574249999999999</v>
      </c>
      <c r="E1307">
        <v>93.188888890000001</v>
      </c>
      <c r="F1307" t="s">
        <v>210</v>
      </c>
      <c r="G1307" t="s">
        <v>198</v>
      </c>
      <c r="H1307" t="s">
        <v>190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1</v>
      </c>
      <c r="O1307" t="s">
        <v>47</v>
      </c>
    </row>
    <row r="1308" spans="1:15" x14ac:dyDescent="0.3">
      <c r="A1308">
        <v>183.8</v>
      </c>
      <c r="B1308">
        <v>183</v>
      </c>
      <c r="C1308" s="1">
        <v>43599</v>
      </c>
      <c r="D1308">
        <v>26.574249999999999</v>
      </c>
      <c r="E1308">
        <v>93.188888890000001</v>
      </c>
      <c r="F1308" t="s">
        <v>210</v>
      </c>
      <c r="G1308" t="s">
        <v>198</v>
      </c>
      <c r="H1308" t="s">
        <v>190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1</v>
      </c>
      <c r="O1308" t="s">
        <v>47</v>
      </c>
    </row>
    <row r="1309" spans="1:15" x14ac:dyDescent="0.3">
      <c r="A1309">
        <v>183.9</v>
      </c>
      <c r="B1309">
        <v>183</v>
      </c>
      <c r="C1309" s="1">
        <v>43599</v>
      </c>
      <c r="D1309">
        <v>26.574249999999999</v>
      </c>
      <c r="E1309">
        <v>93.188888890000001</v>
      </c>
      <c r="F1309" t="s">
        <v>210</v>
      </c>
      <c r="G1309" t="s">
        <v>198</v>
      </c>
      <c r="H1309" t="s">
        <v>190</v>
      </c>
      <c r="I1309">
        <v>1</v>
      </c>
      <c r="J1309">
        <v>0</v>
      </c>
      <c r="K1309">
        <v>0</v>
      </c>
      <c r="L1309">
        <v>0</v>
      </c>
      <c r="M1309">
        <v>0</v>
      </c>
      <c r="N1309">
        <v>1</v>
      </c>
      <c r="O1309" t="s">
        <v>47</v>
      </c>
    </row>
    <row r="1310" spans="1:15" x14ac:dyDescent="0.3">
      <c r="A1310">
        <v>219</v>
      </c>
      <c r="B1310">
        <v>219</v>
      </c>
      <c r="C1310" s="1">
        <v>43618</v>
      </c>
      <c r="D1310">
        <v>26.574141390000001</v>
      </c>
      <c r="E1310">
        <v>93.188492780000004</v>
      </c>
      <c r="F1310" t="s">
        <v>208</v>
      </c>
      <c r="G1310" t="s">
        <v>198</v>
      </c>
      <c r="H1310" t="s">
        <v>190</v>
      </c>
      <c r="I1310">
        <v>1</v>
      </c>
      <c r="J1310">
        <v>0</v>
      </c>
      <c r="K1310">
        <v>0</v>
      </c>
      <c r="L1310">
        <v>0</v>
      </c>
      <c r="M1310">
        <v>0</v>
      </c>
      <c r="N1310">
        <v>1</v>
      </c>
      <c r="O1310" t="s">
        <v>57</v>
      </c>
    </row>
    <row r="1311" spans="1:15" x14ac:dyDescent="0.3">
      <c r="A1311">
        <v>219.1</v>
      </c>
      <c r="B1311">
        <v>219</v>
      </c>
      <c r="C1311" s="1">
        <v>43618</v>
      </c>
      <c r="D1311">
        <v>26.574141390000001</v>
      </c>
      <c r="E1311">
        <v>93.188492780000004</v>
      </c>
      <c r="F1311" t="s">
        <v>208</v>
      </c>
      <c r="G1311" t="s">
        <v>198</v>
      </c>
      <c r="H1311" t="s">
        <v>190</v>
      </c>
      <c r="I1311">
        <v>1</v>
      </c>
      <c r="J1311">
        <v>0</v>
      </c>
      <c r="K1311">
        <v>0</v>
      </c>
      <c r="L1311">
        <v>0</v>
      </c>
      <c r="M1311">
        <v>0</v>
      </c>
      <c r="N1311">
        <v>1</v>
      </c>
      <c r="O1311" t="s">
        <v>57</v>
      </c>
    </row>
    <row r="1312" spans="1:15" x14ac:dyDescent="0.3">
      <c r="A1312">
        <v>219.2</v>
      </c>
      <c r="B1312">
        <v>219</v>
      </c>
      <c r="C1312" s="1">
        <v>43618</v>
      </c>
      <c r="D1312">
        <v>26.574141390000001</v>
      </c>
      <c r="E1312">
        <v>93.188492780000004</v>
      </c>
      <c r="F1312" t="s">
        <v>208</v>
      </c>
      <c r="G1312" t="s">
        <v>198</v>
      </c>
      <c r="H1312" t="s">
        <v>190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1</v>
      </c>
      <c r="O1312" t="s">
        <v>57</v>
      </c>
    </row>
    <row r="1313" spans="1:15" x14ac:dyDescent="0.3">
      <c r="A1313">
        <v>219.3</v>
      </c>
      <c r="B1313">
        <v>219</v>
      </c>
      <c r="C1313" s="1">
        <v>43618</v>
      </c>
      <c r="D1313">
        <v>26.574141390000001</v>
      </c>
      <c r="E1313">
        <v>93.188492780000004</v>
      </c>
      <c r="F1313" t="s">
        <v>208</v>
      </c>
      <c r="G1313" t="s">
        <v>198</v>
      </c>
      <c r="H1313" t="s">
        <v>190</v>
      </c>
      <c r="I1313">
        <v>1</v>
      </c>
      <c r="J1313">
        <v>0</v>
      </c>
      <c r="K1313">
        <v>0</v>
      </c>
      <c r="L1313">
        <v>0</v>
      </c>
      <c r="M1313">
        <v>0</v>
      </c>
      <c r="N1313">
        <v>1</v>
      </c>
      <c r="O1313" t="s">
        <v>57</v>
      </c>
    </row>
    <row r="1314" spans="1:15" x14ac:dyDescent="0.3">
      <c r="A1314">
        <v>219.4</v>
      </c>
      <c r="B1314">
        <v>219</v>
      </c>
      <c r="C1314" s="1">
        <v>43618</v>
      </c>
      <c r="D1314">
        <v>26.574141390000001</v>
      </c>
      <c r="E1314">
        <v>93.188492780000004</v>
      </c>
      <c r="F1314" t="s">
        <v>208</v>
      </c>
      <c r="G1314" t="s">
        <v>198</v>
      </c>
      <c r="H1314" t="s">
        <v>190</v>
      </c>
      <c r="I1314">
        <v>1</v>
      </c>
      <c r="J1314">
        <v>0</v>
      </c>
      <c r="K1314">
        <v>0</v>
      </c>
      <c r="L1314">
        <v>0</v>
      </c>
      <c r="M1314">
        <v>0</v>
      </c>
      <c r="N1314">
        <v>1</v>
      </c>
      <c r="O1314" t="s">
        <v>57</v>
      </c>
    </row>
    <row r="1315" spans="1:15" x14ac:dyDescent="0.3">
      <c r="A1315">
        <v>219.5</v>
      </c>
      <c r="B1315">
        <v>219</v>
      </c>
      <c r="C1315" s="1">
        <v>43618</v>
      </c>
      <c r="D1315">
        <v>26.574141390000001</v>
      </c>
      <c r="E1315">
        <v>93.188492780000004</v>
      </c>
      <c r="F1315" t="s">
        <v>208</v>
      </c>
      <c r="G1315" t="s">
        <v>198</v>
      </c>
      <c r="H1315" t="s">
        <v>190</v>
      </c>
      <c r="I1315">
        <v>1</v>
      </c>
      <c r="J1315">
        <v>0</v>
      </c>
      <c r="K1315">
        <v>0</v>
      </c>
      <c r="L1315">
        <v>0</v>
      </c>
      <c r="M1315">
        <v>0</v>
      </c>
      <c r="N1315">
        <v>1</v>
      </c>
      <c r="O1315" t="s">
        <v>57</v>
      </c>
    </row>
    <row r="1316" spans="1:15" x14ac:dyDescent="0.3">
      <c r="A1316">
        <v>2061</v>
      </c>
      <c r="B1316">
        <v>391</v>
      </c>
      <c r="C1316" s="1">
        <v>43703</v>
      </c>
      <c r="D1316">
        <v>26.574389</v>
      </c>
      <c r="E1316">
        <v>93.193556000000001</v>
      </c>
      <c r="F1316" t="s">
        <v>208</v>
      </c>
      <c r="G1316" t="s">
        <v>198</v>
      </c>
      <c r="H1316" t="s">
        <v>190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1</v>
      </c>
      <c r="O1316" t="s">
        <v>95</v>
      </c>
    </row>
    <row r="1317" spans="1:15" x14ac:dyDescent="0.3">
      <c r="A1317">
        <v>325</v>
      </c>
      <c r="B1317">
        <v>480</v>
      </c>
      <c r="C1317" s="1">
        <v>43739</v>
      </c>
      <c r="D1317">
        <v>26.574128000000002</v>
      </c>
      <c r="E1317">
        <v>93.188345999999996</v>
      </c>
      <c r="F1317" t="s">
        <v>210</v>
      </c>
      <c r="G1317" t="s">
        <v>198</v>
      </c>
      <c r="H1317" t="s">
        <v>190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1</v>
      </c>
      <c r="O1317" t="s">
        <v>112</v>
      </c>
    </row>
    <row r="1318" spans="1:15" x14ac:dyDescent="0.3">
      <c r="A1318">
        <v>326</v>
      </c>
      <c r="B1318">
        <v>480</v>
      </c>
      <c r="C1318" s="1">
        <v>43739</v>
      </c>
      <c r="D1318">
        <v>26.574128000000002</v>
      </c>
      <c r="E1318">
        <v>93.188345999999996</v>
      </c>
      <c r="F1318" t="s">
        <v>210</v>
      </c>
      <c r="G1318" t="s">
        <v>198</v>
      </c>
      <c r="H1318" t="s">
        <v>190</v>
      </c>
      <c r="I1318">
        <v>1</v>
      </c>
      <c r="J1318">
        <v>0</v>
      </c>
      <c r="K1318">
        <v>0</v>
      </c>
      <c r="L1318">
        <v>0</v>
      </c>
      <c r="M1318">
        <v>0</v>
      </c>
      <c r="N1318">
        <v>1</v>
      </c>
      <c r="O1318" t="s">
        <v>112</v>
      </c>
    </row>
    <row r="1319" spans="1:15" x14ac:dyDescent="0.3">
      <c r="A1319">
        <v>327</v>
      </c>
      <c r="B1319">
        <v>480</v>
      </c>
      <c r="C1319" s="1">
        <v>43739</v>
      </c>
      <c r="D1319">
        <v>26.574128000000002</v>
      </c>
      <c r="E1319">
        <v>93.188345999999996</v>
      </c>
      <c r="F1319" t="s">
        <v>210</v>
      </c>
      <c r="G1319" t="s">
        <v>198</v>
      </c>
      <c r="H1319" t="s">
        <v>190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1</v>
      </c>
      <c r="O1319" t="s">
        <v>112</v>
      </c>
    </row>
    <row r="1320" spans="1:15" x14ac:dyDescent="0.3">
      <c r="A1320">
        <v>328</v>
      </c>
      <c r="B1320">
        <v>480</v>
      </c>
      <c r="C1320" s="1">
        <v>43739</v>
      </c>
      <c r="D1320">
        <v>26.574128000000002</v>
      </c>
      <c r="E1320">
        <v>93.188345999999996</v>
      </c>
      <c r="F1320" t="s">
        <v>210</v>
      </c>
      <c r="G1320" t="s">
        <v>198</v>
      </c>
      <c r="H1320" t="s">
        <v>190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1</v>
      </c>
      <c r="O1320" t="s">
        <v>112</v>
      </c>
    </row>
    <row r="1321" spans="1:15" x14ac:dyDescent="0.3">
      <c r="A1321">
        <v>329</v>
      </c>
      <c r="B1321">
        <v>480</v>
      </c>
      <c r="C1321" s="1">
        <v>43739</v>
      </c>
      <c r="D1321">
        <v>26.574128000000002</v>
      </c>
      <c r="E1321">
        <v>93.188345999999996</v>
      </c>
      <c r="F1321" t="s">
        <v>210</v>
      </c>
      <c r="G1321" t="s">
        <v>198</v>
      </c>
      <c r="H1321" t="s">
        <v>190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1</v>
      </c>
      <c r="O1321" t="s">
        <v>112</v>
      </c>
    </row>
    <row r="1322" spans="1:15" x14ac:dyDescent="0.3">
      <c r="A1322">
        <v>330</v>
      </c>
      <c r="B1322">
        <v>480</v>
      </c>
      <c r="C1322" s="1">
        <v>43739</v>
      </c>
      <c r="D1322">
        <v>26.574128000000002</v>
      </c>
      <c r="E1322">
        <v>93.188345999999996</v>
      </c>
      <c r="F1322" t="s">
        <v>210</v>
      </c>
      <c r="G1322" t="s">
        <v>198</v>
      </c>
      <c r="H1322" t="s">
        <v>190</v>
      </c>
      <c r="I1322">
        <v>1</v>
      </c>
      <c r="J1322">
        <v>0</v>
      </c>
      <c r="K1322">
        <v>0</v>
      </c>
      <c r="L1322">
        <v>0</v>
      </c>
      <c r="M1322">
        <v>0</v>
      </c>
      <c r="N1322">
        <v>1</v>
      </c>
      <c r="O1322" t="s">
        <v>112</v>
      </c>
    </row>
    <row r="1323" spans="1:15" x14ac:dyDescent="0.3">
      <c r="A1323">
        <v>331</v>
      </c>
      <c r="B1323">
        <v>480</v>
      </c>
      <c r="C1323" s="1">
        <v>43739</v>
      </c>
      <c r="D1323">
        <v>26.574128000000002</v>
      </c>
      <c r="E1323">
        <v>93.188345999999996</v>
      </c>
      <c r="F1323" t="s">
        <v>210</v>
      </c>
      <c r="G1323" t="s">
        <v>198</v>
      </c>
      <c r="H1323" t="s">
        <v>190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1</v>
      </c>
      <c r="O1323" t="s">
        <v>112</v>
      </c>
    </row>
    <row r="1324" spans="1:15" x14ac:dyDescent="0.3">
      <c r="A1324">
        <v>332</v>
      </c>
      <c r="B1324">
        <v>480</v>
      </c>
      <c r="C1324" s="1">
        <v>43739</v>
      </c>
      <c r="D1324">
        <v>26.574128000000002</v>
      </c>
      <c r="E1324">
        <v>93.188345999999996</v>
      </c>
      <c r="F1324" t="s">
        <v>210</v>
      </c>
      <c r="G1324" t="s">
        <v>198</v>
      </c>
      <c r="H1324" t="s">
        <v>190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1</v>
      </c>
      <c r="O1324" t="s">
        <v>112</v>
      </c>
    </row>
    <row r="1325" spans="1:15" x14ac:dyDescent="0.3">
      <c r="A1325">
        <v>531</v>
      </c>
      <c r="B1325">
        <v>615</v>
      </c>
      <c r="C1325" s="1">
        <v>43774</v>
      </c>
      <c r="D1325">
        <v>26.574444</v>
      </c>
      <c r="E1325">
        <v>93.193027999999998</v>
      </c>
      <c r="F1325" t="s">
        <v>210</v>
      </c>
      <c r="G1325" t="s">
        <v>198</v>
      </c>
      <c r="H1325" t="s">
        <v>190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1</v>
      </c>
      <c r="O1325" t="s">
        <v>148</v>
      </c>
    </row>
    <row r="1326" spans="1:15" x14ac:dyDescent="0.3">
      <c r="A1326">
        <v>538</v>
      </c>
      <c r="B1326">
        <v>622</v>
      </c>
      <c r="C1326" s="1">
        <v>43776</v>
      </c>
      <c r="D1326">
        <v>26.577472</v>
      </c>
      <c r="E1326">
        <v>93.081778</v>
      </c>
      <c r="F1326" t="s">
        <v>210</v>
      </c>
      <c r="G1326" t="s">
        <v>198</v>
      </c>
      <c r="H1326" t="s">
        <v>190</v>
      </c>
      <c r="I1326">
        <v>1</v>
      </c>
      <c r="J1326">
        <v>0</v>
      </c>
      <c r="K1326">
        <v>0</v>
      </c>
      <c r="L1326">
        <v>0</v>
      </c>
      <c r="M1326">
        <v>0</v>
      </c>
      <c r="N1326">
        <v>1</v>
      </c>
      <c r="O1326" t="s">
        <v>149</v>
      </c>
    </row>
    <row r="1327" spans="1:15" x14ac:dyDescent="0.3">
      <c r="A1327">
        <v>806</v>
      </c>
      <c r="B1327">
        <v>829</v>
      </c>
      <c r="C1327" s="1">
        <v>43908</v>
      </c>
      <c r="D1327">
        <v>26.574332999999999</v>
      </c>
      <c r="E1327">
        <v>93.192943999999997</v>
      </c>
      <c r="F1327" t="s">
        <v>210</v>
      </c>
      <c r="G1327" t="s">
        <v>198</v>
      </c>
      <c r="H1327" t="s">
        <v>190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1</v>
      </c>
      <c r="O1327">
        <v>3.35</v>
      </c>
    </row>
    <row r="1328" spans="1:15" x14ac:dyDescent="0.3">
      <c r="A1328">
        <v>807</v>
      </c>
      <c r="B1328">
        <v>829</v>
      </c>
      <c r="C1328" s="1">
        <v>43908</v>
      </c>
      <c r="D1328">
        <v>26.574332999999999</v>
      </c>
      <c r="E1328">
        <v>93.192943999999997</v>
      </c>
      <c r="F1328" t="s">
        <v>210</v>
      </c>
      <c r="G1328" t="s">
        <v>198</v>
      </c>
      <c r="H1328" t="s">
        <v>190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3.35</v>
      </c>
    </row>
    <row r="1329" spans="1:15" x14ac:dyDescent="0.3">
      <c r="A1329">
        <v>819</v>
      </c>
      <c r="B1329">
        <v>836</v>
      </c>
      <c r="C1329" s="1">
        <v>43910</v>
      </c>
      <c r="D1329">
        <v>26.574528000000001</v>
      </c>
      <c r="E1329">
        <v>93.193388999999996</v>
      </c>
      <c r="F1329" t="s">
        <v>210</v>
      </c>
      <c r="G1329" t="s">
        <v>198</v>
      </c>
      <c r="H1329" t="s">
        <v>190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4.08</v>
      </c>
    </row>
    <row r="1330" spans="1:15" x14ac:dyDescent="0.3">
      <c r="A1330">
        <v>13</v>
      </c>
      <c r="B1330">
        <v>13</v>
      </c>
      <c r="C1330" s="1">
        <v>43463</v>
      </c>
      <c r="D1330">
        <v>26.574638889999999</v>
      </c>
      <c r="E1330">
        <v>93.194611109999997</v>
      </c>
      <c r="F1330" t="s">
        <v>210</v>
      </c>
      <c r="G1330" t="s">
        <v>15</v>
      </c>
      <c r="H1330" t="s">
        <v>189</v>
      </c>
      <c r="I1330">
        <v>1</v>
      </c>
      <c r="J1330">
        <v>0</v>
      </c>
      <c r="K1330">
        <v>0</v>
      </c>
      <c r="L1330">
        <v>1</v>
      </c>
      <c r="M1330">
        <v>0</v>
      </c>
      <c r="N1330">
        <v>0</v>
      </c>
      <c r="O1330" t="s">
        <v>9</v>
      </c>
    </row>
    <row r="1331" spans="1:15" x14ac:dyDescent="0.3">
      <c r="A1331">
        <v>2151</v>
      </c>
      <c r="B1331">
        <v>396</v>
      </c>
      <c r="C1331" s="1">
        <v>43705</v>
      </c>
      <c r="D1331">
        <v>26.573944000000001</v>
      </c>
      <c r="E1331">
        <v>93.104693999999995</v>
      </c>
      <c r="F1331" t="s">
        <v>208</v>
      </c>
      <c r="G1331" t="s">
        <v>15</v>
      </c>
      <c r="H1331" t="s">
        <v>189</v>
      </c>
      <c r="I1331">
        <v>0</v>
      </c>
      <c r="J1331">
        <v>1</v>
      </c>
      <c r="K1331">
        <v>0</v>
      </c>
      <c r="L1331">
        <v>1</v>
      </c>
      <c r="M1331">
        <v>0</v>
      </c>
      <c r="N1331">
        <v>0</v>
      </c>
      <c r="O1331" t="s">
        <v>9</v>
      </c>
    </row>
    <row r="1332" spans="1:15" x14ac:dyDescent="0.3">
      <c r="A1332">
        <v>715</v>
      </c>
      <c r="B1332">
        <v>765</v>
      </c>
      <c r="C1332" s="1">
        <v>43850</v>
      </c>
      <c r="D1332">
        <v>26.572889</v>
      </c>
      <c r="E1332">
        <v>93.115306000000004</v>
      </c>
      <c r="F1332" t="s">
        <v>210</v>
      </c>
      <c r="G1332" t="s">
        <v>15</v>
      </c>
      <c r="H1332" t="s">
        <v>189</v>
      </c>
      <c r="I1332">
        <v>1</v>
      </c>
      <c r="J1332">
        <v>0</v>
      </c>
      <c r="K1332">
        <v>0</v>
      </c>
      <c r="L1332">
        <v>1</v>
      </c>
      <c r="M1332">
        <v>0</v>
      </c>
      <c r="N1332">
        <v>0</v>
      </c>
      <c r="O1332" t="s">
        <v>9</v>
      </c>
    </row>
    <row r="1333" spans="1:15" x14ac:dyDescent="0.3">
      <c r="A1333">
        <v>749</v>
      </c>
      <c r="B1333">
        <v>789</v>
      </c>
      <c r="C1333" s="1">
        <v>43877</v>
      </c>
      <c r="D1333">
        <v>26.567914999999999</v>
      </c>
      <c r="E1333">
        <v>93.063659999999999</v>
      </c>
      <c r="F1333" t="s">
        <v>210</v>
      </c>
      <c r="G1333" t="s">
        <v>15</v>
      </c>
      <c r="H1333" t="s">
        <v>189</v>
      </c>
      <c r="I1333">
        <v>1</v>
      </c>
      <c r="J1333">
        <v>0</v>
      </c>
      <c r="K1333">
        <v>0</v>
      </c>
      <c r="L1333">
        <v>1</v>
      </c>
      <c r="M1333">
        <v>0</v>
      </c>
      <c r="N1333">
        <v>0</v>
      </c>
      <c r="O1333" t="s">
        <v>9</v>
      </c>
    </row>
    <row r="1334" spans="1:15" x14ac:dyDescent="0.3">
      <c r="A1334">
        <v>163</v>
      </c>
      <c r="B1334">
        <v>163</v>
      </c>
      <c r="C1334" s="1">
        <v>43578</v>
      </c>
      <c r="D1334">
        <v>26.589393609999998</v>
      </c>
      <c r="E1334">
        <v>93.406053330000006</v>
      </c>
      <c r="F1334" t="s">
        <v>210</v>
      </c>
      <c r="G1334" t="s">
        <v>37</v>
      </c>
      <c r="H1334" t="s">
        <v>187</v>
      </c>
      <c r="I1334">
        <v>0</v>
      </c>
      <c r="J1334">
        <v>1</v>
      </c>
      <c r="K1334">
        <v>0</v>
      </c>
      <c r="L1334">
        <v>1</v>
      </c>
      <c r="M1334">
        <v>0</v>
      </c>
      <c r="N1334">
        <v>0</v>
      </c>
      <c r="O1334" t="s">
        <v>9</v>
      </c>
    </row>
    <row r="1335" spans="1:15" x14ac:dyDescent="0.3">
      <c r="A1335">
        <v>167</v>
      </c>
      <c r="B1335">
        <v>167</v>
      </c>
      <c r="C1335" s="1">
        <v>43588</v>
      </c>
      <c r="D1335">
        <v>26.578217909999999</v>
      </c>
      <c r="E1335">
        <v>93.2652638</v>
      </c>
      <c r="F1335" t="s">
        <v>210</v>
      </c>
      <c r="G1335" t="s">
        <v>37</v>
      </c>
      <c r="H1335" t="s">
        <v>187</v>
      </c>
      <c r="I1335">
        <v>1</v>
      </c>
      <c r="J1335">
        <v>0</v>
      </c>
      <c r="K1335">
        <v>0</v>
      </c>
      <c r="L1335">
        <v>1</v>
      </c>
      <c r="M1335">
        <v>0</v>
      </c>
      <c r="N1335">
        <v>0</v>
      </c>
      <c r="O1335" t="s">
        <v>9</v>
      </c>
    </row>
    <row r="1336" spans="1:15" x14ac:dyDescent="0.3">
      <c r="A1336">
        <v>233</v>
      </c>
      <c r="B1336">
        <v>233</v>
      </c>
      <c r="C1336" s="1">
        <v>43626</v>
      </c>
      <c r="D1336">
        <v>26.589265000000001</v>
      </c>
      <c r="E1336">
        <v>93.413155000000003</v>
      </c>
      <c r="F1336" t="s">
        <v>208</v>
      </c>
      <c r="G1336" t="s">
        <v>37</v>
      </c>
      <c r="H1336" t="s">
        <v>187</v>
      </c>
      <c r="I1336">
        <v>0</v>
      </c>
      <c r="J1336">
        <v>1</v>
      </c>
      <c r="K1336">
        <v>0</v>
      </c>
      <c r="L1336">
        <v>1</v>
      </c>
      <c r="M1336">
        <v>0</v>
      </c>
      <c r="N1336">
        <v>0</v>
      </c>
      <c r="O1336" t="s">
        <v>9</v>
      </c>
    </row>
    <row r="1337" spans="1:15" x14ac:dyDescent="0.3">
      <c r="A1337">
        <v>1851</v>
      </c>
      <c r="B1337">
        <v>383</v>
      </c>
      <c r="C1337" s="1">
        <v>43701</v>
      </c>
      <c r="D1337">
        <v>26.574715000000001</v>
      </c>
      <c r="E1337">
        <v>93.215012000000002</v>
      </c>
      <c r="F1337" t="s">
        <v>208</v>
      </c>
      <c r="G1337" t="s">
        <v>37</v>
      </c>
      <c r="H1337" t="s">
        <v>187</v>
      </c>
      <c r="I1337">
        <v>1</v>
      </c>
      <c r="J1337">
        <v>0</v>
      </c>
      <c r="K1337">
        <v>0</v>
      </c>
      <c r="L1337">
        <v>1</v>
      </c>
      <c r="M1337">
        <v>0</v>
      </c>
      <c r="N1337">
        <v>0</v>
      </c>
      <c r="O1337" t="s">
        <v>9</v>
      </c>
    </row>
    <row r="1338" spans="1:15" x14ac:dyDescent="0.3">
      <c r="A1338">
        <v>279</v>
      </c>
      <c r="B1338">
        <v>439</v>
      </c>
      <c r="C1338" s="1">
        <v>43721</v>
      </c>
      <c r="D1338">
        <v>26.596833</v>
      </c>
      <c r="E1338">
        <v>93.447389000000001</v>
      </c>
      <c r="F1338" t="s">
        <v>208</v>
      </c>
      <c r="G1338" t="s">
        <v>37</v>
      </c>
      <c r="H1338" t="s">
        <v>187</v>
      </c>
      <c r="I1338">
        <v>1</v>
      </c>
      <c r="J1338">
        <v>0</v>
      </c>
      <c r="K1338">
        <v>0</v>
      </c>
      <c r="L1338">
        <v>1</v>
      </c>
      <c r="M1338">
        <v>0</v>
      </c>
      <c r="N1338">
        <v>0</v>
      </c>
      <c r="O1338" t="s">
        <v>9</v>
      </c>
    </row>
    <row r="1339" spans="1:15" x14ac:dyDescent="0.3">
      <c r="A1339">
        <v>361</v>
      </c>
      <c r="B1339">
        <v>508</v>
      </c>
      <c r="C1339" s="1">
        <v>43748</v>
      </c>
      <c r="D1339">
        <v>26.609472</v>
      </c>
      <c r="E1339">
        <v>93.478110999999998</v>
      </c>
      <c r="F1339" t="s">
        <v>210</v>
      </c>
      <c r="G1339" t="s">
        <v>37</v>
      </c>
      <c r="H1339" t="s">
        <v>187</v>
      </c>
      <c r="I1339">
        <v>1</v>
      </c>
      <c r="J1339">
        <v>0</v>
      </c>
      <c r="K1339">
        <v>0</v>
      </c>
      <c r="L1339">
        <v>1</v>
      </c>
      <c r="M1339">
        <v>0</v>
      </c>
      <c r="N1339">
        <v>0</v>
      </c>
      <c r="O1339">
        <v>2.17</v>
      </c>
    </row>
    <row r="1340" spans="1:15" x14ac:dyDescent="0.3">
      <c r="A1340">
        <v>366</v>
      </c>
      <c r="B1340">
        <v>513</v>
      </c>
      <c r="C1340" s="1">
        <v>43748</v>
      </c>
      <c r="D1340">
        <v>26.574667000000002</v>
      </c>
      <c r="E1340">
        <v>93.229056</v>
      </c>
      <c r="F1340" t="s">
        <v>210</v>
      </c>
      <c r="G1340" t="s">
        <v>37</v>
      </c>
      <c r="H1340" t="s">
        <v>187</v>
      </c>
      <c r="I1340">
        <v>1</v>
      </c>
      <c r="J1340">
        <v>0</v>
      </c>
      <c r="K1340">
        <v>0</v>
      </c>
      <c r="L1340">
        <v>1</v>
      </c>
      <c r="M1340">
        <v>0</v>
      </c>
      <c r="N1340">
        <v>0</v>
      </c>
      <c r="O1340">
        <v>3.12</v>
      </c>
    </row>
    <row r="1341" spans="1:15" x14ac:dyDescent="0.3">
      <c r="A1341">
        <v>371</v>
      </c>
      <c r="B1341">
        <v>518</v>
      </c>
      <c r="C1341" s="1">
        <v>43750</v>
      </c>
      <c r="D1341">
        <v>26.603556000000001</v>
      </c>
      <c r="E1341">
        <v>93.460306000000003</v>
      </c>
      <c r="F1341" t="s">
        <v>210</v>
      </c>
      <c r="G1341" t="s">
        <v>37</v>
      </c>
      <c r="H1341" t="s">
        <v>187</v>
      </c>
      <c r="I1341">
        <v>1</v>
      </c>
      <c r="J1341">
        <v>0</v>
      </c>
      <c r="K1341">
        <v>0</v>
      </c>
      <c r="L1341">
        <v>1</v>
      </c>
      <c r="M1341">
        <v>0</v>
      </c>
      <c r="N1341">
        <v>0</v>
      </c>
      <c r="O1341">
        <v>2.17</v>
      </c>
    </row>
    <row r="1342" spans="1:15" x14ac:dyDescent="0.3">
      <c r="A1342">
        <v>679</v>
      </c>
      <c r="B1342">
        <v>732</v>
      </c>
      <c r="C1342" s="1">
        <v>43825</v>
      </c>
      <c r="D1342">
        <v>26.574639000000001</v>
      </c>
      <c r="E1342">
        <v>93.215389000000002</v>
      </c>
      <c r="F1342" t="s">
        <v>210</v>
      </c>
      <c r="G1342" t="s">
        <v>37</v>
      </c>
      <c r="H1342" t="s">
        <v>187</v>
      </c>
      <c r="I1342">
        <v>0</v>
      </c>
      <c r="J1342">
        <v>1</v>
      </c>
      <c r="K1342">
        <v>0</v>
      </c>
      <c r="L1342">
        <v>1</v>
      </c>
      <c r="M1342">
        <v>0</v>
      </c>
      <c r="N1342">
        <v>0</v>
      </c>
      <c r="O1342">
        <v>11.05</v>
      </c>
    </row>
    <row r="1343" spans="1:15" x14ac:dyDescent="0.3">
      <c r="A1343">
        <v>714</v>
      </c>
      <c r="B1343">
        <v>764</v>
      </c>
      <c r="C1343" s="1">
        <v>43848</v>
      </c>
      <c r="D1343">
        <v>26.575723</v>
      </c>
      <c r="E1343">
        <v>93.200924999999998</v>
      </c>
      <c r="F1343" t="s">
        <v>210</v>
      </c>
      <c r="G1343" t="s">
        <v>37</v>
      </c>
      <c r="H1343" t="s">
        <v>187</v>
      </c>
      <c r="I1343">
        <v>0</v>
      </c>
      <c r="J1343">
        <v>1</v>
      </c>
      <c r="K1343">
        <v>0</v>
      </c>
      <c r="L1343">
        <v>1</v>
      </c>
      <c r="M1343">
        <v>0</v>
      </c>
      <c r="N1343">
        <v>0</v>
      </c>
      <c r="O1343" t="s">
        <v>9</v>
      </c>
    </row>
    <row r="1344" spans="1:15" x14ac:dyDescent="0.3">
      <c r="A1344">
        <v>733</v>
      </c>
      <c r="B1344">
        <v>773</v>
      </c>
      <c r="C1344" s="1">
        <v>43863</v>
      </c>
      <c r="D1344">
        <v>26.584278000000001</v>
      </c>
      <c r="E1344">
        <v>93.337610999999995</v>
      </c>
      <c r="F1344" t="s">
        <v>210</v>
      </c>
      <c r="G1344" t="s">
        <v>37</v>
      </c>
      <c r="H1344" t="s">
        <v>187</v>
      </c>
      <c r="I1344">
        <v>1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2.48</v>
      </c>
    </row>
    <row r="1345" spans="1:15" x14ac:dyDescent="0.3">
      <c r="A1345">
        <v>735</v>
      </c>
      <c r="B1345">
        <v>775</v>
      </c>
      <c r="C1345" s="1">
        <v>43865</v>
      </c>
      <c r="D1345">
        <v>26.574667000000002</v>
      </c>
      <c r="E1345">
        <v>93.232194000000007</v>
      </c>
      <c r="F1345" t="s">
        <v>210</v>
      </c>
      <c r="G1345" t="s">
        <v>37</v>
      </c>
      <c r="H1345" t="s">
        <v>187</v>
      </c>
      <c r="I1345">
        <v>1</v>
      </c>
      <c r="J1345">
        <v>0</v>
      </c>
      <c r="K1345">
        <v>0</v>
      </c>
      <c r="L1345">
        <v>1</v>
      </c>
      <c r="M1345">
        <v>0</v>
      </c>
      <c r="N1345">
        <v>0</v>
      </c>
      <c r="O1345">
        <v>12.46</v>
      </c>
    </row>
    <row r="1346" spans="1:15" x14ac:dyDescent="0.3">
      <c r="A1346">
        <v>778</v>
      </c>
      <c r="B1346">
        <v>812</v>
      </c>
      <c r="C1346" s="1">
        <v>43898</v>
      </c>
      <c r="D1346">
        <v>26.575536</v>
      </c>
      <c r="E1346">
        <v>93.200188999999995</v>
      </c>
      <c r="F1346" t="s">
        <v>210</v>
      </c>
      <c r="G1346" t="s">
        <v>37</v>
      </c>
      <c r="H1346" t="s">
        <v>187</v>
      </c>
      <c r="I1346">
        <v>1</v>
      </c>
      <c r="J1346">
        <v>0</v>
      </c>
      <c r="K1346">
        <v>0</v>
      </c>
      <c r="L1346">
        <v>1</v>
      </c>
      <c r="M1346">
        <v>0</v>
      </c>
      <c r="N1346">
        <v>0</v>
      </c>
      <c r="O1346">
        <v>3.01</v>
      </c>
    </row>
    <row r="1347" spans="1:15" x14ac:dyDescent="0.3">
      <c r="A1347">
        <v>780</v>
      </c>
      <c r="B1347">
        <v>814</v>
      </c>
      <c r="C1347" s="1">
        <v>43901</v>
      </c>
      <c r="D1347">
        <v>26.610499999999998</v>
      </c>
      <c r="E1347">
        <v>93.482297000000003</v>
      </c>
      <c r="F1347" t="s">
        <v>210</v>
      </c>
      <c r="G1347" t="s">
        <v>37</v>
      </c>
      <c r="H1347" t="s">
        <v>187</v>
      </c>
      <c r="I1347">
        <v>1</v>
      </c>
      <c r="J1347">
        <v>0</v>
      </c>
      <c r="K1347">
        <v>0</v>
      </c>
      <c r="L1347">
        <v>1</v>
      </c>
      <c r="M1347">
        <v>0</v>
      </c>
      <c r="N1347">
        <v>0</v>
      </c>
      <c r="O1347">
        <v>12.14</v>
      </c>
    </row>
    <row r="1348" spans="1:15" x14ac:dyDescent="0.3">
      <c r="A1348">
        <v>137</v>
      </c>
      <c r="B1348">
        <v>137</v>
      </c>
      <c r="C1348" s="1">
        <v>43545</v>
      </c>
      <c r="D1348">
        <v>26.574651670000002</v>
      </c>
      <c r="E1348">
        <v>93.231179170000004</v>
      </c>
      <c r="F1348" t="s">
        <v>210</v>
      </c>
      <c r="G1348" t="s">
        <v>20</v>
      </c>
      <c r="H1348" t="s">
        <v>187</v>
      </c>
      <c r="I1348">
        <v>1</v>
      </c>
      <c r="J1348">
        <v>0</v>
      </c>
      <c r="K1348">
        <v>0</v>
      </c>
      <c r="L1348">
        <v>1</v>
      </c>
      <c r="M1348">
        <v>0</v>
      </c>
      <c r="N1348">
        <v>0</v>
      </c>
      <c r="O1348" t="s">
        <v>9</v>
      </c>
    </row>
    <row r="1349" spans="1:15" x14ac:dyDescent="0.3">
      <c r="A1349">
        <v>241</v>
      </c>
      <c r="B1349">
        <v>241</v>
      </c>
      <c r="C1349" s="1">
        <v>43628</v>
      </c>
      <c r="D1349">
        <v>26.57100333</v>
      </c>
      <c r="E1349">
        <v>93.117643330000007</v>
      </c>
      <c r="F1349" t="s">
        <v>208</v>
      </c>
      <c r="G1349" t="s">
        <v>20</v>
      </c>
      <c r="H1349" t="s">
        <v>187</v>
      </c>
      <c r="I1349">
        <v>1</v>
      </c>
      <c r="J1349">
        <v>0</v>
      </c>
      <c r="K1349">
        <v>0</v>
      </c>
      <c r="L1349">
        <v>1</v>
      </c>
      <c r="M1349">
        <v>0</v>
      </c>
      <c r="N1349">
        <v>0</v>
      </c>
      <c r="O1349" t="s">
        <v>9</v>
      </c>
    </row>
    <row r="1350" spans="1:15" x14ac:dyDescent="0.3">
      <c r="A1350">
        <v>320</v>
      </c>
      <c r="B1350">
        <v>475</v>
      </c>
      <c r="C1350" s="1">
        <v>43737</v>
      </c>
      <c r="D1350">
        <v>26.574722000000001</v>
      </c>
      <c r="E1350">
        <v>93.234443999999996</v>
      </c>
      <c r="F1350" t="s">
        <v>208</v>
      </c>
      <c r="G1350" t="s">
        <v>20</v>
      </c>
      <c r="H1350" t="s">
        <v>187</v>
      </c>
      <c r="I1350">
        <v>1</v>
      </c>
      <c r="J1350">
        <v>0</v>
      </c>
      <c r="K1350">
        <v>0</v>
      </c>
      <c r="L1350">
        <v>1</v>
      </c>
      <c r="M1350">
        <v>0</v>
      </c>
      <c r="N1350">
        <v>0</v>
      </c>
      <c r="O1350">
        <v>2.48</v>
      </c>
    </row>
    <row r="1351" spans="1:15" x14ac:dyDescent="0.3">
      <c r="A1351">
        <v>397</v>
      </c>
      <c r="B1351">
        <v>537</v>
      </c>
      <c r="C1351" s="1">
        <v>43754</v>
      </c>
      <c r="D1351">
        <v>26.575453</v>
      </c>
      <c r="E1351">
        <v>93.200023999999999</v>
      </c>
      <c r="F1351" t="s">
        <v>210</v>
      </c>
      <c r="G1351" t="s">
        <v>20</v>
      </c>
      <c r="H1351" t="s">
        <v>187</v>
      </c>
      <c r="I1351">
        <v>0</v>
      </c>
      <c r="J1351">
        <v>1</v>
      </c>
      <c r="K1351">
        <v>0</v>
      </c>
      <c r="L1351">
        <v>1</v>
      </c>
      <c r="M1351">
        <v>0</v>
      </c>
      <c r="N1351">
        <v>0</v>
      </c>
      <c r="O1351" t="s">
        <v>9</v>
      </c>
    </row>
    <row r="1352" spans="1:15" x14ac:dyDescent="0.3">
      <c r="A1352">
        <v>547</v>
      </c>
      <c r="B1352">
        <v>628</v>
      </c>
      <c r="C1352" s="1">
        <v>43778</v>
      </c>
      <c r="D1352">
        <v>26.575472000000001</v>
      </c>
      <c r="E1352">
        <v>93.174610999999999</v>
      </c>
      <c r="F1352" t="s">
        <v>210</v>
      </c>
      <c r="G1352" t="s">
        <v>20</v>
      </c>
      <c r="H1352" t="s">
        <v>187</v>
      </c>
      <c r="I1352">
        <v>1</v>
      </c>
      <c r="J1352">
        <v>0</v>
      </c>
      <c r="K1352">
        <v>0</v>
      </c>
      <c r="L1352">
        <v>1</v>
      </c>
      <c r="M1352">
        <v>0</v>
      </c>
      <c r="N1352">
        <v>0</v>
      </c>
      <c r="O1352">
        <v>2.42</v>
      </c>
    </row>
    <row r="1353" spans="1:15" x14ac:dyDescent="0.3">
      <c r="A1353">
        <v>613</v>
      </c>
      <c r="B1353">
        <v>669</v>
      </c>
      <c r="C1353" s="1">
        <v>43791</v>
      </c>
      <c r="D1353">
        <v>26.572749999999999</v>
      </c>
      <c r="E1353">
        <v>93.144082999999995</v>
      </c>
      <c r="F1353" t="s">
        <v>210</v>
      </c>
      <c r="G1353" t="s">
        <v>20</v>
      </c>
      <c r="H1353" t="s">
        <v>187</v>
      </c>
      <c r="I1353">
        <v>1</v>
      </c>
      <c r="J1353">
        <v>0</v>
      </c>
      <c r="K1353">
        <v>0</v>
      </c>
      <c r="L1353">
        <v>1</v>
      </c>
      <c r="M1353">
        <v>0</v>
      </c>
      <c r="N1353">
        <v>0</v>
      </c>
      <c r="O1353">
        <v>2.08</v>
      </c>
    </row>
    <row r="1354" spans="1:15" x14ac:dyDescent="0.3">
      <c r="A1354">
        <v>629</v>
      </c>
      <c r="B1354">
        <v>685</v>
      </c>
      <c r="C1354" s="1">
        <v>43798</v>
      </c>
      <c r="D1354">
        <v>26.587889000000001</v>
      </c>
      <c r="E1354">
        <v>93.392778000000007</v>
      </c>
      <c r="F1354" t="s">
        <v>210</v>
      </c>
      <c r="G1354" t="s">
        <v>20</v>
      </c>
      <c r="H1354" t="s">
        <v>187</v>
      </c>
      <c r="I1354">
        <v>1</v>
      </c>
      <c r="J1354">
        <v>0</v>
      </c>
      <c r="K1354">
        <v>0</v>
      </c>
      <c r="L1354">
        <v>1</v>
      </c>
      <c r="M1354">
        <v>0</v>
      </c>
      <c r="N1354">
        <v>0</v>
      </c>
      <c r="O1354">
        <v>1.23</v>
      </c>
    </row>
    <row r="1355" spans="1:15" x14ac:dyDescent="0.3">
      <c r="A1355">
        <v>657</v>
      </c>
      <c r="B1355">
        <v>710</v>
      </c>
      <c r="C1355" s="1">
        <v>43810</v>
      </c>
      <c r="D1355">
        <v>26.580082000000001</v>
      </c>
      <c r="E1355">
        <v>93.294318000000004</v>
      </c>
      <c r="F1355" t="s">
        <v>210</v>
      </c>
      <c r="G1355" t="s">
        <v>20</v>
      </c>
      <c r="H1355" t="s">
        <v>187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0</v>
      </c>
      <c r="O1355" t="s">
        <v>9</v>
      </c>
    </row>
    <row r="1356" spans="1:15" x14ac:dyDescent="0.3">
      <c r="A1356">
        <v>668</v>
      </c>
      <c r="B1356">
        <v>721</v>
      </c>
      <c r="C1356" s="1">
        <v>43821</v>
      </c>
      <c r="D1356">
        <v>26.641278</v>
      </c>
      <c r="E1356">
        <v>93.578444000000005</v>
      </c>
      <c r="F1356" t="s">
        <v>210</v>
      </c>
      <c r="G1356" t="s">
        <v>20</v>
      </c>
      <c r="H1356" t="s">
        <v>187</v>
      </c>
      <c r="I1356">
        <v>1</v>
      </c>
      <c r="J1356">
        <v>0</v>
      </c>
      <c r="K1356">
        <v>0</v>
      </c>
      <c r="L1356">
        <v>1</v>
      </c>
      <c r="M1356">
        <v>0</v>
      </c>
      <c r="N1356">
        <v>0</v>
      </c>
      <c r="O1356">
        <v>11.2</v>
      </c>
    </row>
    <row r="1357" spans="1:15" x14ac:dyDescent="0.3">
      <c r="A1357">
        <v>688</v>
      </c>
      <c r="B1357">
        <v>738</v>
      </c>
      <c r="C1357" s="1">
        <v>43829</v>
      </c>
      <c r="D1357">
        <v>26.626709000000002</v>
      </c>
      <c r="E1357">
        <v>93.535061999999996</v>
      </c>
      <c r="F1357" t="s">
        <v>210</v>
      </c>
      <c r="G1357" t="s">
        <v>20</v>
      </c>
      <c r="H1357" t="s">
        <v>187</v>
      </c>
      <c r="I1357">
        <v>1</v>
      </c>
      <c r="J1357">
        <v>0</v>
      </c>
      <c r="K1357">
        <v>0</v>
      </c>
      <c r="L1357">
        <v>1</v>
      </c>
      <c r="M1357">
        <v>0</v>
      </c>
      <c r="N1357">
        <v>0</v>
      </c>
      <c r="O1357">
        <v>3.29</v>
      </c>
    </row>
    <row r="1358" spans="1:15" x14ac:dyDescent="0.3">
      <c r="A1358">
        <v>693</v>
      </c>
      <c r="B1358">
        <v>743</v>
      </c>
      <c r="C1358" s="1">
        <v>43832</v>
      </c>
      <c r="D1358">
        <v>26.574369999999998</v>
      </c>
      <c r="E1358">
        <v>93.192667999999998</v>
      </c>
      <c r="F1358" t="s">
        <v>210</v>
      </c>
      <c r="G1358" t="s">
        <v>20</v>
      </c>
      <c r="H1358" t="s">
        <v>187</v>
      </c>
      <c r="I1358">
        <v>1</v>
      </c>
      <c r="J1358">
        <v>0</v>
      </c>
      <c r="K1358">
        <v>0</v>
      </c>
      <c r="L1358">
        <v>0</v>
      </c>
      <c r="M1358">
        <v>1</v>
      </c>
      <c r="N1358">
        <v>0</v>
      </c>
      <c r="O1358" t="s">
        <v>9</v>
      </c>
    </row>
    <row r="1359" spans="1:15" x14ac:dyDescent="0.3">
      <c r="A1359">
        <v>706</v>
      </c>
      <c r="B1359">
        <v>756</v>
      </c>
      <c r="C1359" s="1">
        <v>43842</v>
      </c>
      <c r="D1359">
        <v>26.574816999999999</v>
      </c>
      <c r="E1359">
        <v>93.215090000000004</v>
      </c>
      <c r="F1359" t="s">
        <v>210</v>
      </c>
      <c r="G1359" t="s">
        <v>20</v>
      </c>
      <c r="H1359" t="s">
        <v>187</v>
      </c>
      <c r="I1359">
        <v>1</v>
      </c>
      <c r="J1359">
        <v>0</v>
      </c>
      <c r="K1359">
        <v>0</v>
      </c>
      <c r="L1359">
        <v>1</v>
      </c>
      <c r="M1359">
        <v>0</v>
      </c>
      <c r="N1359">
        <v>0</v>
      </c>
      <c r="O1359" t="s">
        <v>9</v>
      </c>
    </row>
    <row r="1360" spans="1:15" x14ac:dyDescent="0.3">
      <c r="A1360">
        <v>746</v>
      </c>
      <c r="B1360">
        <v>786</v>
      </c>
      <c r="C1360" s="1">
        <v>43871</v>
      </c>
      <c r="D1360">
        <v>26.613693999999999</v>
      </c>
      <c r="E1360">
        <v>93.502027999999996</v>
      </c>
      <c r="F1360" t="s">
        <v>210</v>
      </c>
      <c r="G1360" t="s">
        <v>20</v>
      </c>
      <c r="H1360" t="s">
        <v>187</v>
      </c>
      <c r="I1360">
        <v>0</v>
      </c>
      <c r="J1360">
        <v>1</v>
      </c>
      <c r="K1360">
        <v>0</v>
      </c>
      <c r="L1360">
        <v>1</v>
      </c>
      <c r="M1360">
        <v>0</v>
      </c>
      <c r="N1360">
        <v>0</v>
      </c>
      <c r="O1360">
        <v>12.39</v>
      </c>
    </row>
    <row r="1361" spans="1:15" x14ac:dyDescent="0.3">
      <c r="A1361">
        <v>291</v>
      </c>
      <c r="B1361">
        <v>451</v>
      </c>
      <c r="C1361" s="1">
        <v>43723</v>
      </c>
      <c r="D1361">
        <v>26.576250000000002</v>
      </c>
      <c r="E1361">
        <v>93.084417000000002</v>
      </c>
      <c r="F1361" t="s">
        <v>208</v>
      </c>
      <c r="G1361" t="s">
        <v>110</v>
      </c>
      <c r="H1361" t="s">
        <v>191</v>
      </c>
      <c r="I1361">
        <v>1</v>
      </c>
      <c r="J1361">
        <v>0</v>
      </c>
      <c r="K1361">
        <v>0</v>
      </c>
      <c r="L1361">
        <v>1</v>
      </c>
      <c r="M1361">
        <v>0</v>
      </c>
      <c r="N1361">
        <v>0</v>
      </c>
      <c r="O1361">
        <v>4.0599999999999996</v>
      </c>
    </row>
    <row r="1362" spans="1:15" x14ac:dyDescent="0.3">
      <c r="A1362">
        <v>2610</v>
      </c>
      <c r="B1362">
        <v>262</v>
      </c>
      <c r="C1362" s="1">
        <v>43658</v>
      </c>
      <c r="D1362">
        <v>26.586701999999999</v>
      </c>
      <c r="E1362">
        <v>93.358755000000002</v>
      </c>
      <c r="F1362" t="s">
        <v>208</v>
      </c>
      <c r="G1362" t="s">
        <v>67</v>
      </c>
      <c r="H1362" t="s">
        <v>191</v>
      </c>
      <c r="I1362">
        <v>1</v>
      </c>
      <c r="J1362">
        <v>0</v>
      </c>
      <c r="K1362">
        <v>0</v>
      </c>
      <c r="L1362">
        <v>1</v>
      </c>
      <c r="M1362">
        <v>0</v>
      </c>
      <c r="N1362">
        <v>0</v>
      </c>
      <c r="O1362" t="s">
        <v>9</v>
      </c>
    </row>
    <row r="1363" spans="1:15" x14ac:dyDescent="0.3">
      <c r="A1363">
        <v>127</v>
      </c>
      <c r="B1363">
        <v>127</v>
      </c>
      <c r="C1363" s="1">
        <v>43530</v>
      </c>
      <c r="D1363">
        <v>26.573972220000002</v>
      </c>
      <c r="E1363">
        <v>93.146027779999997</v>
      </c>
      <c r="F1363" t="s">
        <v>210</v>
      </c>
      <c r="G1363" t="s">
        <v>17</v>
      </c>
      <c r="H1363" t="s">
        <v>190</v>
      </c>
      <c r="I1363">
        <v>1</v>
      </c>
      <c r="J1363">
        <v>0</v>
      </c>
      <c r="K1363">
        <v>0</v>
      </c>
      <c r="L1363">
        <v>0</v>
      </c>
      <c r="M1363">
        <v>0</v>
      </c>
      <c r="N1363">
        <v>1</v>
      </c>
      <c r="O1363" t="s">
        <v>9</v>
      </c>
    </row>
    <row r="1364" spans="1:15" x14ac:dyDescent="0.3">
      <c r="A1364">
        <v>221</v>
      </c>
      <c r="B1364">
        <v>221</v>
      </c>
      <c r="C1364" s="1">
        <v>43618</v>
      </c>
      <c r="D1364">
        <v>26.571937500000001</v>
      </c>
      <c r="E1364">
        <v>93.116607779999995</v>
      </c>
      <c r="F1364" t="s">
        <v>208</v>
      </c>
      <c r="G1364" t="s">
        <v>17</v>
      </c>
      <c r="H1364" t="s">
        <v>190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1</v>
      </c>
      <c r="O1364" t="s">
        <v>59</v>
      </c>
    </row>
    <row r="1365" spans="1:15" x14ac:dyDescent="0.3">
      <c r="A1365">
        <v>7310</v>
      </c>
      <c r="B1365">
        <v>279</v>
      </c>
      <c r="C1365" s="1">
        <v>43667</v>
      </c>
      <c r="D1365">
        <v>26.5855</v>
      </c>
      <c r="E1365">
        <v>93.329306000000003</v>
      </c>
      <c r="F1365" t="s">
        <v>208</v>
      </c>
      <c r="G1365" t="s">
        <v>80</v>
      </c>
      <c r="H1365" t="s">
        <v>191</v>
      </c>
      <c r="I1365">
        <v>1</v>
      </c>
      <c r="J1365">
        <v>0</v>
      </c>
      <c r="K1365">
        <v>0</v>
      </c>
      <c r="L1365">
        <v>1</v>
      </c>
      <c r="M1365">
        <v>0</v>
      </c>
      <c r="N1365">
        <v>0</v>
      </c>
      <c r="O1365" t="s">
        <v>9</v>
      </c>
    </row>
    <row r="1366" spans="1:15" x14ac:dyDescent="0.3">
      <c r="A1366">
        <v>148</v>
      </c>
      <c r="B1366">
        <v>148</v>
      </c>
      <c r="C1366" s="1">
        <v>43568</v>
      </c>
      <c r="D1366">
        <v>26.586431940000001</v>
      </c>
      <c r="E1366">
        <v>93.356197499999993</v>
      </c>
      <c r="F1366" t="s">
        <v>210</v>
      </c>
      <c r="G1366" t="s">
        <v>29</v>
      </c>
      <c r="H1366" t="s">
        <v>187</v>
      </c>
      <c r="I1366">
        <v>1</v>
      </c>
      <c r="J1366">
        <v>0</v>
      </c>
      <c r="K1366">
        <v>0</v>
      </c>
      <c r="L1366">
        <v>1</v>
      </c>
      <c r="M1366">
        <v>0</v>
      </c>
      <c r="N1366">
        <v>0</v>
      </c>
      <c r="O1366" t="s">
        <v>9</v>
      </c>
    </row>
    <row r="1367" spans="1:15" x14ac:dyDescent="0.3">
      <c r="A1367">
        <v>159</v>
      </c>
      <c r="B1367">
        <v>159</v>
      </c>
      <c r="C1367" s="1">
        <v>43576</v>
      </c>
      <c r="D1367">
        <v>26.60311111</v>
      </c>
      <c r="E1367">
        <v>93.459583330000001</v>
      </c>
      <c r="F1367" t="s">
        <v>210</v>
      </c>
      <c r="G1367" t="s">
        <v>29</v>
      </c>
      <c r="H1367" t="s">
        <v>187</v>
      </c>
      <c r="I1367">
        <v>1</v>
      </c>
      <c r="J1367">
        <v>0</v>
      </c>
      <c r="K1367">
        <v>0</v>
      </c>
      <c r="L1367">
        <v>1</v>
      </c>
      <c r="M1367">
        <v>0</v>
      </c>
      <c r="N1367">
        <v>0</v>
      </c>
      <c r="O1367" t="s">
        <v>9</v>
      </c>
    </row>
    <row r="1368" spans="1:15" x14ac:dyDescent="0.3">
      <c r="A1368">
        <v>170</v>
      </c>
      <c r="B1368">
        <v>170</v>
      </c>
      <c r="C1368" s="1">
        <v>43590</v>
      </c>
      <c r="D1368">
        <v>26.57566667</v>
      </c>
      <c r="E1368">
        <v>93.245000000000005</v>
      </c>
      <c r="F1368" t="s">
        <v>210</v>
      </c>
      <c r="G1368" t="s">
        <v>29</v>
      </c>
      <c r="H1368" t="s">
        <v>187</v>
      </c>
      <c r="I1368">
        <v>1</v>
      </c>
      <c r="J1368">
        <v>0</v>
      </c>
      <c r="K1368">
        <v>0</v>
      </c>
      <c r="L1368">
        <v>1</v>
      </c>
      <c r="M1368">
        <v>0</v>
      </c>
      <c r="N1368">
        <v>0</v>
      </c>
      <c r="O1368" t="s">
        <v>9</v>
      </c>
    </row>
    <row r="1369" spans="1:15" x14ac:dyDescent="0.3">
      <c r="A1369">
        <v>188</v>
      </c>
      <c r="B1369">
        <v>188</v>
      </c>
      <c r="C1369" s="1">
        <v>43604</v>
      </c>
      <c r="D1369">
        <v>26.575620000000001</v>
      </c>
      <c r="E1369">
        <v>93.204003330000006</v>
      </c>
      <c r="F1369" t="s">
        <v>210</v>
      </c>
      <c r="G1369" t="s">
        <v>29</v>
      </c>
      <c r="H1369" t="s">
        <v>187</v>
      </c>
      <c r="I1369">
        <v>1</v>
      </c>
      <c r="J1369">
        <v>0</v>
      </c>
      <c r="K1369">
        <v>0</v>
      </c>
      <c r="L1369">
        <v>1</v>
      </c>
      <c r="M1369">
        <v>0</v>
      </c>
      <c r="N1369">
        <v>0</v>
      </c>
      <c r="O1369" t="s">
        <v>9</v>
      </c>
    </row>
    <row r="1370" spans="1:15" x14ac:dyDescent="0.3">
      <c r="A1370">
        <v>193</v>
      </c>
      <c r="B1370">
        <v>193</v>
      </c>
      <c r="C1370" s="1">
        <v>43610</v>
      </c>
      <c r="D1370">
        <v>26.594709999999999</v>
      </c>
      <c r="E1370">
        <v>93.443470000000005</v>
      </c>
      <c r="F1370" t="s">
        <v>210</v>
      </c>
      <c r="G1370" t="s">
        <v>29</v>
      </c>
      <c r="H1370" t="s">
        <v>187</v>
      </c>
      <c r="I1370">
        <v>0</v>
      </c>
      <c r="J1370">
        <v>1</v>
      </c>
      <c r="K1370">
        <v>0</v>
      </c>
      <c r="L1370">
        <v>1</v>
      </c>
      <c r="M1370">
        <v>0</v>
      </c>
      <c r="N1370">
        <v>0</v>
      </c>
      <c r="O1370" t="s">
        <v>9</v>
      </c>
    </row>
    <row r="1371" spans="1:15" x14ac:dyDescent="0.3">
      <c r="A1371">
        <v>217</v>
      </c>
      <c r="B1371">
        <v>217</v>
      </c>
      <c r="C1371" s="1">
        <v>43618</v>
      </c>
      <c r="D1371">
        <v>26.574833330000001</v>
      </c>
      <c r="E1371">
        <v>93.209305560000004</v>
      </c>
      <c r="F1371" t="s">
        <v>208</v>
      </c>
      <c r="G1371" t="s">
        <v>29</v>
      </c>
      <c r="H1371" t="s">
        <v>187</v>
      </c>
      <c r="I1371">
        <v>1</v>
      </c>
      <c r="J1371">
        <v>0</v>
      </c>
      <c r="K1371">
        <v>0</v>
      </c>
      <c r="L1371">
        <v>1</v>
      </c>
      <c r="M1371">
        <v>0</v>
      </c>
      <c r="N1371">
        <v>0</v>
      </c>
      <c r="O1371" t="s">
        <v>9</v>
      </c>
    </row>
    <row r="1372" spans="1:15" x14ac:dyDescent="0.3">
      <c r="A1372">
        <v>2100</v>
      </c>
      <c r="B1372">
        <v>249</v>
      </c>
      <c r="C1372" s="1">
        <v>43648</v>
      </c>
      <c r="D1372">
        <v>26.599976999999999</v>
      </c>
      <c r="E1372">
        <v>93.453367999999998</v>
      </c>
      <c r="F1372" t="s">
        <v>208</v>
      </c>
      <c r="G1372" t="s">
        <v>29</v>
      </c>
      <c r="H1372" t="s">
        <v>187</v>
      </c>
      <c r="I1372">
        <v>1</v>
      </c>
      <c r="J1372">
        <v>0</v>
      </c>
      <c r="K1372">
        <v>0</v>
      </c>
      <c r="L1372">
        <v>1</v>
      </c>
      <c r="M1372">
        <v>0</v>
      </c>
      <c r="N1372">
        <v>0</v>
      </c>
      <c r="O1372" t="s">
        <v>9</v>
      </c>
    </row>
    <row r="1373" spans="1:15" x14ac:dyDescent="0.3">
      <c r="A1373">
        <v>2010</v>
      </c>
      <c r="B1373">
        <v>256</v>
      </c>
      <c r="C1373" s="1">
        <v>43650</v>
      </c>
      <c r="D1373">
        <v>26.574712000000002</v>
      </c>
      <c r="E1373">
        <v>93.220292999999998</v>
      </c>
      <c r="F1373" t="s">
        <v>208</v>
      </c>
      <c r="G1373" t="s">
        <v>29</v>
      </c>
      <c r="H1373" t="s">
        <v>187</v>
      </c>
      <c r="I1373">
        <v>1</v>
      </c>
      <c r="J1373">
        <v>0</v>
      </c>
      <c r="K1373">
        <v>0</v>
      </c>
      <c r="L1373">
        <v>1</v>
      </c>
      <c r="M1373">
        <v>0</v>
      </c>
      <c r="N1373">
        <v>0</v>
      </c>
      <c r="O1373" t="s">
        <v>9</v>
      </c>
    </row>
    <row r="1374" spans="1:15" x14ac:dyDescent="0.3">
      <c r="A1374">
        <v>4310</v>
      </c>
      <c r="B1374">
        <v>269</v>
      </c>
      <c r="C1374" s="1">
        <v>43658</v>
      </c>
      <c r="D1374">
        <v>26.599301000000001</v>
      </c>
      <c r="E1374">
        <v>93.452081000000007</v>
      </c>
      <c r="F1374" t="s">
        <v>208</v>
      </c>
      <c r="G1374" t="s">
        <v>29</v>
      </c>
      <c r="H1374" t="s">
        <v>187</v>
      </c>
      <c r="I1374">
        <v>1</v>
      </c>
      <c r="J1374">
        <v>0</v>
      </c>
      <c r="K1374">
        <v>0</v>
      </c>
      <c r="L1374">
        <v>1</v>
      </c>
      <c r="M1374">
        <v>0</v>
      </c>
      <c r="N1374">
        <v>0</v>
      </c>
      <c r="O1374" t="s">
        <v>9</v>
      </c>
    </row>
    <row r="1375" spans="1:15" x14ac:dyDescent="0.3">
      <c r="A1375">
        <v>2401</v>
      </c>
      <c r="B1375">
        <v>412</v>
      </c>
      <c r="C1375" s="1">
        <v>43709</v>
      </c>
      <c r="D1375">
        <v>26.595638999999998</v>
      </c>
      <c r="E1375">
        <v>93.445027999999994</v>
      </c>
      <c r="F1375" t="s">
        <v>208</v>
      </c>
      <c r="G1375" t="s">
        <v>29</v>
      </c>
      <c r="H1375" t="s">
        <v>187</v>
      </c>
      <c r="I1375">
        <v>1</v>
      </c>
      <c r="J1375">
        <v>0</v>
      </c>
      <c r="K1375">
        <v>0</v>
      </c>
      <c r="L1375">
        <v>1</v>
      </c>
      <c r="M1375">
        <v>0</v>
      </c>
      <c r="N1375">
        <v>0</v>
      </c>
      <c r="O1375">
        <v>3.6</v>
      </c>
    </row>
    <row r="1376" spans="1:15" x14ac:dyDescent="0.3">
      <c r="A1376">
        <v>351</v>
      </c>
      <c r="B1376">
        <v>498</v>
      </c>
      <c r="C1376" s="1">
        <v>43741</v>
      </c>
      <c r="D1376">
        <v>26.601233000000001</v>
      </c>
      <c r="E1376">
        <v>93.455871999999999</v>
      </c>
      <c r="F1376" t="s">
        <v>210</v>
      </c>
      <c r="G1376" t="s">
        <v>29</v>
      </c>
      <c r="H1376" t="s">
        <v>187</v>
      </c>
      <c r="I1376">
        <v>1</v>
      </c>
      <c r="J1376">
        <v>0</v>
      </c>
      <c r="K1376">
        <v>0</v>
      </c>
      <c r="L1376">
        <v>1</v>
      </c>
      <c r="M1376">
        <v>0</v>
      </c>
      <c r="N1376">
        <v>0</v>
      </c>
      <c r="O1376" t="s">
        <v>9</v>
      </c>
    </row>
    <row r="1377" spans="1:15" x14ac:dyDescent="0.3">
      <c r="A1377">
        <v>601</v>
      </c>
      <c r="B1377">
        <v>657</v>
      </c>
      <c r="C1377" s="1">
        <v>43787</v>
      </c>
      <c r="D1377">
        <v>26.574252000000001</v>
      </c>
      <c r="E1377">
        <v>93.191909999999993</v>
      </c>
      <c r="F1377" t="s">
        <v>210</v>
      </c>
      <c r="G1377" t="s">
        <v>29</v>
      </c>
      <c r="H1377" t="s">
        <v>187</v>
      </c>
      <c r="I1377">
        <v>1</v>
      </c>
      <c r="J1377">
        <v>0</v>
      </c>
      <c r="K1377">
        <v>0</v>
      </c>
      <c r="L1377">
        <v>1</v>
      </c>
      <c r="M1377">
        <v>0</v>
      </c>
      <c r="N1377">
        <v>0</v>
      </c>
      <c r="O1377" t="s">
        <v>9</v>
      </c>
    </row>
    <row r="1378" spans="1:15" x14ac:dyDescent="0.3">
      <c r="A1378">
        <v>670</v>
      </c>
      <c r="B1378">
        <v>723</v>
      </c>
      <c r="C1378" s="1">
        <v>43821</v>
      </c>
      <c r="D1378">
        <v>26.596167000000001</v>
      </c>
      <c r="E1378">
        <v>93.445999999999998</v>
      </c>
      <c r="F1378" t="s">
        <v>210</v>
      </c>
      <c r="G1378" t="s">
        <v>29</v>
      </c>
      <c r="H1378" t="s">
        <v>187</v>
      </c>
      <c r="I1378">
        <v>1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v>2.1800000000000002</v>
      </c>
    </row>
    <row r="1379" spans="1:15" x14ac:dyDescent="0.3">
      <c r="A1379">
        <v>671</v>
      </c>
      <c r="B1379">
        <v>724</v>
      </c>
      <c r="C1379" s="1">
        <v>43821</v>
      </c>
      <c r="D1379">
        <v>26.641500000000001</v>
      </c>
      <c r="E1379">
        <v>93.579417000000007</v>
      </c>
      <c r="F1379" t="s">
        <v>210</v>
      </c>
      <c r="G1379" t="s">
        <v>29</v>
      </c>
      <c r="H1379" t="s">
        <v>187</v>
      </c>
      <c r="I1379">
        <v>1</v>
      </c>
      <c r="J1379">
        <v>0</v>
      </c>
      <c r="K1379">
        <v>0</v>
      </c>
      <c r="L1379">
        <v>1</v>
      </c>
      <c r="M1379">
        <v>0</v>
      </c>
      <c r="N1379">
        <v>0</v>
      </c>
      <c r="O1379">
        <v>2.44</v>
      </c>
    </row>
    <row r="1380" spans="1:15" x14ac:dyDescent="0.3">
      <c r="A1380">
        <v>673</v>
      </c>
      <c r="B1380">
        <v>726</v>
      </c>
      <c r="C1380" s="1">
        <v>43825</v>
      </c>
      <c r="D1380">
        <v>26.603867999999999</v>
      </c>
      <c r="E1380">
        <v>93.460926999999998</v>
      </c>
      <c r="F1380" t="s">
        <v>210</v>
      </c>
      <c r="G1380" t="s">
        <v>29</v>
      </c>
      <c r="H1380" t="s">
        <v>187</v>
      </c>
      <c r="I1380">
        <v>1</v>
      </c>
      <c r="J1380">
        <v>0</v>
      </c>
      <c r="K1380">
        <v>0</v>
      </c>
      <c r="L1380">
        <v>1</v>
      </c>
      <c r="M1380">
        <v>0</v>
      </c>
      <c r="N1380">
        <v>0</v>
      </c>
      <c r="O1380" t="s">
        <v>9</v>
      </c>
    </row>
    <row r="1381" spans="1:15" x14ac:dyDescent="0.3">
      <c r="A1381">
        <v>699</v>
      </c>
      <c r="B1381">
        <v>749</v>
      </c>
      <c r="C1381" s="1">
        <v>43836</v>
      </c>
      <c r="D1381">
        <v>26.590440000000001</v>
      </c>
      <c r="E1381">
        <v>93.429311999999996</v>
      </c>
      <c r="F1381" t="s">
        <v>210</v>
      </c>
      <c r="G1381" t="s">
        <v>29</v>
      </c>
      <c r="H1381" t="s">
        <v>187</v>
      </c>
      <c r="I1381">
        <v>1</v>
      </c>
      <c r="J1381">
        <v>0</v>
      </c>
      <c r="K1381">
        <v>0</v>
      </c>
      <c r="L1381">
        <v>1</v>
      </c>
      <c r="M1381">
        <v>0</v>
      </c>
      <c r="N1381">
        <v>0</v>
      </c>
      <c r="O1381" t="s">
        <v>9</v>
      </c>
    </row>
    <row r="1382" spans="1:15" x14ac:dyDescent="0.3">
      <c r="A1382">
        <v>734</v>
      </c>
      <c r="B1382">
        <v>774</v>
      </c>
      <c r="C1382" s="1">
        <v>43865</v>
      </c>
      <c r="D1382">
        <v>26.574611000000001</v>
      </c>
      <c r="E1382">
        <v>93.229277999999994</v>
      </c>
      <c r="F1382" t="s">
        <v>210</v>
      </c>
      <c r="G1382" t="s">
        <v>29</v>
      </c>
      <c r="H1382" t="s">
        <v>187</v>
      </c>
      <c r="I1382">
        <v>1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1.05</v>
      </c>
    </row>
    <row r="1383" spans="1:15" x14ac:dyDescent="0.3">
      <c r="A1383">
        <v>751</v>
      </c>
      <c r="B1383">
        <v>791</v>
      </c>
      <c r="C1383" s="1">
        <v>43884</v>
      </c>
      <c r="D1383">
        <v>26.594480000000001</v>
      </c>
      <c r="E1383">
        <v>93.442868000000004</v>
      </c>
      <c r="F1383" t="s">
        <v>210</v>
      </c>
      <c r="G1383" t="s">
        <v>29</v>
      </c>
      <c r="H1383" t="s">
        <v>187</v>
      </c>
      <c r="I1383">
        <v>1</v>
      </c>
      <c r="J1383">
        <v>0</v>
      </c>
      <c r="K1383">
        <v>0</v>
      </c>
      <c r="L1383">
        <v>1</v>
      </c>
      <c r="M1383">
        <v>0</v>
      </c>
      <c r="N1383">
        <v>0</v>
      </c>
      <c r="O1383" t="s">
        <v>9</v>
      </c>
    </row>
    <row r="1384" spans="1:15" x14ac:dyDescent="0.3">
      <c r="A1384">
        <v>782</v>
      </c>
      <c r="B1384">
        <v>816</v>
      </c>
      <c r="C1384" s="1">
        <v>43901</v>
      </c>
      <c r="D1384">
        <v>26.603169000000001</v>
      </c>
      <c r="E1384">
        <v>93.459675000000004</v>
      </c>
      <c r="F1384" t="s">
        <v>210</v>
      </c>
      <c r="G1384" t="s">
        <v>29</v>
      </c>
      <c r="H1384" t="s">
        <v>187</v>
      </c>
      <c r="I1384">
        <v>1</v>
      </c>
      <c r="J1384">
        <v>0</v>
      </c>
      <c r="K1384">
        <v>0</v>
      </c>
      <c r="L1384">
        <v>1</v>
      </c>
      <c r="M1384">
        <v>0</v>
      </c>
      <c r="N1384">
        <v>0</v>
      </c>
      <c r="O1384">
        <v>12.42</v>
      </c>
    </row>
    <row r="1385" spans="1:15" x14ac:dyDescent="0.3">
      <c r="A1385">
        <v>501</v>
      </c>
      <c r="B1385">
        <v>599</v>
      </c>
      <c r="C1385" s="1">
        <v>43769</v>
      </c>
      <c r="D1385">
        <v>26.576861000000001</v>
      </c>
      <c r="E1385">
        <v>93.080111000000002</v>
      </c>
      <c r="F1385" t="s">
        <v>210</v>
      </c>
      <c r="G1385" t="s">
        <v>141</v>
      </c>
      <c r="H1385" t="s">
        <v>191</v>
      </c>
      <c r="I1385">
        <v>1</v>
      </c>
      <c r="J1385">
        <v>0</v>
      </c>
      <c r="K1385">
        <v>0</v>
      </c>
      <c r="L1385">
        <v>1</v>
      </c>
      <c r="M1385">
        <v>0</v>
      </c>
      <c r="N1385">
        <v>0</v>
      </c>
      <c r="O1385">
        <v>3.05</v>
      </c>
    </row>
    <row r="1386" spans="1:15" x14ac:dyDescent="0.3">
      <c r="A1386">
        <v>458</v>
      </c>
      <c r="B1386">
        <v>576</v>
      </c>
      <c r="C1386" s="1">
        <v>43760</v>
      </c>
      <c r="D1386">
        <v>26.574639000000001</v>
      </c>
      <c r="E1386">
        <v>93.225583</v>
      </c>
      <c r="F1386" t="s">
        <v>210</v>
      </c>
      <c r="G1386" t="s">
        <v>138</v>
      </c>
      <c r="H1386" t="s">
        <v>187</v>
      </c>
      <c r="I1386">
        <v>1</v>
      </c>
      <c r="J1386">
        <v>0</v>
      </c>
      <c r="K1386">
        <v>0</v>
      </c>
      <c r="L1386">
        <v>1</v>
      </c>
      <c r="M1386">
        <v>0</v>
      </c>
      <c r="N1386">
        <v>0</v>
      </c>
      <c r="O1386">
        <v>2.2999999999999998</v>
      </c>
    </row>
    <row r="1387" spans="1:15" x14ac:dyDescent="0.3">
      <c r="A1387">
        <v>23</v>
      </c>
      <c r="B1387">
        <v>23</v>
      </c>
      <c r="C1387" s="1">
        <v>43467</v>
      </c>
      <c r="D1387">
        <v>26.575885</v>
      </c>
      <c r="E1387">
        <v>93.202106670000006</v>
      </c>
      <c r="F1387" t="s">
        <v>210</v>
      </c>
      <c r="G1387" t="s">
        <v>103</v>
      </c>
      <c r="H1387" t="s">
        <v>190</v>
      </c>
      <c r="I1387">
        <v>1</v>
      </c>
      <c r="J1387">
        <v>0</v>
      </c>
      <c r="K1387">
        <v>0</v>
      </c>
      <c r="L1387">
        <v>0</v>
      </c>
      <c r="M1387">
        <v>0</v>
      </c>
      <c r="N1387">
        <v>1</v>
      </c>
      <c r="O1387" t="s">
        <v>9</v>
      </c>
    </row>
    <row r="1388" spans="1:15" x14ac:dyDescent="0.3">
      <c r="A1388">
        <v>23.1</v>
      </c>
      <c r="B1388">
        <v>23</v>
      </c>
      <c r="C1388" s="1">
        <v>43467</v>
      </c>
      <c r="D1388">
        <v>26.575885</v>
      </c>
      <c r="E1388">
        <v>93.202106670000006</v>
      </c>
      <c r="F1388" t="s">
        <v>210</v>
      </c>
      <c r="G1388" t="s">
        <v>103</v>
      </c>
      <c r="H1388" t="s">
        <v>190</v>
      </c>
      <c r="I1388">
        <v>1</v>
      </c>
      <c r="J1388">
        <v>0</v>
      </c>
      <c r="K1388">
        <v>0</v>
      </c>
      <c r="L1388">
        <v>0</v>
      </c>
      <c r="M1388">
        <v>0</v>
      </c>
      <c r="N1388">
        <v>1</v>
      </c>
      <c r="O1388" t="s">
        <v>9</v>
      </c>
    </row>
    <row r="1389" spans="1:15" x14ac:dyDescent="0.3">
      <c r="A1389">
        <v>23.2</v>
      </c>
      <c r="B1389">
        <v>23</v>
      </c>
      <c r="C1389" s="1">
        <v>43467</v>
      </c>
      <c r="D1389">
        <v>26.575885</v>
      </c>
      <c r="E1389">
        <v>93.202106670000006</v>
      </c>
      <c r="F1389" t="s">
        <v>210</v>
      </c>
      <c r="G1389" t="s">
        <v>103</v>
      </c>
      <c r="H1389" t="s">
        <v>190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1</v>
      </c>
      <c r="O1389" t="s">
        <v>9</v>
      </c>
    </row>
    <row r="1390" spans="1:15" x14ac:dyDescent="0.3">
      <c r="A1390">
        <v>23.3</v>
      </c>
      <c r="B1390">
        <v>23</v>
      </c>
      <c r="C1390" s="1">
        <v>43467</v>
      </c>
      <c r="D1390">
        <v>26.575885</v>
      </c>
      <c r="E1390">
        <v>93.202106670000006</v>
      </c>
      <c r="F1390" t="s">
        <v>210</v>
      </c>
      <c r="G1390" t="s">
        <v>103</v>
      </c>
      <c r="H1390" t="s">
        <v>190</v>
      </c>
      <c r="I1390">
        <v>1</v>
      </c>
      <c r="J1390">
        <v>0</v>
      </c>
      <c r="K1390">
        <v>0</v>
      </c>
      <c r="L1390">
        <v>0</v>
      </c>
      <c r="M1390">
        <v>0</v>
      </c>
      <c r="N1390">
        <v>1</v>
      </c>
      <c r="O1390" t="s">
        <v>9</v>
      </c>
    </row>
    <row r="1391" spans="1:15" x14ac:dyDescent="0.3">
      <c r="A1391">
        <v>23.4</v>
      </c>
      <c r="B1391">
        <v>23</v>
      </c>
      <c r="C1391" s="1">
        <v>43467</v>
      </c>
      <c r="D1391">
        <v>26.575885</v>
      </c>
      <c r="E1391">
        <v>93.202106670000006</v>
      </c>
      <c r="F1391" t="s">
        <v>210</v>
      </c>
      <c r="G1391" t="s">
        <v>103</v>
      </c>
      <c r="H1391" t="s">
        <v>190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1</v>
      </c>
      <c r="O1391" t="s">
        <v>9</v>
      </c>
    </row>
    <row r="1392" spans="1:15" x14ac:dyDescent="0.3">
      <c r="A1392">
        <v>23.5</v>
      </c>
      <c r="B1392">
        <v>23</v>
      </c>
      <c r="C1392" s="1">
        <v>43467</v>
      </c>
      <c r="D1392">
        <v>26.575885</v>
      </c>
      <c r="E1392">
        <v>93.202106670000006</v>
      </c>
      <c r="F1392" t="s">
        <v>210</v>
      </c>
      <c r="G1392" t="s">
        <v>103</v>
      </c>
      <c r="H1392" t="s">
        <v>190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1</v>
      </c>
      <c r="O1392" t="s">
        <v>9</v>
      </c>
    </row>
    <row r="1393" spans="1:15" x14ac:dyDescent="0.3">
      <c r="A1393">
        <v>44</v>
      </c>
      <c r="B1393">
        <v>44</v>
      </c>
      <c r="C1393" s="1">
        <v>43477</v>
      </c>
      <c r="D1393">
        <v>26.574027780000002</v>
      </c>
      <c r="E1393">
        <v>93.146222219999999</v>
      </c>
      <c r="F1393" t="s">
        <v>210</v>
      </c>
      <c r="G1393" t="s">
        <v>103</v>
      </c>
      <c r="H1393" t="s">
        <v>189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1</v>
      </c>
      <c r="O1393" t="s">
        <v>9</v>
      </c>
    </row>
    <row r="1394" spans="1:15" x14ac:dyDescent="0.3">
      <c r="A1394">
        <v>44.1</v>
      </c>
      <c r="B1394">
        <v>44</v>
      </c>
      <c r="C1394" s="1">
        <v>43477</v>
      </c>
      <c r="D1394">
        <v>26.574027780000002</v>
      </c>
      <c r="E1394">
        <v>93.146222219999999</v>
      </c>
      <c r="F1394" t="s">
        <v>210</v>
      </c>
      <c r="G1394" t="s">
        <v>103</v>
      </c>
      <c r="H1394" t="s">
        <v>189</v>
      </c>
      <c r="I1394">
        <v>1</v>
      </c>
      <c r="J1394">
        <v>0</v>
      </c>
      <c r="K1394">
        <v>0</v>
      </c>
      <c r="L1394">
        <v>0</v>
      </c>
      <c r="M1394">
        <v>0</v>
      </c>
      <c r="N1394">
        <v>1</v>
      </c>
      <c r="O1394" t="s">
        <v>9</v>
      </c>
    </row>
    <row r="1395" spans="1:15" x14ac:dyDescent="0.3">
      <c r="A1395">
        <v>44.2</v>
      </c>
      <c r="B1395">
        <v>44</v>
      </c>
      <c r="C1395" s="1">
        <v>43477</v>
      </c>
      <c r="D1395">
        <v>26.574027780000002</v>
      </c>
      <c r="E1395">
        <v>93.146222219999999</v>
      </c>
      <c r="F1395" t="s">
        <v>210</v>
      </c>
      <c r="G1395" t="s">
        <v>103</v>
      </c>
      <c r="H1395" t="s">
        <v>189</v>
      </c>
      <c r="I1395">
        <v>1</v>
      </c>
      <c r="J1395">
        <v>0</v>
      </c>
      <c r="K1395">
        <v>0</v>
      </c>
      <c r="L1395">
        <v>0</v>
      </c>
      <c r="M1395">
        <v>0</v>
      </c>
      <c r="N1395">
        <v>1</v>
      </c>
      <c r="O1395" t="s">
        <v>9</v>
      </c>
    </row>
    <row r="1396" spans="1:15" x14ac:dyDescent="0.3">
      <c r="A1396">
        <v>53</v>
      </c>
      <c r="B1396">
        <v>53</v>
      </c>
      <c r="C1396" s="1">
        <v>43485</v>
      </c>
      <c r="D1396">
        <v>26.574670000000001</v>
      </c>
      <c r="E1396">
        <v>93.194436670000002</v>
      </c>
      <c r="F1396" t="s">
        <v>210</v>
      </c>
      <c r="G1396" t="s">
        <v>103</v>
      </c>
      <c r="H1396" t="s">
        <v>189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1</v>
      </c>
      <c r="O1396" t="s">
        <v>9</v>
      </c>
    </row>
    <row r="1397" spans="1:15" x14ac:dyDescent="0.3">
      <c r="A1397">
        <v>60</v>
      </c>
      <c r="B1397">
        <v>60</v>
      </c>
      <c r="C1397" s="1">
        <v>43489</v>
      </c>
      <c r="D1397">
        <v>26.574444440000001</v>
      </c>
      <c r="E1397">
        <v>93.193583329999996</v>
      </c>
      <c r="F1397" t="s">
        <v>210</v>
      </c>
      <c r="G1397" t="s">
        <v>103</v>
      </c>
      <c r="H1397" t="s">
        <v>189</v>
      </c>
      <c r="I1397">
        <v>1</v>
      </c>
      <c r="J1397">
        <v>0</v>
      </c>
      <c r="K1397">
        <v>0</v>
      </c>
      <c r="L1397">
        <v>0</v>
      </c>
      <c r="M1397">
        <v>0</v>
      </c>
      <c r="N1397">
        <v>1</v>
      </c>
      <c r="O1397" t="s">
        <v>9</v>
      </c>
    </row>
    <row r="1398" spans="1:15" x14ac:dyDescent="0.3">
      <c r="A1398">
        <v>60.1</v>
      </c>
      <c r="B1398">
        <v>60</v>
      </c>
      <c r="C1398" s="1">
        <v>43489</v>
      </c>
      <c r="D1398">
        <v>26.574444440000001</v>
      </c>
      <c r="E1398">
        <v>93.193583329999996</v>
      </c>
      <c r="F1398" t="s">
        <v>210</v>
      </c>
      <c r="G1398" t="s">
        <v>103</v>
      </c>
      <c r="H1398" t="s">
        <v>189</v>
      </c>
      <c r="I1398">
        <v>1</v>
      </c>
      <c r="J1398">
        <v>0</v>
      </c>
      <c r="K1398">
        <v>0</v>
      </c>
      <c r="L1398">
        <v>0</v>
      </c>
      <c r="M1398">
        <v>0</v>
      </c>
      <c r="N1398">
        <v>1</v>
      </c>
      <c r="O1398" t="s">
        <v>9</v>
      </c>
    </row>
    <row r="1399" spans="1:15" x14ac:dyDescent="0.3">
      <c r="A1399">
        <v>60.2</v>
      </c>
      <c r="B1399">
        <v>60</v>
      </c>
      <c r="C1399" s="1">
        <v>43489</v>
      </c>
      <c r="D1399">
        <v>26.574444440000001</v>
      </c>
      <c r="E1399">
        <v>93.193583329999996</v>
      </c>
      <c r="F1399" t="s">
        <v>210</v>
      </c>
      <c r="G1399" t="s">
        <v>103</v>
      </c>
      <c r="H1399" t="s">
        <v>189</v>
      </c>
      <c r="I1399">
        <v>1</v>
      </c>
      <c r="J1399">
        <v>0</v>
      </c>
      <c r="K1399">
        <v>0</v>
      </c>
      <c r="L1399">
        <v>0</v>
      </c>
      <c r="M1399">
        <v>0</v>
      </c>
      <c r="N1399">
        <v>1</v>
      </c>
      <c r="O1399" t="s">
        <v>9</v>
      </c>
    </row>
    <row r="1400" spans="1:15" x14ac:dyDescent="0.3">
      <c r="A1400">
        <v>71</v>
      </c>
      <c r="B1400">
        <v>71</v>
      </c>
      <c r="C1400" s="1">
        <v>43491</v>
      </c>
      <c r="D1400">
        <v>26.57455556</v>
      </c>
      <c r="E1400">
        <v>93.194166670000001</v>
      </c>
      <c r="F1400" t="s">
        <v>210</v>
      </c>
      <c r="G1400" t="s">
        <v>103</v>
      </c>
      <c r="H1400" t="s">
        <v>189</v>
      </c>
      <c r="I1400">
        <v>1</v>
      </c>
      <c r="J1400">
        <v>0</v>
      </c>
      <c r="K1400">
        <v>0</v>
      </c>
      <c r="L1400">
        <v>0</v>
      </c>
      <c r="M1400">
        <v>0</v>
      </c>
      <c r="N1400">
        <v>1</v>
      </c>
      <c r="O1400" t="s">
        <v>9</v>
      </c>
    </row>
    <row r="1401" spans="1:15" x14ac:dyDescent="0.3">
      <c r="A1401">
        <v>75</v>
      </c>
      <c r="B1401">
        <v>75</v>
      </c>
      <c r="C1401" s="1">
        <v>43491</v>
      </c>
      <c r="D1401">
        <v>26.574361110000002</v>
      </c>
      <c r="E1401">
        <v>93.193027779999994</v>
      </c>
      <c r="F1401" t="s">
        <v>210</v>
      </c>
      <c r="G1401" t="s">
        <v>103</v>
      </c>
      <c r="H1401" t="s">
        <v>189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1</v>
      </c>
      <c r="O1401" t="s">
        <v>9</v>
      </c>
    </row>
    <row r="1402" spans="1:15" x14ac:dyDescent="0.3">
      <c r="A1402">
        <v>75.099999999999994</v>
      </c>
      <c r="B1402">
        <v>75</v>
      </c>
      <c r="C1402" s="1">
        <v>43491</v>
      </c>
      <c r="D1402">
        <v>26.574361110000002</v>
      </c>
      <c r="E1402">
        <v>93.193027779999994</v>
      </c>
      <c r="F1402" t="s">
        <v>210</v>
      </c>
      <c r="G1402" t="s">
        <v>103</v>
      </c>
      <c r="H1402" t="s">
        <v>189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1</v>
      </c>
      <c r="O1402" t="s">
        <v>9</v>
      </c>
    </row>
    <row r="1403" spans="1:15" x14ac:dyDescent="0.3">
      <c r="A1403">
        <v>87</v>
      </c>
      <c r="B1403">
        <v>87</v>
      </c>
      <c r="C1403" s="1">
        <v>43497</v>
      </c>
      <c r="D1403">
        <v>26.577444440000001</v>
      </c>
      <c r="E1403">
        <v>93.081555559999998</v>
      </c>
      <c r="F1403" t="s">
        <v>210</v>
      </c>
      <c r="G1403" t="s">
        <v>103</v>
      </c>
      <c r="H1403" t="s">
        <v>189</v>
      </c>
      <c r="I1403">
        <v>1</v>
      </c>
      <c r="J1403">
        <v>0</v>
      </c>
      <c r="K1403">
        <v>0</v>
      </c>
      <c r="L1403">
        <v>0</v>
      </c>
      <c r="M1403">
        <v>0</v>
      </c>
      <c r="N1403">
        <v>1</v>
      </c>
      <c r="O1403" t="s">
        <v>9</v>
      </c>
    </row>
    <row r="1404" spans="1:15" x14ac:dyDescent="0.3">
      <c r="A1404">
        <v>87.1</v>
      </c>
      <c r="B1404">
        <v>87</v>
      </c>
      <c r="C1404" s="1">
        <v>43497</v>
      </c>
      <c r="D1404">
        <v>26.577444440000001</v>
      </c>
      <c r="E1404">
        <v>93.081555559999998</v>
      </c>
      <c r="F1404" t="s">
        <v>210</v>
      </c>
      <c r="G1404" t="s">
        <v>103</v>
      </c>
      <c r="H1404" t="s">
        <v>189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1</v>
      </c>
      <c r="O1404" t="s">
        <v>9</v>
      </c>
    </row>
    <row r="1405" spans="1:15" x14ac:dyDescent="0.3">
      <c r="A1405">
        <v>100</v>
      </c>
      <c r="B1405">
        <v>100</v>
      </c>
      <c r="C1405" s="1">
        <v>43504</v>
      </c>
      <c r="D1405">
        <v>26.569111110000001</v>
      </c>
      <c r="E1405">
        <v>93.134249999999994</v>
      </c>
      <c r="F1405" t="s">
        <v>210</v>
      </c>
      <c r="G1405" t="s">
        <v>103</v>
      </c>
      <c r="H1405" t="s">
        <v>189</v>
      </c>
      <c r="I1405">
        <v>1</v>
      </c>
      <c r="J1405">
        <v>0</v>
      </c>
      <c r="K1405">
        <v>0</v>
      </c>
      <c r="L1405">
        <v>0</v>
      </c>
      <c r="M1405">
        <v>0</v>
      </c>
      <c r="N1405">
        <v>1</v>
      </c>
      <c r="O1405" t="s">
        <v>9</v>
      </c>
    </row>
    <row r="1406" spans="1:15" x14ac:dyDescent="0.3">
      <c r="A1406">
        <v>100.1</v>
      </c>
      <c r="B1406">
        <v>100</v>
      </c>
      <c r="C1406" s="1">
        <v>43504</v>
      </c>
      <c r="D1406">
        <v>26.569111110000001</v>
      </c>
      <c r="E1406">
        <v>93.134249999999994</v>
      </c>
      <c r="F1406" t="s">
        <v>210</v>
      </c>
      <c r="G1406" t="s">
        <v>103</v>
      </c>
      <c r="H1406" t="s">
        <v>189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1</v>
      </c>
      <c r="O1406" t="s">
        <v>9</v>
      </c>
    </row>
    <row r="1407" spans="1:15" x14ac:dyDescent="0.3">
      <c r="A1407">
        <v>145</v>
      </c>
      <c r="B1407">
        <v>145</v>
      </c>
      <c r="C1407" s="1">
        <v>43556</v>
      </c>
      <c r="D1407">
        <v>26.574472220000001</v>
      </c>
      <c r="E1407">
        <v>93.193444439999993</v>
      </c>
      <c r="F1407" t="s">
        <v>210</v>
      </c>
      <c r="G1407" t="s">
        <v>103</v>
      </c>
      <c r="H1407" t="s">
        <v>189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1</v>
      </c>
      <c r="O1407" t="s">
        <v>26</v>
      </c>
    </row>
    <row r="1408" spans="1:15" x14ac:dyDescent="0.3">
      <c r="A1408">
        <v>145.1</v>
      </c>
      <c r="B1408">
        <v>145</v>
      </c>
      <c r="C1408" s="1">
        <v>43556</v>
      </c>
      <c r="D1408">
        <v>26.574472220000001</v>
      </c>
      <c r="E1408">
        <v>93.193444439999993</v>
      </c>
      <c r="F1408" t="s">
        <v>210</v>
      </c>
      <c r="G1408" t="s">
        <v>103</v>
      </c>
      <c r="H1408" t="s">
        <v>189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v>1</v>
      </c>
      <c r="O1408" t="s">
        <v>26</v>
      </c>
    </row>
    <row r="1409" spans="1:15" x14ac:dyDescent="0.3">
      <c r="A1409">
        <v>145.19999999999999</v>
      </c>
      <c r="B1409">
        <v>145</v>
      </c>
      <c r="C1409" s="1">
        <v>43556</v>
      </c>
      <c r="D1409">
        <v>26.574472220000001</v>
      </c>
      <c r="E1409">
        <v>93.193444439999993</v>
      </c>
      <c r="F1409" t="s">
        <v>210</v>
      </c>
      <c r="G1409" t="s">
        <v>103</v>
      </c>
      <c r="H1409" t="s">
        <v>189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1</v>
      </c>
      <c r="O1409" t="s">
        <v>26</v>
      </c>
    </row>
    <row r="1410" spans="1:15" x14ac:dyDescent="0.3">
      <c r="A1410">
        <v>145.30000000000001</v>
      </c>
      <c r="B1410">
        <v>145</v>
      </c>
      <c r="C1410" s="1">
        <v>43556</v>
      </c>
      <c r="D1410">
        <v>26.574472220000001</v>
      </c>
      <c r="E1410">
        <v>93.193444439999993</v>
      </c>
      <c r="F1410" t="s">
        <v>210</v>
      </c>
      <c r="G1410" t="s">
        <v>103</v>
      </c>
      <c r="H1410" t="s">
        <v>189</v>
      </c>
      <c r="I1410">
        <v>1</v>
      </c>
      <c r="J1410">
        <v>0</v>
      </c>
      <c r="K1410">
        <v>0</v>
      </c>
      <c r="L1410">
        <v>0</v>
      </c>
      <c r="M1410">
        <v>0</v>
      </c>
      <c r="N1410">
        <v>1</v>
      </c>
      <c r="O1410" t="s">
        <v>26</v>
      </c>
    </row>
    <row r="1411" spans="1:15" x14ac:dyDescent="0.3">
      <c r="A1411">
        <v>145.4</v>
      </c>
      <c r="B1411">
        <v>145</v>
      </c>
      <c r="C1411" s="1">
        <v>43556</v>
      </c>
      <c r="D1411">
        <v>26.574472220000001</v>
      </c>
      <c r="E1411">
        <v>93.193444439999993</v>
      </c>
      <c r="F1411" t="s">
        <v>210</v>
      </c>
      <c r="G1411" t="s">
        <v>103</v>
      </c>
      <c r="H1411" t="s">
        <v>189</v>
      </c>
      <c r="I1411">
        <v>1</v>
      </c>
      <c r="J1411">
        <v>0</v>
      </c>
      <c r="K1411">
        <v>0</v>
      </c>
      <c r="L1411">
        <v>0</v>
      </c>
      <c r="M1411">
        <v>0</v>
      </c>
      <c r="N1411">
        <v>1</v>
      </c>
      <c r="O1411" t="s">
        <v>26</v>
      </c>
    </row>
    <row r="1412" spans="1:15" x14ac:dyDescent="0.3">
      <c r="A1412">
        <v>145.5</v>
      </c>
      <c r="B1412">
        <v>145</v>
      </c>
      <c r="C1412" s="1">
        <v>43556</v>
      </c>
      <c r="D1412">
        <v>26.574472220000001</v>
      </c>
      <c r="E1412">
        <v>93.193444439999993</v>
      </c>
      <c r="F1412" t="s">
        <v>210</v>
      </c>
      <c r="G1412" t="s">
        <v>103</v>
      </c>
      <c r="H1412" t="s">
        <v>189</v>
      </c>
      <c r="I1412">
        <v>1</v>
      </c>
      <c r="J1412">
        <v>0</v>
      </c>
      <c r="K1412">
        <v>0</v>
      </c>
      <c r="L1412">
        <v>0</v>
      </c>
      <c r="M1412">
        <v>0</v>
      </c>
      <c r="N1412">
        <v>1</v>
      </c>
      <c r="O1412" t="s">
        <v>26</v>
      </c>
    </row>
    <row r="1413" spans="1:15" x14ac:dyDescent="0.3">
      <c r="A1413">
        <v>145.6</v>
      </c>
      <c r="B1413">
        <v>145</v>
      </c>
      <c r="C1413" s="1">
        <v>43556</v>
      </c>
      <c r="D1413">
        <v>26.574472220000001</v>
      </c>
      <c r="E1413">
        <v>93.193444439999993</v>
      </c>
      <c r="F1413" t="s">
        <v>210</v>
      </c>
      <c r="G1413" t="s">
        <v>103</v>
      </c>
      <c r="H1413" t="s">
        <v>189</v>
      </c>
      <c r="I1413">
        <v>1</v>
      </c>
      <c r="J1413">
        <v>0</v>
      </c>
      <c r="K1413">
        <v>0</v>
      </c>
      <c r="L1413">
        <v>0</v>
      </c>
      <c r="M1413">
        <v>0</v>
      </c>
      <c r="N1413">
        <v>1</v>
      </c>
      <c r="O1413" t="s">
        <v>26</v>
      </c>
    </row>
    <row r="1414" spans="1:15" x14ac:dyDescent="0.3">
      <c r="A1414">
        <v>145.69999999999999</v>
      </c>
      <c r="B1414">
        <v>145</v>
      </c>
      <c r="C1414" s="1">
        <v>43556</v>
      </c>
      <c r="D1414">
        <v>26.574472220000001</v>
      </c>
      <c r="E1414">
        <v>93.193444439999993</v>
      </c>
      <c r="F1414" t="s">
        <v>210</v>
      </c>
      <c r="G1414" t="s">
        <v>103</v>
      </c>
      <c r="H1414" t="s">
        <v>189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1</v>
      </c>
      <c r="O1414" t="s">
        <v>26</v>
      </c>
    </row>
    <row r="1415" spans="1:15" x14ac:dyDescent="0.3">
      <c r="A1415">
        <v>2161</v>
      </c>
      <c r="B1415">
        <v>397</v>
      </c>
      <c r="C1415" s="1">
        <v>43705</v>
      </c>
      <c r="D1415">
        <v>26.567889000000001</v>
      </c>
      <c r="E1415">
        <v>93.128416999999999</v>
      </c>
      <c r="F1415" t="s">
        <v>208</v>
      </c>
      <c r="G1415" t="s">
        <v>103</v>
      </c>
      <c r="H1415" t="s">
        <v>189</v>
      </c>
      <c r="I1415">
        <v>1</v>
      </c>
      <c r="J1415">
        <v>0</v>
      </c>
      <c r="K1415">
        <v>0</v>
      </c>
      <c r="L1415">
        <v>0</v>
      </c>
      <c r="M1415">
        <v>0</v>
      </c>
      <c r="N1415">
        <v>1</v>
      </c>
      <c r="O1415" t="s">
        <v>99</v>
      </c>
    </row>
    <row r="1416" spans="1:15" x14ac:dyDescent="0.3">
      <c r="A1416">
        <v>2171</v>
      </c>
      <c r="B1416">
        <v>397</v>
      </c>
      <c r="C1416" s="1">
        <v>43705</v>
      </c>
      <c r="D1416">
        <v>26.567889000000001</v>
      </c>
      <c r="E1416">
        <v>93.128416999999999</v>
      </c>
      <c r="F1416" t="s">
        <v>208</v>
      </c>
      <c r="G1416" t="s">
        <v>103</v>
      </c>
      <c r="H1416" t="s">
        <v>189</v>
      </c>
      <c r="I1416">
        <v>1</v>
      </c>
      <c r="J1416">
        <v>0</v>
      </c>
      <c r="K1416">
        <v>0</v>
      </c>
      <c r="L1416">
        <v>0</v>
      </c>
      <c r="M1416">
        <v>0</v>
      </c>
      <c r="N1416">
        <v>1</v>
      </c>
      <c r="O1416" t="s">
        <v>99</v>
      </c>
    </row>
    <row r="1417" spans="1:15" x14ac:dyDescent="0.3">
      <c r="A1417">
        <v>355</v>
      </c>
      <c r="B1417">
        <v>502</v>
      </c>
      <c r="C1417" s="1">
        <v>43741</v>
      </c>
      <c r="D1417">
        <v>26.5745</v>
      </c>
      <c r="E1417">
        <v>93.193332999999996</v>
      </c>
      <c r="F1417" t="s">
        <v>210</v>
      </c>
      <c r="G1417" t="s">
        <v>103</v>
      </c>
      <c r="H1417" t="s">
        <v>189</v>
      </c>
      <c r="I1417">
        <v>1</v>
      </c>
      <c r="J1417">
        <v>0</v>
      </c>
      <c r="K1417">
        <v>0</v>
      </c>
      <c r="L1417">
        <v>0</v>
      </c>
      <c r="M1417">
        <v>0</v>
      </c>
      <c r="N1417">
        <v>1</v>
      </c>
      <c r="O1417" t="s">
        <v>115</v>
      </c>
    </row>
    <row r="1418" spans="1:15" x14ac:dyDescent="0.3">
      <c r="A1418">
        <v>440</v>
      </c>
      <c r="B1418">
        <v>572</v>
      </c>
      <c r="C1418" s="1">
        <v>43760</v>
      </c>
      <c r="D1418">
        <v>26.577556000000001</v>
      </c>
      <c r="E1418">
        <v>93.082055999999994</v>
      </c>
      <c r="F1418" t="s">
        <v>210</v>
      </c>
      <c r="G1418" t="s">
        <v>103</v>
      </c>
      <c r="H1418" t="s">
        <v>189</v>
      </c>
      <c r="I1418">
        <v>1</v>
      </c>
      <c r="J1418">
        <v>0</v>
      </c>
      <c r="K1418">
        <v>0</v>
      </c>
      <c r="L1418">
        <v>0</v>
      </c>
      <c r="M1418">
        <v>0</v>
      </c>
      <c r="N1418">
        <v>1</v>
      </c>
      <c r="O1418" t="s">
        <v>134</v>
      </c>
    </row>
    <row r="1419" spans="1:15" x14ac:dyDescent="0.3">
      <c r="A1419">
        <v>441</v>
      </c>
      <c r="B1419">
        <v>572</v>
      </c>
      <c r="C1419" s="1">
        <v>43760</v>
      </c>
      <c r="D1419">
        <v>26.577556000000001</v>
      </c>
      <c r="E1419">
        <v>93.082055999999994</v>
      </c>
      <c r="F1419" t="s">
        <v>210</v>
      </c>
      <c r="G1419" t="s">
        <v>103</v>
      </c>
      <c r="H1419" t="s">
        <v>189</v>
      </c>
      <c r="I1419">
        <v>1</v>
      </c>
      <c r="J1419">
        <v>0</v>
      </c>
      <c r="K1419">
        <v>0</v>
      </c>
      <c r="L1419">
        <v>0</v>
      </c>
      <c r="M1419">
        <v>0</v>
      </c>
      <c r="N1419">
        <v>1</v>
      </c>
      <c r="O1419" t="s">
        <v>134</v>
      </c>
    </row>
    <row r="1420" spans="1:15" x14ac:dyDescent="0.3">
      <c r="A1420">
        <v>442</v>
      </c>
      <c r="B1420">
        <v>572</v>
      </c>
      <c r="C1420" s="1">
        <v>43760</v>
      </c>
      <c r="D1420">
        <v>26.577556000000001</v>
      </c>
      <c r="E1420">
        <v>93.082055999999994</v>
      </c>
      <c r="F1420" t="s">
        <v>210</v>
      </c>
      <c r="G1420" t="s">
        <v>103</v>
      </c>
      <c r="H1420" t="s">
        <v>189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1</v>
      </c>
      <c r="O1420" t="s">
        <v>134</v>
      </c>
    </row>
    <row r="1421" spans="1:15" x14ac:dyDescent="0.3">
      <c r="A1421">
        <v>642</v>
      </c>
      <c r="B1421">
        <v>698</v>
      </c>
      <c r="C1421" s="1">
        <v>43800</v>
      </c>
      <c r="D1421">
        <v>26.574444</v>
      </c>
      <c r="E1421">
        <v>93.193278000000007</v>
      </c>
      <c r="F1421" t="s">
        <v>210</v>
      </c>
      <c r="G1421" t="s">
        <v>103</v>
      </c>
      <c r="H1421" t="s">
        <v>189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v>1</v>
      </c>
      <c r="O1421" t="s">
        <v>165</v>
      </c>
    </row>
    <row r="1422" spans="1:15" x14ac:dyDescent="0.3">
      <c r="A1422">
        <v>643</v>
      </c>
      <c r="B1422">
        <v>698</v>
      </c>
      <c r="C1422" s="1">
        <v>43800</v>
      </c>
      <c r="D1422">
        <v>26.574444</v>
      </c>
      <c r="E1422">
        <v>93.193278000000007</v>
      </c>
      <c r="F1422" t="s">
        <v>210</v>
      </c>
      <c r="G1422" t="s">
        <v>103</v>
      </c>
      <c r="H1422" t="s">
        <v>189</v>
      </c>
      <c r="I1422">
        <v>1</v>
      </c>
      <c r="J1422">
        <v>0</v>
      </c>
      <c r="K1422">
        <v>0</v>
      </c>
      <c r="L1422">
        <v>0</v>
      </c>
      <c r="M1422">
        <v>0</v>
      </c>
      <c r="N1422">
        <v>1</v>
      </c>
      <c r="O1422" t="s">
        <v>165</v>
      </c>
    </row>
    <row r="1423" spans="1:15" x14ac:dyDescent="0.3">
      <c r="A1423">
        <v>644</v>
      </c>
      <c r="B1423">
        <v>698</v>
      </c>
      <c r="C1423" s="1">
        <v>43800</v>
      </c>
      <c r="D1423">
        <v>26.574444</v>
      </c>
      <c r="E1423">
        <v>93.193278000000007</v>
      </c>
      <c r="F1423" t="s">
        <v>210</v>
      </c>
      <c r="G1423" t="s">
        <v>103</v>
      </c>
      <c r="H1423" t="s">
        <v>189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1</v>
      </c>
      <c r="O1423" t="s">
        <v>165</v>
      </c>
    </row>
    <row r="1424" spans="1:15" x14ac:dyDescent="0.3">
      <c r="A1424">
        <v>562</v>
      </c>
      <c r="B1424">
        <v>633</v>
      </c>
      <c r="C1424" s="1">
        <v>43778</v>
      </c>
      <c r="D1424">
        <v>26.599694</v>
      </c>
      <c r="E1424">
        <v>93.452832999999998</v>
      </c>
      <c r="F1424" t="s">
        <v>210</v>
      </c>
      <c r="G1424" t="s">
        <v>155</v>
      </c>
      <c r="H1424" t="s">
        <v>191</v>
      </c>
      <c r="I1424">
        <v>1</v>
      </c>
      <c r="J1424">
        <v>0</v>
      </c>
      <c r="K1424">
        <v>0</v>
      </c>
      <c r="L1424">
        <v>1</v>
      </c>
      <c r="M1424">
        <v>0</v>
      </c>
      <c r="N1424">
        <v>0</v>
      </c>
      <c r="O1424">
        <v>1.38</v>
      </c>
    </row>
  </sheetData>
  <sortState xmlns:xlrd2="http://schemas.microsoft.com/office/spreadsheetml/2017/richdata2" ref="A2:O1424">
    <sortCondition ref="G1:G142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96E2-BEB8-4C83-BD51-7CC49622D8EA}">
  <dimension ref="A3:B5"/>
  <sheetViews>
    <sheetView topLeftCell="B1"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5.109375" bestFit="1" customWidth="1"/>
  </cols>
  <sheetData>
    <row r="3" spans="1:2" x14ac:dyDescent="0.3">
      <c r="A3" s="4" t="s">
        <v>4</v>
      </c>
      <c r="B3" t="s">
        <v>201</v>
      </c>
    </row>
    <row r="4" spans="1:2" x14ac:dyDescent="0.3">
      <c r="A4" t="s">
        <v>64</v>
      </c>
      <c r="B4" s="6">
        <v>157</v>
      </c>
    </row>
    <row r="5" spans="1:2" x14ac:dyDescent="0.3">
      <c r="A5" t="s">
        <v>70</v>
      </c>
      <c r="B5" s="6">
        <v>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C629-BDA8-4EBF-80BD-BF2ABEC30934}">
  <dimension ref="A1:L237"/>
  <sheetViews>
    <sheetView topLeftCell="A227" workbookViewId="0">
      <selection activeCell="G89" sqref="G1:G1048576"/>
    </sheetView>
  </sheetViews>
  <sheetFormatPr defaultRowHeight="14.4" x14ac:dyDescent="0.3"/>
  <cols>
    <col min="3" max="3" width="11.33203125" customWidth="1"/>
  </cols>
  <sheetData>
    <row r="1" spans="1:12" s="3" customForma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209</v>
      </c>
      <c r="G1" s="3" t="s">
        <v>4</v>
      </c>
      <c r="H1" s="3" t="s">
        <v>188</v>
      </c>
      <c r="I1" s="3" t="s">
        <v>202</v>
      </c>
      <c r="J1" s="3" t="s">
        <v>203</v>
      </c>
      <c r="K1" s="3" t="s">
        <v>204</v>
      </c>
      <c r="L1" s="3" t="s">
        <v>8</v>
      </c>
    </row>
    <row r="2" spans="1:12" x14ac:dyDescent="0.3">
      <c r="A2">
        <v>8</v>
      </c>
      <c r="B2">
        <v>8</v>
      </c>
      <c r="C2" s="1">
        <v>43431</v>
      </c>
      <c r="D2">
        <v>26.584277780000001</v>
      </c>
      <c r="E2">
        <v>93.337361110000003</v>
      </c>
      <c r="F2" t="s">
        <v>210</v>
      </c>
      <c r="G2" t="s">
        <v>64</v>
      </c>
      <c r="H2" t="s">
        <v>190</v>
      </c>
      <c r="I2">
        <v>0</v>
      </c>
      <c r="J2">
        <v>1</v>
      </c>
      <c r="K2">
        <v>0</v>
      </c>
      <c r="L2" t="s">
        <v>9</v>
      </c>
    </row>
    <row r="3" spans="1:12" x14ac:dyDescent="0.3">
      <c r="A3">
        <v>9</v>
      </c>
      <c r="B3">
        <v>9</v>
      </c>
      <c r="C3" s="1">
        <v>43431</v>
      </c>
      <c r="D3">
        <v>26.57488889</v>
      </c>
      <c r="E3">
        <v>93.175444440000007</v>
      </c>
      <c r="F3" t="s">
        <v>210</v>
      </c>
      <c r="G3" t="s">
        <v>64</v>
      </c>
      <c r="H3" t="s">
        <v>190</v>
      </c>
      <c r="I3">
        <v>0</v>
      </c>
      <c r="J3">
        <v>0</v>
      </c>
      <c r="K3">
        <v>1</v>
      </c>
      <c r="L3" t="s">
        <v>9</v>
      </c>
    </row>
    <row r="4" spans="1:12" x14ac:dyDescent="0.3">
      <c r="A4">
        <v>18</v>
      </c>
      <c r="B4">
        <v>18</v>
      </c>
      <c r="C4" s="1">
        <v>43431</v>
      </c>
      <c r="D4">
        <v>26.617972219999999</v>
      </c>
      <c r="E4">
        <v>93.514638890000001</v>
      </c>
      <c r="F4" t="s">
        <v>210</v>
      </c>
      <c r="G4" t="s">
        <v>64</v>
      </c>
      <c r="H4" t="s">
        <v>190</v>
      </c>
      <c r="I4">
        <v>0</v>
      </c>
      <c r="J4">
        <v>1</v>
      </c>
      <c r="K4">
        <v>0</v>
      </c>
      <c r="L4" t="s">
        <v>9</v>
      </c>
    </row>
    <row r="5" spans="1:12" x14ac:dyDescent="0.3">
      <c r="A5">
        <v>18.100000000000001</v>
      </c>
      <c r="B5">
        <v>18</v>
      </c>
      <c r="C5" s="1">
        <v>43431</v>
      </c>
      <c r="D5">
        <v>26.617972219999999</v>
      </c>
      <c r="E5">
        <v>93.514638890000001</v>
      </c>
      <c r="F5" t="s">
        <v>210</v>
      </c>
      <c r="G5" t="s">
        <v>64</v>
      </c>
      <c r="H5" t="s">
        <v>190</v>
      </c>
      <c r="I5">
        <v>0</v>
      </c>
      <c r="J5">
        <v>1</v>
      </c>
      <c r="K5">
        <v>0</v>
      </c>
      <c r="L5" t="s">
        <v>9</v>
      </c>
    </row>
    <row r="6" spans="1:12" x14ac:dyDescent="0.3">
      <c r="A6">
        <v>18.2</v>
      </c>
      <c r="B6">
        <v>18</v>
      </c>
      <c r="C6" s="1">
        <v>43431</v>
      </c>
      <c r="D6">
        <v>26.617972219999999</v>
      </c>
      <c r="E6">
        <v>93.514638890000001</v>
      </c>
      <c r="F6" t="s">
        <v>210</v>
      </c>
      <c r="G6" t="s">
        <v>64</v>
      </c>
      <c r="H6" t="s">
        <v>190</v>
      </c>
      <c r="I6">
        <v>0</v>
      </c>
      <c r="J6">
        <v>1</v>
      </c>
      <c r="K6">
        <v>0</v>
      </c>
      <c r="L6" t="s">
        <v>9</v>
      </c>
    </row>
    <row r="7" spans="1:12" x14ac:dyDescent="0.3">
      <c r="A7">
        <v>18.3</v>
      </c>
      <c r="B7">
        <v>18</v>
      </c>
      <c r="C7" s="1">
        <v>43431</v>
      </c>
      <c r="D7">
        <v>26.617972219999999</v>
      </c>
      <c r="E7">
        <v>93.514638890000001</v>
      </c>
      <c r="F7" t="s">
        <v>210</v>
      </c>
      <c r="G7" t="s">
        <v>64</v>
      </c>
      <c r="H7" t="s">
        <v>190</v>
      </c>
      <c r="I7">
        <v>0</v>
      </c>
      <c r="J7">
        <v>1</v>
      </c>
      <c r="K7">
        <v>0</v>
      </c>
      <c r="L7" t="s">
        <v>9</v>
      </c>
    </row>
    <row r="8" spans="1:12" x14ac:dyDescent="0.3">
      <c r="A8">
        <v>18.399999999999999</v>
      </c>
      <c r="B8">
        <v>18</v>
      </c>
      <c r="C8" s="1">
        <v>43431</v>
      </c>
      <c r="D8">
        <v>26.617972219999999</v>
      </c>
      <c r="E8">
        <v>93.514638890000001</v>
      </c>
      <c r="F8" t="s">
        <v>210</v>
      </c>
      <c r="G8" t="s">
        <v>64</v>
      </c>
      <c r="H8" t="s">
        <v>190</v>
      </c>
      <c r="I8">
        <v>0</v>
      </c>
      <c r="J8">
        <v>1</v>
      </c>
      <c r="K8">
        <v>0</v>
      </c>
      <c r="L8" t="s">
        <v>9</v>
      </c>
    </row>
    <row r="9" spans="1:12" x14ac:dyDescent="0.3">
      <c r="A9">
        <v>18.5</v>
      </c>
      <c r="B9">
        <v>18</v>
      </c>
      <c r="C9" s="1">
        <v>43431</v>
      </c>
      <c r="D9">
        <v>26.617972219999999</v>
      </c>
      <c r="E9">
        <v>93.514638890000001</v>
      </c>
      <c r="F9" t="s">
        <v>210</v>
      </c>
      <c r="G9" t="s">
        <v>64</v>
      </c>
      <c r="H9" t="s">
        <v>190</v>
      </c>
      <c r="I9">
        <v>0</v>
      </c>
      <c r="J9">
        <v>1</v>
      </c>
      <c r="K9">
        <v>0</v>
      </c>
      <c r="L9" t="s">
        <v>9</v>
      </c>
    </row>
    <row r="10" spans="1:12" x14ac:dyDescent="0.3">
      <c r="A10">
        <v>18.600000000000001</v>
      </c>
      <c r="B10">
        <v>18</v>
      </c>
      <c r="C10" s="1">
        <v>43431</v>
      </c>
      <c r="D10">
        <v>26.617972219999999</v>
      </c>
      <c r="E10">
        <v>93.514638890000001</v>
      </c>
      <c r="F10" t="s">
        <v>210</v>
      </c>
      <c r="G10" t="s">
        <v>64</v>
      </c>
      <c r="H10" t="s">
        <v>190</v>
      </c>
      <c r="I10">
        <v>0</v>
      </c>
      <c r="J10">
        <v>1</v>
      </c>
      <c r="K10">
        <v>0</v>
      </c>
      <c r="L10" t="s">
        <v>9</v>
      </c>
    </row>
    <row r="11" spans="1:12" x14ac:dyDescent="0.3">
      <c r="A11">
        <v>18.7</v>
      </c>
      <c r="B11">
        <v>18</v>
      </c>
      <c r="C11" s="1">
        <v>43431</v>
      </c>
      <c r="D11">
        <v>26.617972219999999</v>
      </c>
      <c r="E11">
        <v>93.514638890000001</v>
      </c>
      <c r="F11" t="s">
        <v>210</v>
      </c>
      <c r="G11" t="s">
        <v>64</v>
      </c>
      <c r="H11" t="s">
        <v>190</v>
      </c>
      <c r="I11">
        <v>0</v>
      </c>
      <c r="J11">
        <v>1</v>
      </c>
      <c r="K11">
        <v>0</v>
      </c>
      <c r="L11" t="s">
        <v>9</v>
      </c>
    </row>
    <row r="12" spans="1:12" x14ac:dyDescent="0.3">
      <c r="A12">
        <v>18.8</v>
      </c>
      <c r="B12">
        <v>18</v>
      </c>
      <c r="C12" s="1">
        <v>43431</v>
      </c>
      <c r="D12">
        <v>26.617972219999999</v>
      </c>
      <c r="E12">
        <v>93.514638890000001</v>
      </c>
      <c r="F12" t="s">
        <v>210</v>
      </c>
      <c r="G12" t="s">
        <v>64</v>
      </c>
      <c r="H12" t="s">
        <v>190</v>
      </c>
      <c r="I12">
        <v>0</v>
      </c>
      <c r="J12">
        <v>1</v>
      </c>
      <c r="K12">
        <v>0</v>
      </c>
      <c r="L12" t="s">
        <v>9</v>
      </c>
    </row>
    <row r="13" spans="1:12" x14ac:dyDescent="0.3">
      <c r="A13">
        <v>18.899999999999999</v>
      </c>
      <c r="B13">
        <v>18</v>
      </c>
      <c r="C13" s="1">
        <v>43431</v>
      </c>
      <c r="D13">
        <v>26.617972219999999</v>
      </c>
      <c r="E13">
        <v>93.514638890000001</v>
      </c>
      <c r="F13" t="s">
        <v>210</v>
      </c>
      <c r="G13" t="s">
        <v>64</v>
      </c>
      <c r="H13" t="s">
        <v>190</v>
      </c>
      <c r="I13">
        <v>0</v>
      </c>
      <c r="J13">
        <v>1</v>
      </c>
      <c r="K13">
        <v>0</v>
      </c>
      <c r="L13" t="s">
        <v>9</v>
      </c>
    </row>
    <row r="14" spans="1:12" x14ac:dyDescent="0.3">
      <c r="A14">
        <v>17</v>
      </c>
      <c r="B14">
        <v>17</v>
      </c>
      <c r="C14" s="1">
        <v>43435</v>
      </c>
      <c r="D14">
        <v>26.62277778</v>
      </c>
      <c r="E14">
        <v>93.524694440000005</v>
      </c>
      <c r="F14" t="s">
        <v>210</v>
      </c>
      <c r="G14" t="s">
        <v>64</v>
      </c>
      <c r="H14" t="s">
        <v>190</v>
      </c>
      <c r="I14">
        <v>0</v>
      </c>
      <c r="J14">
        <v>1</v>
      </c>
      <c r="K14">
        <v>0</v>
      </c>
      <c r="L14" t="s">
        <v>9</v>
      </c>
    </row>
    <row r="15" spans="1:12" x14ac:dyDescent="0.3">
      <c r="A15">
        <v>17.100000000000001</v>
      </c>
      <c r="B15">
        <v>17</v>
      </c>
      <c r="C15" s="1">
        <v>43435</v>
      </c>
      <c r="D15">
        <v>26.62277778</v>
      </c>
      <c r="E15">
        <v>93.524694440000005</v>
      </c>
      <c r="F15" t="s">
        <v>210</v>
      </c>
      <c r="G15" t="s">
        <v>64</v>
      </c>
      <c r="H15" t="s">
        <v>190</v>
      </c>
      <c r="I15">
        <v>0</v>
      </c>
      <c r="J15">
        <v>1</v>
      </c>
      <c r="K15">
        <v>0</v>
      </c>
      <c r="L15" t="s">
        <v>9</v>
      </c>
    </row>
    <row r="16" spans="1:12" x14ac:dyDescent="0.3">
      <c r="A16">
        <v>17.2</v>
      </c>
      <c r="B16">
        <v>17</v>
      </c>
      <c r="C16" s="1">
        <v>43435</v>
      </c>
      <c r="D16">
        <v>26.62277778</v>
      </c>
      <c r="E16">
        <v>93.524694440000005</v>
      </c>
      <c r="F16" t="s">
        <v>210</v>
      </c>
      <c r="G16" t="s">
        <v>64</v>
      </c>
      <c r="H16" t="s">
        <v>190</v>
      </c>
      <c r="I16">
        <v>0</v>
      </c>
      <c r="J16">
        <v>1</v>
      </c>
      <c r="K16">
        <v>0</v>
      </c>
      <c r="L16" t="s">
        <v>9</v>
      </c>
    </row>
    <row r="17" spans="1:12" x14ac:dyDescent="0.3">
      <c r="A17">
        <v>6</v>
      </c>
      <c r="B17">
        <v>6</v>
      </c>
      <c r="C17" s="1">
        <v>43454</v>
      </c>
      <c r="D17">
        <v>26.57427333</v>
      </c>
      <c r="E17">
        <v>93.188923329999994</v>
      </c>
      <c r="F17" t="s">
        <v>210</v>
      </c>
      <c r="G17" t="s">
        <v>64</v>
      </c>
      <c r="H17" t="s">
        <v>190</v>
      </c>
      <c r="I17">
        <v>0</v>
      </c>
      <c r="J17">
        <v>0</v>
      </c>
      <c r="K17">
        <v>1</v>
      </c>
      <c r="L17" t="s">
        <v>9</v>
      </c>
    </row>
    <row r="18" spans="1:12" x14ac:dyDescent="0.3">
      <c r="A18">
        <v>25</v>
      </c>
      <c r="B18">
        <v>25</v>
      </c>
      <c r="C18" s="1">
        <v>43470</v>
      </c>
      <c r="D18">
        <v>26.576065</v>
      </c>
      <c r="E18">
        <v>93.154236670000003</v>
      </c>
      <c r="F18" t="s">
        <v>210</v>
      </c>
      <c r="G18" t="s">
        <v>64</v>
      </c>
      <c r="H18" t="s">
        <v>190</v>
      </c>
      <c r="I18">
        <v>0</v>
      </c>
      <c r="J18">
        <v>1</v>
      </c>
      <c r="K18">
        <v>0</v>
      </c>
      <c r="L18" t="s">
        <v>9</v>
      </c>
    </row>
    <row r="19" spans="1:12" x14ac:dyDescent="0.3">
      <c r="A19">
        <v>25.1</v>
      </c>
      <c r="B19">
        <v>25</v>
      </c>
      <c r="C19" s="1">
        <v>43470</v>
      </c>
      <c r="D19">
        <v>26.576065</v>
      </c>
      <c r="E19">
        <v>93.154236670000003</v>
      </c>
      <c r="F19" t="s">
        <v>210</v>
      </c>
      <c r="G19" t="s">
        <v>64</v>
      </c>
      <c r="H19" t="s">
        <v>190</v>
      </c>
      <c r="I19">
        <v>0</v>
      </c>
      <c r="J19">
        <v>1</v>
      </c>
      <c r="K19">
        <v>0</v>
      </c>
      <c r="L19" t="s">
        <v>9</v>
      </c>
    </row>
    <row r="20" spans="1:12" x14ac:dyDescent="0.3">
      <c r="A20">
        <v>28</v>
      </c>
      <c r="B20">
        <v>28</v>
      </c>
      <c r="C20" s="1">
        <v>43472</v>
      </c>
      <c r="D20">
        <v>26.58420667</v>
      </c>
      <c r="E20">
        <v>93.337450000000004</v>
      </c>
      <c r="F20" t="s">
        <v>210</v>
      </c>
      <c r="G20" t="s">
        <v>64</v>
      </c>
      <c r="H20" t="s">
        <v>190</v>
      </c>
      <c r="I20">
        <v>0</v>
      </c>
      <c r="J20">
        <v>1</v>
      </c>
      <c r="K20">
        <v>0</v>
      </c>
      <c r="L20" t="s">
        <v>9</v>
      </c>
    </row>
    <row r="21" spans="1:12" x14ac:dyDescent="0.3">
      <c r="A21">
        <v>40</v>
      </c>
      <c r="B21">
        <v>40</v>
      </c>
      <c r="C21" s="1">
        <v>43477</v>
      </c>
      <c r="D21">
        <v>26.585584999999998</v>
      </c>
      <c r="E21">
        <v>93.327385000000007</v>
      </c>
      <c r="F21" t="s">
        <v>210</v>
      </c>
      <c r="G21" t="s">
        <v>64</v>
      </c>
      <c r="H21" t="s">
        <v>190</v>
      </c>
      <c r="I21">
        <v>0</v>
      </c>
      <c r="J21">
        <v>0</v>
      </c>
      <c r="K21">
        <v>1</v>
      </c>
      <c r="L21" t="s">
        <v>9</v>
      </c>
    </row>
    <row r="22" spans="1:12" x14ac:dyDescent="0.3">
      <c r="A22">
        <v>41</v>
      </c>
      <c r="B22">
        <v>41</v>
      </c>
      <c r="C22" s="1">
        <v>43477</v>
      </c>
      <c r="D22">
        <v>26.573916669999999</v>
      </c>
      <c r="E22">
        <v>93.145944439999994</v>
      </c>
      <c r="F22" t="s">
        <v>210</v>
      </c>
      <c r="G22" t="s">
        <v>64</v>
      </c>
      <c r="H22" t="s">
        <v>190</v>
      </c>
      <c r="I22">
        <v>0</v>
      </c>
      <c r="J22">
        <v>1</v>
      </c>
      <c r="K22">
        <v>0</v>
      </c>
      <c r="L22" t="s">
        <v>9</v>
      </c>
    </row>
    <row r="23" spans="1:12" x14ac:dyDescent="0.3">
      <c r="A23">
        <v>41.1</v>
      </c>
      <c r="B23">
        <v>41</v>
      </c>
      <c r="C23" s="1">
        <v>43477</v>
      </c>
      <c r="D23">
        <v>26.573916669999999</v>
      </c>
      <c r="E23">
        <v>93.145944439999994</v>
      </c>
      <c r="F23" t="s">
        <v>210</v>
      </c>
      <c r="G23" t="s">
        <v>64</v>
      </c>
      <c r="H23" t="s">
        <v>190</v>
      </c>
      <c r="I23">
        <v>0</v>
      </c>
      <c r="J23">
        <v>1</v>
      </c>
      <c r="K23">
        <v>0</v>
      </c>
      <c r="L23" t="s">
        <v>9</v>
      </c>
    </row>
    <row r="24" spans="1:12" x14ac:dyDescent="0.3">
      <c r="A24">
        <v>41.2</v>
      </c>
      <c r="B24">
        <v>41</v>
      </c>
      <c r="C24" s="1">
        <v>43477</v>
      </c>
      <c r="D24">
        <v>26.573916669999999</v>
      </c>
      <c r="E24">
        <v>93.145944439999994</v>
      </c>
      <c r="F24" t="s">
        <v>210</v>
      </c>
      <c r="G24" t="s">
        <v>64</v>
      </c>
      <c r="H24" t="s">
        <v>190</v>
      </c>
      <c r="I24">
        <v>0</v>
      </c>
      <c r="J24">
        <v>1</v>
      </c>
      <c r="K24">
        <v>0</v>
      </c>
      <c r="L24" t="s">
        <v>9</v>
      </c>
    </row>
    <row r="25" spans="1:12" x14ac:dyDescent="0.3">
      <c r="A25">
        <v>52</v>
      </c>
      <c r="B25">
        <v>52</v>
      </c>
      <c r="C25" s="1">
        <v>43484</v>
      </c>
      <c r="D25">
        <v>26.573924999999999</v>
      </c>
      <c r="E25">
        <v>93.145931669999996</v>
      </c>
      <c r="F25" t="s">
        <v>210</v>
      </c>
      <c r="G25" t="s">
        <v>64</v>
      </c>
      <c r="H25" t="s">
        <v>190</v>
      </c>
      <c r="I25">
        <v>0</v>
      </c>
      <c r="J25">
        <v>1</v>
      </c>
      <c r="K25">
        <v>0</v>
      </c>
      <c r="L25" t="s">
        <v>9</v>
      </c>
    </row>
    <row r="26" spans="1:12" x14ac:dyDescent="0.3">
      <c r="A26">
        <v>52.1</v>
      </c>
      <c r="B26">
        <v>52</v>
      </c>
      <c r="C26" s="1">
        <v>43484</v>
      </c>
      <c r="D26">
        <v>26.573924999999999</v>
      </c>
      <c r="E26">
        <v>93.145931669999996</v>
      </c>
      <c r="F26" t="s">
        <v>210</v>
      </c>
      <c r="G26" t="s">
        <v>64</v>
      </c>
      <c r="H26" t="s">
        <v>190</v>
      </c>
      <c r="I26">
        <v>0</v>
      </c>
      <c r="J26">
        <v>1</v>
      </c>
      <c r="K26">
        <v>0</v>
      </c>
      <c r="L26" t="s">
        <v>9</v>
      </c>
    </row>
    <row r="27" spans="1:12" x14ac:dyDescent="0.3">
      <c r="A27">
        <v>52.2</v>
      </c>
      <c r="B27">
        <v>52</v>
      </c>
      <c r="C27" s="1">
        <v>43484</v>
      </c>
      <c r="D27">
        <v>26.573924999999999</v>
      </c>
      <c r="E27">
        <v>93.145931669999996</v>
      </c>
      <c r="F27" t="s">
        <v>210</v>
      </c>
      <c r="G27" t="s">
        <v>64</v>
      </c>
      <c r="H27" t="s">
        <v>190</v>
      </c>
      <c r="I27">
        <v>0</v>
      </c>
      <c r="J27">
        <v>1</v>
      </c>
      <c r="K27">
        <v>0</v>
      </c>
      <c r="L27" t="s">
        <v>9</v>
      </c>
    </row>
    <row r="28" spans="1:12" x14ac:dyDescent="0.3">
      <c r="A28">
        <v>56</v>
      </c>
      <c r="B28">
        <v>56</v>
      </c>
      <c r="C28" s="1">
        <v>43488</v>
      </c>
      <c r="D28">
        <v>26.584146669999999</v>
      </c>
      <c r="E28">
        <v>93.337383329999994</v>
      </c>
      <c r="F28" t="s">
        <v>210</v>
      </c>
      <c r="G28" t="s">
        <v>64</v>
      </c>
      <c r="H28" t="s">
        <v>190</v>
      </c>
      <c r="I28">
        <v>0</v>
      </c>
      <c r="J28">
        <v>1</v>
      </c>
      <c r="K28">
        <v>0</v>
      </c>
      <c r="L28" t="s">
        <v>9</v>
      </c>
    </row>
    <row r="29" spans="1:12" x14ac:dyDescent="0.3">
      <c r="A29">
        <v>57</v>
      </c>
      <c r="B29">
        <v>57</v>
      </c>
      <c r="C29" s="1">
        <v>43488</v>
      </c>
      <c r="D29">
        <v>26.58548833</v>
      </c>
      <c r="E29">
        <v>93.322573329999997</v>
      </c>
      <c r="F29" t="s">
        <v>210</v>
      </c>
      <c r="G29" t="s">
        <v>64</v>
      </c>
      <c r="H29" t="s">
        <v>190</v>
      </c>
      <c r="I29">
        <v>0</v>
      </c>
      <c r="J29">
        <v>1</v>
      </c>
      <c r="K29">
        <v>0</v>
      </c>
      <c r="L29" t="s">
        <v>9</v>
      </c>
    </row>
    <row r="30" spans="1:12" x14ac:dyDescent="0.3">
      <c r="A30">
        <v>57.1</v>
      </c>
      <c r="B30">
        <v>57</v>
      </c>
      <c r="C30" s="1">
        <v>43488</v>
      </c>
      <c r="D30">
        <v>26.58548833</v>
      </c>
      <c r="E30">
        <v>93.322573329999997</v>
      </c>
      <c r="F30" t="s">
        <v>210</v>
      </c>
      <c r="G30" t="s">
        <v>64</v>
      </c>
      <c r="H30" t="s">
        <v>190</v>
      </c>
      <c r="I30">
        <v>0</v>
      </c>
      <c r="J30">
        <v>1</v>
      </c>
      <c r="K30">
        <v>0</v>
      </c>
      <c r="L30" t="s">
        <v>9</v>
      </c>
    </row>
    <row r="31" spans="1:12" x14ac:dyDescent="0.3">
      <c r="A31">
        <v>77</v>
      </c>
      <c r="B31">
        <v>77</v>
      </c>
      <c r="C31" s="1">
        <v>43493</v>
      </c>
      <c r="D31">
        <v>26.58539167</v>
      </c>
      <c r="E31">
        <v>93.322616670000002</v>
      </c>
      <c r="F31" t="s">
        <v>210</v>
      </c>
      <c r="G31" t="s">
        <v>64</v>
      </c>
      <c r="H31" t="s">
        <v>190</v>
      </c>
      <c r="I31">
        <v>0</v>
      </c>
      <c r="J31">
        <v>1</v>
      </c>
      <c r="K31">
        <v>0</v>
      </c>
      <c r="L31" t="s">
        <v>9</v>
      </c>
    </row>
    <row r="32" spans="1:12" x14ac:dyDescent="0.3">
      <c r="A32">
        <v>79</v>
      </c>
      <c r="B32">
        <v>79</v>
      </c>
      <c r="C32" s="1">
        <v>43494</v>
      </c>
      <c r="D32">
        <v>26.58541</v>
      </c>
      <c r="E32">
        <v>93.322581670000005</v>
      </c>
      <c r="F32" t="s">
        <v>210</v>
      </c>
      <c r="G32" t="s">
        <v>64</v>
      </c>
      <c r="H32" t="s">
        <v>190</v>
      </c>
      <c r="I32">
        <v>0</v>
      </c>
      <c r="J32">
        <v>1</v>
      </c>
      <c r="K32">
        <v>0</v>
      </c>
      <c r="L32" t="s">
        <v>9</v>
      </c>
    </row>
    <row r="33" spans="1:12" x14ac:dyDescent="0.3">
      <c r="A33">
        <v>94</v>
      </c>
      <c r="B33">
        <v>94</v>
      </c>
      <c r="C33" s="1">
        <v>43502</v>
      </c>
      <c r="D33">
        <v>26.585431669999998</v>
      </c>
      <c r="E33">
        <v>93.322558330000007</v>
      </c>
      <c r="F33" t="s">
        <v>210</v>
      </c>
      <c r="G33" t="s">
        <v>64</v>
      </c>
      <c r="H33" t="s">
        <v>190</v>
      </c>
      <c r="I33">
        <v>0</v>
      </c>
      <c r="J33">
        <v>1</v>
      </c>
      <c r="K33">
        <v>0</v>
      </c>
      <c r="L33" t="s">
        <v>9</v>
      </c>
    </row>
    <row r="34" spans="1:12" x14ac:dyDescent="0.3">
      <c r="A34">
        <v>95</v>
      </c>
      <c r="B34">
        <v>95</v>
      </c>
      <c r="C34" s="1">
        <v>43502</v>
      </c>
      <c r="D34">
        <v>26.585396670000002</v>
      </c>
      <c r="E34">
        <v>93.321913330000001</v>
      </c>
      <c r="F34" t="s">
        <v>210</v>
      </c>
      <c r="G34" t="s">
        <v>64</v>
      </c>
      <c r="H34" t="s">
        <v>190</v>
      </c>
      <c r="I34">
        <v>0</v>
      </c>
      <c r="J34">
        <v>1</v>
      </c>
      <c r="K34">
        <v>0</v>
      </c>
      <c r="L34" t="s">
        <v>9</v>
      </c>
    </row>
    <row r="35" spans="1:12" x14ac:dyDescent="0.3">
      <c r="A35">
        <v>96</v>
      </c>
      <c r="B35">
        <v>96</v>
      </c>
      <c r="C35" s="1">
        <v>43504</v>
      </c>
      <c r="D35">
        <v>26.585538329999999</v>
      </c>
      <c r="E35">
        <v>93.322908330000004</v>
      </c>
      <c r="F35" t="s">
        <v>210</v>
      </c>
      <c r="G35" t="s">
        <v>64</v>
      </c>
      <c r="H35" t="s">
        <v>190</v>
      </c>
      <c r="I35">
        <v>0</v>
      </c>
      <c r="J35">
        <v>1</v>
      </c>
      <c r="K35">
        <v>0</v>
      </c>
      <c r="L35" t="s">
        <v>9</v>
      </c>
    </row>
    <row r="36" spans="1:12" x14ac:dyDescent="0.3">
      <c r="A36">
        <v>96.1</v>
      </c>
      <c r="B36">
        <v>96</v>
      </c>
      <c r="C36" s="1">
        <v>43504</v>
      </c>
      <c r="D36">
        <v>26.585538329999999</v>
      </c>
      <c r="E36">
        <v>93.322908330000004</v>
      </c>
      <c r="F36" t="s">
        <v>210</v>
      </c>
      <c r="G36" t="s">
        <v>64</v>
      </c>
      <c r="H36" t="s">
        <v>190</v>
      </c>
      <c r="I36">
        <v>0</v>
      </c>
      <c r="J36">
        <v>1</v>
      </c>
      <c r="K36">
        <v>0</v>
      </c>
      <c r="L36" t="s">
        <v>9</v>
      </c>
    </row>
    <row r="37" spans="1:12" x14ac:dyDescent="0.3">
      <c r="A37">
        <v>97</v>
      </c>
      <c r="B37">
        <v>97</v>
      </c>
      <c r="C37" s="1">
        <v>43504</v>
      </c>
      <c r="D37">
        <v>26.574388890000002</v>
      </c>
      <c r="E37">
        <v>93.192472219999999</v>
      </c>
      <c r="F37" t="s">
        <v>210</v>
      </c>
      <c r="G37" t="s">
        <v>64</v>
      </c>
      <c r="H37" t="s">
        <v>190</v>
      </c>
      <c r="I37">
        <v>0</v>
      </c>
      <c r="J37">
        <v>0</v>
      </c>
      <c r="K37">
        <v>1</v>
      </c>
      <c r="L37" t="s">
        <v>9</v>
      </c>
    </row>
    <row r="38" spans="1:12" x14ac:dyDescent="0.3">
      <c r="A38">
        <v>97.1</v>
      </c>
      <c r="B38">
        <v>97</v>
      </c>
      <c r="C38" s="1">
        <v>43504</v>
      </c>
      <c r="D38">
        <v>26.574388890000002</v>
      </c>
      <c r="E38">
        <v>93.192472219999999</v>
      </c>
      <c r="F38" t="s">
        <v>210</v>
      </c>
      <c r="G38" t="s">
        <v>64</v>
      </c>
      <c r="H38" t="s">
        <v>190</v>
      </c>
      <c r="I38">
        <v>0</v>
      </c>
      <c r="J38">
        <v>0</v>
      </c>
      <c r="K38">
        <v>1</v>
      </c>
      <c r="L38" t="s">
        <v>9</v>
      </c>
    </row>
    <row r="39" spans="1:12" x14ac:dyDescent="0.3">
      <c r="A39">
        <v>105</v>
      </c>
      <c r="B39">
        <v>105</v>
      </c>
      <c r="C39" s="1">
        <v>43510</v>
      </c>
      <c r="D39">
        <v>26.613283330000002</v>
      </c>
      <c r="E39">
        <v>93.502399999999994</v>
      </c>
      <c r="F39" t="s">
        <v>210</v>
      </c>
      <c r="G39" t="s">
        <v>64</v>
      </c>
      <c r="H39" t="s">
        <v>190</v>
      </c>
      <c r="I39">
        <v>0</v>
      </c>
      <c r="J39">
        <v>0</v>
      </c>
      <c r="K39">
        <v>1</v>
      </c>
      <c r="L39" t="s">
        <v>9</v>
      </c>
    </row>
    <row r="40" spans="1:12" x14ac:dyDescent="0.3">
      <c r="A40">
        <v>107</v>
      </c>
      <c r="B40">
        <v>107</v>
      </c>
      <c r="C40" s="1">
        <v>43510</v>
      </c>
      <c r="D40">
        <v>26.569375000000001</v>
      </c>
      <c r="E40">
        <v>93.072378330000006</v>
      </c>
      <c r="F40" t="s">
        <v>210</v>
      </c>
      <c r="G40" t="s">
        <v>64</v>
      </c>
      <c r="H40" t="s">
        <v>190</v>
      </c>
      <c r="I40">
        <v>0</v>
      </c>
      <c r="J40">
        <v>1</v>
      </c>
      <c r="K40">
        <v>0</v>
      </c>
      <c r="L40" t="s">
        <v>9</v>
      </c>
    </row>
    <row r="41" spans="1:12" x14ac:dyDescent="0.3">
      <c r="A41">
        <v>109</v>
      </c>
      <c r="B41">
        <v>109</v>
      </c>
      <c r="C41" s="1">
        <v>43516</v>
      </c>
      <c r="D41">
        <v>26.584119999999999</v>
      </c>
      <c r="E41">
        <v>93.337391670000002</v>
      </c>
      <c r="F41" t="s">
        <v>210</v>
      </c>
      <c r="G41" t="s">
        <v>64</v>
      </c>
      <c r="H41" t="s">
        <v>190</v>
      </c>
      <c r="I41">
        <v>0</v>
      </c>
      <c r="J41">
        <v>1</v>
      </c>
      <c r="K41">
        <v>0</v>
      </c>
      <c r="L41" t="s">
        <v>9</v>
      </c>
    </row>
    <row r="42" spans="1:12" x14ac:dyDescent="0.3">
      <c r="A42">
        <v>111</v>
      </c>
      <c r="B42">
        <v>111</v>
      </c>
      <c r="C42" s="1">
        <v>43518</v>
      </c>
      <c r="D42">
        <v>26.574846669999999</v>
      </c>
      <c r="E42">
        <v>93.175584999999998</v>
      </c>
      <c r="F42" t="s">
        <v>210</v>
      </c>
      <c r="G42" t="s">
        <v>64</v>
      </c>
      <c r="H42" t="s">
        <v>190</v>
      </c>
      <c r="I42">
        <v>0</v>
      </c>
      <c r="J42">
        <v>1</v>
      </c>
      <c r="K42">
        <v>0</v>
      </c>
      <c r="L42" t="s">
        <v>9</v>
      </c>
    </row>
    <row r="43" spans="1:12" x14ac:dyDescent="0.3">
      <c r="A43">
        <v>113</v>
      </c>
      <c r="B43">
        <v>113</v>
      </c>
      <c r="C43" s="1">
        <v>43521</v>
      </c>
      <c r="D43">
        <v>26.576111109999999</v>
      </c>
      <c r="E43">
        <v>93.168750000000003</v>
      </c>
      <c r="F43" t="s">
        <v>210</v>
      </c>
      <c r="G43" t="s">
        <v>64</v>
      </c>
      <c r="H43" t="s">
        <v>190</v>
      </c>
      <c r="I43">
        <v>0</v>
      </c>
      <c r="J43">
        <v>1</v>
      </c>
      <c r="K43">
        <v>0</v>
      </c>
      <c r="L43" t="s">
        <v>9</v>
      </c>
    </row>
    <row r="44" spans="1:12" x14ac:dyDescent="0.3">
      <c r="A44">
        <v>129</v>
      </c>
      <c r="B44">
        <v>129</v>
      </c>
      <c r="C44" s="1">
        <v>43532</v>
      </c>
      <c r="D44">
        <v>26.58426167</v>
      </c>
      <c r="E44">
        <v>93.337416669999996</v>
      </c>
      <c r="F44" t="s">
        <v>210</v>
      </c>
      <c r="G44" t="s">
        <v>64</v>
      </c>
      <c r="H44" t="s">
        <v>190</v>
      </c>
      <c r="I44">
        <v>0</v>
      </c>
      <c r="J44">
        <v>1</v>
      </c>
      <c r="K44">
        <v>0</v>
      </c>
      <c r="L44" t="s">
        <v>9</v>
      </c>
    </row>
    <row r="45" spans="1:12" x14ac:dyDescent="0.3">
      <c r="A45">
        <v>153</v>
      </c>
      <c r="B45">
        <v>153</v>
      </c>
      <c r="C45" s="1">
        <v>43574</v>
      </c>
      <c r="D45">
        <v>26.57413889</v>
      </c>
      <c r="E45">
        <v>93.188916669999998</v>
      </c>
      <c r="F45" t="s">
        <v>210</v>
      </c>
      <c r="G45" t="s">
        <v>64</v>
      </c>
      <c r="H45" t="s">
        <v>190</v>
      </c>
      <c r="I45">
        <v>0</v>
      </c>
      <c r="J45">
        <v>0</v>
      </c>
      <c r="K45">
        <v>1</v>
      </c>
      <c r="L45" t="s">
        <v>33</v>
      </c>
    </row>
    <row r="46" spans="1:12" x14ac:dyDescent="0.3">
      <c r="A46">
        <v>153.1</v>
      </c>
      <c r="B46">
        <v>153</v>
      </c>
      <c r="C46" s="1">
        <v>43574</v>
      </c>
      <c r="D46">
        <v>26.57413889</v>
      </c>
      <c r="E46">
        <v>93.188916669999998</v>
      </c>
      <c r="F46" t="s">
        <v>210</v>
      </c>
      <c r="G46" t="s">
        <v>64</v>
      </c>
      <c r="H46" t="s">
        <v>190</v>
      </c>
      <c r="I46">
        <v>0</v>
      </c>
      <c r="J46">
        <v>0</v>
      </c>
      <c r="K46">
        <v>1</v>
      </c>
      <c r="L46" t="s">
        <v>33</v>
      </c>
    </row>
    <row r="47" spans="1:12" x14ac:dyDescent="0.3">
      <c r="A47">
        <v>153.1</v>
      </c>
      <c r="B47">
        <v>153</v>
      </c>
      <c r="C47" s="1">
        <v>43574</v>
      </c>
      <c r="D47">
        <v>26.57413889</v>
      </c>
      <c r="E47">
        <v>93.188916669999998</v>
      </c>
      <c r="F47" t="s">
        <v>210</v>
      </c>
      <c r="G47" t="s">
        <v>64</v>
      </c>
      <c r="H47" t="s">
        <v>190</v>
      </c>
      <c r="I47">
        <v>0</v>
      </c>
      <c r="J47">
        <v>0</v>
      </c>
      <c r="K47">
        <v>1</v>
      </c>
      <c r="L47" t="s">
        <v>33</v>
      </c>
    </row>
    <row r="48" spans="1:12" x14ac:dyDescent="0.3">
      <c r="A48">
        <v>153.11000000000001</v>
      </c>
      <c r="B48">
        <v>153</v>
      </c>
      <c r="C48" s="1">
        <v>43574</v>
      </c>
      <c r="D48">
        <v>26.57413889</v>
      </c>
      <c r="E48">
        <v>93.188916669999998</v>
      </c>
      <c r="F48" t="s">
        <v>210</v>
      </c>
      <c r="G48" t="s">
        <v>64</v>
      </c>
      <c r="H48" t="s">
        <v>190</v>
      </c>
      <c r="I48">
        <v>0</v>
      </c>
      <c r="J48">
        <v>0</v>
      </c>
      <c r="K48">
        <v>1</v>
      </c>
      <c r="L48" t="s">
        <v>33</v>
      </c>
    </row>
    <row r="49" spans="1:12" x14ac:dyDescent="0.3">
      <c r="A49">
        <v>153.12</v>
      </c>
      <c r="B49">
        <v>153</v>
      </c>
      <c r="C49" s="1">
        <v>43574</v>
      </c>
      <c r="D49">
        <v>26.57413889</v>
      </c>
      <c r="E49">
        <v>93.188916669999998</v>
      </c>
      <c r="F49" t="s">
        <v>210</v>
      </c>
      <c r="G49" t="s">
        <v>64</v>
      </c>
      <c r="H49" t="s">
        <v>190</v>
      </c>
      <c r="I49">
        <v>0</v>
      </c>
      <c r="J49">
        <v>0</v>
      </c>
      <c r="K49">
        <v>1</v>
      </c>
      <c r="L49" t="s">
        <v>33</v>
      </c>
    </row>
    <row r="50" spans="1:12" x14ac:dyDescent="0.3">
      <c r="A50">
        <v>153.13</v>
      </c>
      <c r="B50">
        <v>153</v>
      </c>
      <c r="C50" s="1">
        <v>43574</v>
      </c>
      <c r="D50">
        <v>26.57413889</v>
      </c>
      <c r="E50">
        <v>93.188916669999998</v>
      </c>
      <c r="F50" t="s">
        <v>210</v>
      </c>
      <c r="G50" t="s">
        <v>64</v>
      </c>
      <c r="H50" t="s">
        <v>190</v>
      </c>
      <c r="I50">
        <v>0</v>
      </c>
      <c r="J50">
        <v>0</v>
      </c>
      <c r="K50">
        <v>1</v>
      </c>
      <c r="L50" t="s">
        <v>33</v>
      </c>
    </row>
    <row r="51" spans="1:12" x14ac:dyDescent="0.3">
      <c r="A51">
        <v>153.19999999999999</v>
      </c>
      <c r="B51">
        <v>153</v>
      </c>
      <c r="C51" s="1">
        <v>43574</v>
      </c>
      <c r="D51">
        <v>26.57413889</v>
      </c>
      <c r="E51">
        <v>93.188916669999998</v>
      </c>
      <c r="F51" t="s">
        <v>210</v>
      </c>
      <c r="G51" t="s">
        <v>64</v>
      </c>
      <c r="H51" t="s">
        <v>190</v>
      </c>
      <c r="I51">
        <v>0</v>
      </c>
      <c r="J51">
        <v>0</v>
      </c>
      <c r="K51">
        <v>1</v>
      </c>
      <c r="L51" t="s">
        <v>33</v>
      </c>
    </row>
    <row r="52" spans="1:12" x14ac:dyDescent="0.3">
      <c r="A52">
        <v>153.30000000000001</v>
      </c>
      <c r="B52">
        <v>153</v>
      </c>
      <c r="C52" s="1">
        <v>43574</v>
      </c>
      <c r="D52">
        <v>26.57413889</v>
      </c>
      <c r="E52">
        <v>93.188916669999998</v>
      </c>
      <c r="F52" t="s">
        <v>210</v>
      </c>
      <c r="G52" t="s">
        <v>64</v>
      </c>
      <c r="H52" t="s">
        <v>190</v>
      </c>
      <c r="I52">
        <v>0</v>
      </c>
      <c r="J52">
        <v>0</v>
      </c>
      <c r="K52">
        <v>1</v>
      </c>
      <c r="L52" t="s">
        <v>33</v>
      </c>
    </row>
    <row r="53" spans="1:12" x14ac:dyDescent="0.3">
      <c r="A53">
        <v>153.4</v>
      </c>
      <c r="B53">
        <v>153</v>
      </c>
      <c r="C53" s="1">
        <v>43574</v>
      </c>
      <c r="D53">
        <v>26.57413889</v>
      </c>
      <c r="E53">
        <v>93.188916669999998</v>
      </c>
      <c r="F53" t="s">
        <v>210</v>
      </c>
      <c r="G53" t="s">
        <v>64</v>
      </c>
      <c r="H53" t="s">
        <v>190</v>
      </c>
      <c r="I53">
        <v>0</v>
      </c>
      <c r="J53">
        <v>0</v>
      </c>
      <c r="K53">
        <v>1</v>
      </c>
      <c r="L53" t="s">
        <v>33</v>
      </c>
    </row>
    <row r="54" spans="1:12" x14ac:dyDescent="0.3">
      <c r="A54">
        <v>153.5</v>
      </c>
      <c r="B54">
        <v>153</v>
      </c>
      <c r="C54" s="1">
        <v>43574</v>
      </c>
      <c r="D54">
        <v>26.57413889</v>
      </c>
      <c r="E54">
        <v>93.188916669999998</v>
      </c>
      <c r="F54" t="s">
        <v>210</v>
      </c>
      <c r="G54" t="s">
        <v>64</v>
      </c>
      <c r="H54" t="s">
        <v>190</v>
      </c>
      <c r="I54">
        <v>0</v>
      </c>
      <c r="J54">
        <v>0</v>
      </c>
      <c r="K54">
        <v>1</v>
      </c>
      <c r="L54" t="s">
        <v>33</v>
      </c>
    </row>
    <row r="55" spans="1:12" x14ac:dyDescent="0.3">
      <c r="A55">
        <v>153.6</v>
      </c>
      <c r="B55">
        <v>153</v>
      </c>
      <c r="C55" s="1">
        <v>43574</v>
      </c>
      <c r="D55">
        <v>26.57413889</v>
      </c>
      <c r="E55">
        <v>93.188916669999998</v>
      </c>
      <c r="F55" t="s">
        <v>210</v>
      </c>
      <c r="G55" t="s">
        <v>64</v>
      </c>
      <c r="H55" t="s">
        <v>190</v>
      </c>
      <c r="I55">
        <v>0</v>
      </c>
      <c r="J55">
        <v>0</v>
      </c>
      <c r="K55">
        <v>1</v>
      </c>
      <c r="L55" t="s">
        <v>33</v>
      </c>
    </row>
    <row r="56" spans="1:12" x14ac:dyDescent="0.3">
      <c r="A56">
        <v>153.69999999999999</v>
      </c>
      <c r="B56">
        <v>153</v>
      </c>
      <c r="C56" s="1">
        <v>43574</v>
      </c>
      <c r="D56">
        <v>26.57413889</v>
      </c>
      <c r="E56">
        <v>93.188916669999998</v>
      </c>
      <c r="F56" t="s">
        <v>210</v>
      </c>
      <c r="G56" t="s">
        <v>64</v>
      </c>
      <c r="H56" t="s">
        <v>190</v>
      </c>
      <c r="I56">
        <v>0</v>
      </c>
      <c r="J56">
        <v>0</v>
      </c>
      <c r="K56">
        <v>1</v>
      </c>
      <c r="L56" t="s">
        <v>33</v>
      </c>
    </row>
    <row r="57" spans="1:12" x14ac:dyDescent="0.3">
      <c r="A57">
        <v>153.80000000000001</v>
      </c>
      <c r="B57">
        <v>153</v>
      </c>
      <c r="C57" s="1">
        <v>43574</v>
      </c>
      <c r="D57">
        <v>26.57413889</v>
      </c>
      <c r="E57">
        <v>93.188916669999998</v>
      </c>
      <c r="F57" t="s">
        <v>210</v>
      </c>
      <c r="G57" t="s">
        <v>64</v>
      </c>
      <c r="H57" t="s">
        <v>190</v>
      </c>
      <c r="I57">
        <v>0</v>
      </c>
      <c r="J57">
        <v>0</v>
      </c>
      <c r="K57">
        <v>1</v>
      </c>
      <c r="L57" t="s">
        <v>33</v>
      </c>
    </row>
    <row r="58" spans="1:12" x14ac:dyDescent="0.3">
      <c r="A58">
        <v>153.9</v>
      </c>
      <c r="B58">
        <v>153</v>
      </c>
      <c r="C58" s="1">
        <v>43574</v>
      </c>
      <c r="D58">
        <v>26.57413889</v>
      </c>
      <c r="E58">
        <v>93.188916669999998</v>
      </c>
      <c r="F58" t="s">
        <v>210</v>
      </c>
      <c r="G58" t="s">
        <v>64</v>
      </c>
      <c r="H58" t="s">
        <v>190</v>
      </c>
      <c r="I58">
        <v>0</v>
      </c>
      <c r="J58">
        <v>0</v>
      </c>
      <c r="K58">
        <v>1</v>
      </c>
      <c r="L58" t="s">
        <v>33</v>
      </c>
    </row>
    <row r="59" spans="1:12" x14ac:dyDescent="0.3">
      <c r="A59">
        <v>155</v>
      </c>
      <c r="B59">
        <v>155</v>
      </c>
      <c r="C59" s="1">
        <v>43576</v>
      </c>
      <c r="D59">
        <v>26.584201669999999</v>
      </c>
      <c r="E59">
        <v>93.337428329999995</v>
      </c>
      <c r="F59" t="s">
        <v>210</v>
      </c>
      <c r="G59" t="s">
        <v>64</v>
      </c>
      <c r="H59" t="s">
        <v>190</v>
      </c>
      <c r="I59">
        <v>0</v>
      </c>
      <c r="J59">
        <v>1</v>
      </c>
      <c r="K59">
        <v>0</v>
      </c>
      <c r="L59" t="s">
        <v>9</v>
      </c>
    </row>
    <row r="60" spans="1:12" x14ac:dyDescent="0.3">
      <c r="A60">
        <v>175</v>
      </c>
      <c r="B60">
        <v>175</v>
      </c>
      <c r="C60" s="1">
        <v>43592</v>
      </c>
      <c r="D60">
        <v>26.574034999999999</v>
      </c>
      <c r="E60">
        <v>93.145883330000004</v>
      </c>
      <c r="F60" t="s">
        <v>210</v>
      </c>
      <c r="G60" t="s">
        <v>64</v>
      </c>
      <c r="H60" t="s">
        <v>190</v>
      </c>
      <c r="I60">
        <v>0</v>
      </c>
      <c r="J60">
        <v>1</v>
      </c>
      <c r="K60">
        <v>0</v>
      </c>
      <c r="L60" t="s">
        <v>9</v>
      </c>
    </row>
    <row r="61" spans="1:12" x14ac:dyDescent="0.3">
      <c r="A61">
        <v>218</v>
      </c>
      <c r="B61">
        <v>218</v>
      </c>
      <c r="C61" s="1">
        <v>43618</v>
      </c>
      <c r="D61">
        <v>26.574141390000001</v>
      </c>
      <c r="E61">
        <v>93.188492780000004</v>
      </c>
      <c r="F61" t="s">
        <v>208</v>
      </c>
      <c r="G61" t="s">
        <v>64</v>
      </c>
      <c r="H61" t="s">
        <v>190</v>
      </c>
      <c r="I61">
        <v>0</v>
      </c>
      <c r="J61">
        <v>0</v>
      </c>
      <c r="K61">
        <v>1</v>
      </c>
      <c r="L61" t="s">
        <v>56</v>
      </c>
    </row>
    <row r="62" spans="1:12" x14ac:dyDescent="0.3">
      <c r="A62">
        <v>218.1</v>
      </c>
      <c r="B62">
        <v>218</v>
      </c>
      <c r="C62" s="1">
        <v>43618</v>
      </c>
      <c r="D62">
        <v>26.574141390000001</v>
      </c>
      <c r="E62">
        <v>93.188492780000004</v>
      </c>
      <c r="F62" t="s">
        <v>208</v>
      </c>
      <c r="G62" t="s">
        <v>64</v>
      </c>
      <c r="H62" t="s">
        <v>190</v>
      </c>
      <c r="I62">
        <v>0</v>
      </c>
      <c r="J62">
        <v>0</v>
      </c>
      <c r="K62">
        <v>1</v>
      </c>
      <c r="L62" t="s">
        <v>56</v>
      </c>
    </row>
    <row r="63" spans="1:12" x14ac:dyDescent="0.3">
      <c r="A63">
        <v>218.2</v>
      </c>
      <c r="B63">
        <v>218</v>
      </c>
      <c r="C63" s="1">
        <v>43618</v>
      </c>
      <c r="D63">
        <v>26.574141390000001</v>
      </c>
      <c r="E63">
        <v>93.188492780000004</v>
      </c>
      <c r="F63" t="s">
        <v>208</v>
      </c>
      <c r="G63" t="s">
        <v>64</v>
      </c>
      <c r="H63" t="s">
        <v>190</v>
      </c>
      <c r="I63">
        <v>0</v>
      </c>
      <c r="J63">
        <v>0</v>
      </c>
      <c r="K63">
        <v>1</v>
      </c>
      <c r="L63" t="s">
        <v>56</v>
      </c>
    </row>
    <row r="64" spans="1:12" x14ac:dyDescent="0.3">
      <c r="A64">
        <v>220</v>
      </c>
      <c r="B64">
        <v>220</v>
      </c>
      <c r="C64" s="1">
        <v>43618</v>
      </c>
      <c r="D64">
        <v>26.571937500000001</v>
      </c>
      <c r="E64">
        <v>93.116607779999995</v>
      </c>
      <c r="F64" t="s">
        <v>208</v>
      </c>
      <c r="G64" t="s">
        <v>64</v>
      </c>
      <c r="H64" t="s">
        <v>190</v>
      </c>
      <c r="I64">
        <v>0</v>
      </c>
      <c r="J64">
        <v>0</v>
      </c>
      <c r="K64">
        <v>1</v>
      </c>
      <c r="L64" t="s">
        <v>58</v>
      </c>
    </row>
    <row r="65" spans="1:12" x14ac:dyDescent="0.3">
      <c r="A65">
        <v>220.1</v>
      </c>
      <c r="B65">
        <v>220</v>
      </c>
      <c r="C65" s="1">
        <v>43618</v>
      </c>
      <c r="D65">
        <v>26.571937500000001</v>
      </c>
      <c r="E65">
        <v>93.116607779999995</v>
      </c>
      <c r="F65" t="s">
        <v>208</v>
      </c>
      <c r="G65" t="s">
        <v>64</v>
      </c>
      <c r="H65" t="s">
        <v>190</v>
      </c>
      <c r="I65">
        <v>0</v>
      </c>
      <c r="J65">
        <v>0</v>
      </c>
      <c r="K65">
        <v>1</v>
      </c>
      <c r="L65" t="s">
        <v>58</v>
      </c>
    </row>
    <row r="66" spans="1:12" x14ac:dyDescent="0.3">
      <c r="A66">
        <v>220.2</v>
      </c>
      <c r="B66">
        <v>220</v>
      </c>
      <c r="C66" s="1">
        <v>43618</v>
      </c>
      <c r="D66">
        <v>26.571937500000001</v>
      </c>
      <c r="E66">
        <v>93.116607779999995</v>
      </c>
      <c r="F66" t="s">
        <v>208</v>
      </c>
      <c r="G66" t="s">
        <v>64</v>
      </c>
      <c r="H66" t="s">
        <v>190</v>
      </c>
      <c r="I66">
        <v>0</v>
      </c>
      <c r="J66">
        <v>0</v>
      </c>
      <c r="K66">
        <v>1</v>
      </c>
      <c r="L66" t="s">
        <v>58</v>
      </c>
    </row>
    <row r="67" spans="1:12" x14ac:dyDescent="0.3">
      <c r="A67">
        <v>220.3</v>
      </c>
      <c r="B67">
        <v>220</v>
      </c>
      <c r="C67" s="1">
        <v>43618</v>
      </c>
      <c r="D67">
        <v>26.571937500000001</v>
      </c>
      <c r="E67">
        <v>93.116607779999995</v>
      </c>
      <c r="F67" t="s">
        <v>208</v>
      </c>
      <c r="G67" t="s">
        <v>64</v>
      </c>
      <c r="H67" t="s">
        <v>190</v>
      </c>
      <c r="I67">
        <v>0</v>
      </c>
      <c r="J67">
        <v>0</v>
      </c>
      <c r="K67">
        <v>1</v>
      </c>
      <c r="L67" t="s">
        <v>58</v>
      </c>
    </row>
    <row r="68" spans="1:12" x14ac:dyDescent="0.3">
      <c r="A68">
        <v>220.4</v>
      </c>
      <c r="B68">
        <v>220</v>
      </c>
      <c r="C68" s="1">
        <v>43618</v>
      </c>
      <c r="D68">
        <v>26.571937500000001</v>
      </c>
      <c r="E68">
        <v>93.116607779999995</v>
      </c>
      <c r="F68" t="s">
        <v>208</v>
      </c>
      <c r="G68" t="s">
        <v>64</v>
      </c>
      <c r="H68" t="s">
        <v>190</v>
      </c>
      <c r="I68">
        <v>0</v>
      </c>
      <c r="J68">
        <v>0</v>
      </c>
      <c r="K68">
        <v>1</v>
      </c>
      <c r="L68" t="s">
        <v>58</v>
      </c>
    </row>
    <row r="69" spans="1:12" x14ac:dyDescent="0.3">
      <c r="A69">
        <v>220.5</v>
      </c>
      <c r="B69">
        <v>220</v>
      </c>
      <c r="C69" s="1">
        <v>43618</v>
      </c>
      <c r="D69">
        <v>26.571937500000001</v>
      </c>
      <c r="E69">
        <v>93.116607779999995</v>
      </c>
      <c r="F69" t="s">
        <v>208</v>
      </c>
      <c r="G69" t="s">
        <v>64</v>
      </c>
      <c r="H69" t="s">
        <v>190</v>
      </c>
      <c r="I69">
        <v>0</v>
      </c>
      <c r="J69">
        <v>0</v>
      </c>
      <c r="K69">
        <v>1</v>
      </c>
      <c r="L69" t="s">
        <v>58</v>
      </c>
    </row>
    <row r="70" spans="1:12" x14ac:dyDescent="0.3">
      <c r="A70">
        <v>220.6</v>
      </c>
      <c r="B70">
        <v>220</v>
      </c>
      <c r="C70" s="1">
        <v>43618</v>
      </c>
      <c r="D70">
        <v>26.571937500000001</v>
      </c>
      <c r="E70">
        <v>93.116607779999995</v>
      </c>
      <c r="F70" t="s">
        <v>208</v>
      </c>
      <c r="G70" t="s">
        <v>64</v>
      </c>
      <c r="H70" t="s">
        <v>190</v>
      </c>
      <c r="I70">
        <v>0</v>
      </c>
      <c r="J70">
        <v>0</v>
      </c>
      <c r="K70">
        <v>1</v>
      </c>
      <c r="L70" t="s">
        <v>58</v>
      </c>
    </row>
    <row r="71" spans="1:12" x14ac:dyDescent="0.3">
      <c r="A71">
        <v>220.7</v>
      </c>
      <c r="B71">
        <v>220</v>
      </c>
      <c r="C71" s="1">
        <v>43618</v>
      </c>
      <c r="D71">
        <v>26.571937500000001</v>
      </c>
      <c r="E71">
        <v>93.116607779999995</v>
      </c>
      <c r="F71" t="s">
        <v>208</v>
      </c>
      <c r="G71" t="s">
        <v>64</v>
      </c>
      <c r="H71" t="s">
        <v>190</v>
      </c>
      <c r="I71">
        <v>0</v>
      </c>
      <c r="J71">
        <v>0</v>
      </c>
      <c r="K71">
        <v>1</v>
      </c>
      <c r="L71" t="s">
        <v>58</v>
      </c>
    </row>
    <row r="72" spans="1:12" x14ac:dyDescent="0.3">
      <c r="A72">
        <v>220.8</v>
      </c>
      <c r="B72">
        <v>220</v>
      </c>
      <c r="C72" s="1">
        <v>43618</v>
      </c>
      <c r="D72">
        <v>26.571937500000001</v>
      </c>
      <c r="E72">
        <v>93.116607779999995</v>
      </c>
      <c r="F72" t="s">
        <v>208</v>
      </c>
      <c r="G72" t="s">
        <v>64</v>
      </c>
      <c r="H72" t="s">
        <v>190</v>
      </c>
      <c r="I72">
        <v>0</v>
      </c>
      <c r="J72">
        <v>0</v>
      </c>
      <c r="K72">
        <v>1</v>
      </c>
      <c r="L72" t="s">
        <v>58</v>
      </c>
    </row>
    <row r="73" spans="1:12" x14ac:dyDescent="0.3">
      <c r="A73">
        <v>220.9</v>
      </c>
      <c r="B73">
        <v>220</v>
      </c>
      <c r="C73" s="1">
        <v>43618</v>
      </c>
      <c r="D73">
        <v>26.571937500000001</v>
      </c>
      <c r="E73">
        <v>93.116607779999995</v>
      </c>
      <c r="F73" t="s">
        <v>208</v>
      </c>
      <c r="G73" t="s">
        <v>64</v>
      </c>
      <c r="H73" t="s">
        <v>190</v>
      </c>
      <c r="I73">
        <v>0</v>
      </c>
      <c r="J73">
        <v>0</v>
      </c>
      <c r="K73">
        <v>1</v>
      </c>
      <c r="L73" t="s">
        <v>58</v>
      </c>
    </row>
    <row r="74" spans="1:12" x14ac:dyDescent="0.3">
      <c r="A74">
        <v>230</v>
      </c>
      <c r="B74">
        <v>230</v>
      </c>
      <c r="C74" s="1">
        <v>43624</v>
      </c>
      <c r="D74">
        <v>26.57425667</v>
      </c>
      <c r="E74">
        <v>93.192048330000006</v>
      </c>
      <c r="F74" t="s">
        <v>208</v>
      </c>
      <c r="G74" t="s">
        <v>64</v>
      </c>
      <c r="H74" t="s">
        <v>190</v>
      </c>
      <c r="I74">
        <v>0</v>
      </c>
      <c r="J74">
        <v>0</v>
      </c>
      <c r="K74">
        <v>1</v>
      </c>
      <c r="L74" t="s">
        <v>52</v>
      </c>
    </row>
    <row r="75" spans="1:12" x14ac:dyDescent="0.3">
      <c r="A75">
        <v>231</v>
      </c>
      <c r="B75">
        <v>231</v>
      </c>
      <c r="C75" s="1">
        <v>43624</v>
      </c>
      <c r="D75">
        <v>26.574051669999999</v>
      </c>
      <c r="E75">
        <v>93.146131670000003</v>
      </c>
      <c r="F75" t="s">
        <v>208</v>
      </c>
      <c r="G75" t="s">
        <v>64</v>
      </c>
      <c r="H75" t="s">
        <v>190</v>
      </c>
      <c r="I75">
        <v>0</v>
      </c>
      <c r="J75">
        <v>1</v>
      </c>
      <c r="K75">
        <v>0</v>
      </c>
      <c r="L75" t="s">
        <v>9</v>
      </c>
    </row>
    <row r="76" spans="1:12" x14ac:dyDescent="0.3">
      <c r="A76">
        <v>820</v>
      </c>
      <c r="B76">
        <v>254</v>
      </c>
      <c r="C76" s="1">
        <v>43648</v>
      </c>
      <c r="D76">
        <v>26.571221999999999</v>
      </c>
      <c r="E76">
        <v>93.141249999999999</v>
      </c>
      <c r="F76" t="s">
        <v>208</v>
      </c>
      <c r="G76" t="s">
        <v>64</v>
      </c>
      <c r="H76" t="s">
        <v>190</v>
      </c>
      <c r="I76">
        <v>0</v>
      </c>
      <c r="J76">
        <v>0</v>
      </c>
      <c r="K76">
        <v>1</v>
      </c>
      <c r="L76" t="s">
        <v>65</v>
      </c>
    </row>
    <row r="77" spans="1:12" x14ac:dyDescent="0.3">
      <c r="A77">
        <v>910</v>
      </c>
      <c r="B77">
        <v>254</v>
      </c>
      <c r="C77" s="1">
        <v>43648</v>
      </c>
      <c r="D77">
        <v>26.571221999999999</v>
      </c>
      <c r="E77">
        <v>93.141249999999999</v>
      </c>
      <c r="F77" t="s">
        <v>208</v>
      </c>
      <c r="G77" t="s">
        <v>64</v>
      </c>
      <c r="H77" t="s">
        <v>190</v>
      </c>
      <c r="I77">
        <v>0</v>
      </c>
      <c r="J77">
        <v>0</v>
      </c>
      <c r="K77">
        <v>1</v>
      </c>
      <c r="L77" t="s">
        <v>65</v>
      </c>
    </row>
    <row r="78" spans="1:12" x14ac:dyDescent="0.3">
      <c r="A78">
        <v>1010</v>
      </c>
      <c r="B78">
        <v>254</v>
      </c>
      <c r="C78" s="1">
        <v>43648</v>
      </c>
      <c r="D78">
        <v>26.571221999999999</v>
      </c>
      <c r="E78">
        <v>93.141249999999999</v>
      </c>
      <c r="F78" t="s">
        <v>208</v>
      </c>
      <c r="G78" t="s">
        <v>64</v>
      </c>
      <c r="H78" t="s">
        <v>190</v>
      </c>
      <c r="I78">
        <v>0</v>
      </c>
      <c r="J78">
        <v>0</v>
      </c>
      <c r="K78">
        <v>1</v>
      </c>
      <c r="L78" t="s">
        <v>65</v>
      </c>
    </row>
    <row r="79" spans="1:12" x14ac:dyDescent="0.3">
      <c r="A79">
        <v>1110</v>
      </c>
      <c r="B79">
        <v>254</v>
      </c>
      <c r="C79" s="1">
        <v>43648</v>
      </c>
      <c r="D79">
        <v>26.571221999999999</v>
      </c>
      <c r="E79">
        <v>93.141249999999999</v>
      </c>
      <c r="F79" t="s">
        <v>208</v>
      </c>
      <c r="G79" t="s">
        <v>64</v>
      </c>
      <c r="H79" t="s">
        <v>190</v>
      </c>
      <c r="I79">
        <v>0</v>
      </c>
      <c r="J79">
        <v>0</v>
      </c>
      <c r="K79">
        <v>1</v>
      </c>
      <c r="L79" t="s">
        <v>65</v>
      </c>
    </row>
    <row r="80" spans="1:12" x14ac:dyDescent="0.3">
      <c r="A80">
        <v>1210</v>
      </c>
      <c r="B80">
        <v>254</v>
      </c>
      <c r="C80" s="1">
        <v>43648</v>
      </c>
      <c r="D80">
        <v>26.571221999999999</v>
      </c>
      <c r="E80">
        <v>93.141249999999999</v>
      </c>
      <c r="F80" t="s">
        <v>208</v>
      </c>
      <c r="G80" t="s">
        <v>64</v>
      </c>
      <c r="H80" t="s">
        <v>190</v>
      </c>
      <c r="I80">
        <v>0</v>
      </c>
      <c r="J80">
        <v>0</v>
      </c>
      <c r="K80">
        <v>1</v>
      </c>
      <c r="L80" t="s">
        <v>65</v>
      </c>
    </row>
    <row r="81" spans="1:12" x14ac:dyDescent="0.3">
      <c r="A81">
        <v>1310</v>
      </c>
      <c r="B81">
        <v>254</v>
      </c>
      <c r="C81" s="1">
        <v>43648</v>
      </c>
      <c r="D81">
        <v>26.571221999999999</v>
      </c>
      <c r="E81">
        <v>93.141249999999999</v>
      </c>
      <c r="F81" t="s">
        <v>208</v>
      </c>
      <c r="G81" t="s">
        <v>64</v>
      </c>
      <c r="H81" t="s">
        <v>190</v>
      </c>
      <c r="I81">
        <v>0</v>
      </c>
      <c r="J81">
        <v>0</v>
      </c>
      <c r="K81">
        <v>1</v>
      </c>
      <c r="L81" t="s">
        <v>65</v>
      </c>
    </row>
    <row r="82" spans="1:12" x14ac:dyDescent="0.3">
      <c r="A82">
        <v>1410</v>
      </c>
      <c r="B82">
        <v>254</v>
      </c>
      <c r="C82" s="1">
        <v>43648</v>
      </c>
      <c r="D82">
        <v>26.571221999999999</v>
      </c>
      <c r="E82">
        <v>93.141249999999999</v>
      </c>
      <c r="F82" t="s">
        <v>208</v>
      </c>
      <c r="G82" t="s">
        <v>64</v>
      </c>
      <c r="H82" t="s">
        <v>190</v>
      </c>
      <c r="I82">
        <v>0</v>
      </c>
      <c r="J82">
        <v>0</v>
      </c>
      <c r="K82">
        <v>1</v>
      </c>
      <c r="L82" t="s">
        <v>65</v>
      </c>
    </row>
    <row r="83" spans="1:12" x14ac:dyDescent="0.3">
      <c r="A83">
        <v>1510</v>
      </c>
      <c r="B83">
        <v>254</v>
      </c>
      <c r="C83" s="1">
        <v>43648</v>
      </c>
      <c r="D83">
        <v>26.571221999999999</v>
      </c>
      <c r="E83">
        <v>93.141249999999999</v>
      </c>
      <c r="F83" t="s">
        <v>208</v>
      </c>
      <c r="G83" t="s">
        <v>64</v>
      </c>
      <c r="H83" t="s">
        <v>190</v>
      </c>
      <c r="I83">
        <v>0</v>
      </c>
      <c r="J83">
        <v>0</v>
      </c>
      <c r="K83">
        <v>1</v>
      </c>
      <c r="L83" t="s">
        <v>65</v>
      </c>
    </row>
    <row r="84" spans="1:12" x14ac:dyDescent="0.3">
      <c r="A84">
        <v>1610</v>
      </c>
      <c r="B84">
        <v>254</v>
      </c>
      <c r="C84" s="1">
        <v>43648</v>
      </c>
      <c r="D84">
        <v>26.571221999999999</v>
      </c>
      <c r="E84">
        <v>93.141249999999999</v>
      </c>
      <c r="F84" t="s">
        <v>208</v>
      </c>
      <c r="G84" t="s">
        <v>64</v>
      </c>
      <c r="H84" t="s">
        <v>190</v>
      </c>
      <c r="I84">
        <v>0</v>
      </c>
      <c r="J84">
        <v>0</v>
      </c>
      <c r="K84">
        <v>1</v>
      </c>
      <c r="L84" t="s">
        <v>65</v>
      </c>
    </row>
    <row r="85" spans="1:12" x14ac:dyDescent="0.3">
      <c r="A85">
        <v>1710</v>
      </c>
      <c r="B85">
        <v>254</v>
      </c>
      <c r="C85" s="1">
        <v>43648</v>
      </c>
      <c r="D85">
        <v>26.571221999999999</v>
      </c>
      <c r="E85">
        <v>93.141249999999999</v>
      </c>
      <c r="F85" t="s">
        <v>208</v>
      </c>
      <c r="G85" t="s">
        <v>64</v>
      </c>
      <c r="H85" t="s">
        <v>190</v>
      </c>
      <c r="I85">
        <v>0</v>
      </c>
      <c r="J85">
        <v>0</v>
      </c>
      <c r="K85">
        <v>1</v>
      </c>
      <c r="L85" t="s">
        <v>65</v>
      </c>
    </row>
    <row r="86" spans="1:12" x14ac:dyDescent="0.3">
      <c r="A86">
        <v>1810</v>
      </c>
      <c r="B86">
        <v>254</v>
      </c>
      <c r="C86" s="1">
        <v>43648</v>
      </c>
      <c r="D86">
        <v>26.571221999999999</v>
      </c>
      <c r="E86">
        <v>93.141249999999999</v>
      </c>
      <c r="F86" t="s">
        <v>208</v>
      </c>
      <c r="G86" t="s">
        <v>64</v>
      </c>
      <c r="H86" t="s">
        <v>190</v>
      </c>
      <c r="I86">
        <v>0</v>
      </c>
      <c r="J86">
        <v>0</v>
      </c>
      <c r="K86">
        <v>1</v>
      </c>
      <c r="L86" t="s">
        <v>65</v>
      </c>
    </row>
    <row r="87" spans="1:12" x14ac:dyDescent="0.3">
      <c r="A87">
        <v>7100</v>
      </c>
      <c r="B87">
        <v>254</v>
      </c>
      <c r="C87" s="1">
        <v>43648</v>
      </c>
      <c r="D87">
        <v>26.571221999999999</v>
      </c>
      <c r="E87">
        <v>93.141249999999999</v>
      </c>
      <c r="F87" t="s">
        <v>208</v>
      </c>
      <c r="G87" t="s">
        <v>64</v>
      </c>
      <c r="H87" t="s">
        <v>190</v>
      </c>
      <c r="I87">
        <v>0</v>
      </c>
      <c r="J87">
        <v>0</v>
      </c>
      <c r="K87">
        <v>1</v>
      </c>
      <c r="L87" t="s">
        <v>65</v>
      </c>
    </row>
    <row r="88" spans="1:12" x14ac:dyDescent="0.3">
      <c r="A88">
        <v>981</v>
      </c>
      <c r="B88">
        <v>304</v>
      </c>
      <c r="C88" s="1">
        <v>43669</v>
      </c>
      <c r="D88">
        <v>26.568004999999999</v>
      </c>
      <c r="E88">
        <v>93.128540999999998</v>
      </c>
      <c r="F88" t="s">
        <v>208</v>
      </c>
      <c r="G88" t="s">
        <v>64</v>
      </c>
      <c r="H88" t="s">
        <v>190</v>
      </c>
      <c r="I88">
        <v>0</v>
      </c>
      <c r="J88">
        <v>1</v>
      </c>
      <c r="K88">
        <v>0</v>
      </c>
      <c r="L88" t="s">
        <v>83</v>
      </c>
    </row>
    <row r="89" spans="1:12" x14ac:dyDescent="0.3">
      <c r="A89">
        <v>991</v>
      </c>
      <c r="B89">
        <v>305</v>
      </c>
      <c r="C89" s="1">
        <v>43669</v>
      </c>
      <c r="D89">
        <v>26.567</v>
      </c>
      <c r="E89">
        <v>93.067138</v>
      </c>
      <c r="F89" t="s">
        <v>208</v>
      </c>
      <c r="G89" t="s">
        <v>64</v>
      </c>
      <c r="H89" t="s">
        <v>190</v>
      </c>
      <c r="I89">
        <v>0</v>
      </c>
      <c r="J89">
        <v>1</v>
      </c>
      <c r="K89">
        <v>0</v>
      </c>
      <c r="L89" t="s">
        <v>9</v>
      </c>
    </row>
    <row r="90" spans="1:12" x14ac:dyDescent="0.3">
      <c r="A90">
        <v>1731</v>
      </c>
      <c r="B90">
        <v>379</v>
      </c>
      <c r="C90" s="1">
        <v>43699</v>
      </c>
      <c r="D90">
        <v>26.570527999999999</v>
      </c>
      <c r="E90">
        <v>93.118290000000002</v>
      </c>
      <c r="F90" t="s">
        <v>208</v>
      </c>
      <c r="G90" t="s">
        <v>64</v>
      </c>
      <c r="H90" t="s">
        <v>190</v>
      </c>
      <c r="I90">
        <v>0</v>
      </c>
      <c r="J90">
        <v>0</v>
      </c>
      <c r="K90">
        <v>1</v>
      </c>
      <c r="L90" t="s">
        <v>97</v>
      </c>
    </row>
    <row r="91" spans="1:12" x14ac:dyDescent="0.3">
      <c r="A91">
        <v>1741</v>
      </c>
      <c r="B91">
        <v>379</v>
      </c>
      <c r="C91" s="1">
        <v>43699</v>
      </c>
      <c r="D91">
        <v>26.570527999999999</v>
      </c>
      <c r="E91">
        <v>93.118290000000002</v>
      </c>
      <c r="F91" t="s">
        <v>208</v>
      </c>
      <c r="G91" t="s">
        <v>64</v>
      </c>
      <c r="H91" t="s">
        <v>190</v>
      </c>
      <c r="I91">
        <v>0</v>
      </c>
      <c r="J91">
        <v>0</v>
      </c>
      <c r="K91">
        <v>1</v>
      </c>
      <c r="L91" t="s">
        <v>97</v>
      </c>
    </row>
    <row r="92" spans="1:12" x14ac:dyDescent="0.3">
      <c r="A92">
        <v>1751</v>
      </c>
      <c r="B92">
        <v>379</v>
      </c>
      <c r="C92" s="1">
        <v>43699</v>
      </c>
      <c r="D92">
        <v>26.570527999999999</v>
      </c>
      <c r="E92">
        <v>93.118290000000002</v>
      </c>
      <c r="F92" t="s">
        <v>208</v>
      </c>
      <c r="G92" t="s">
        <v>64</v>
      </c>
      <c r="H92" t="s">
        <v>190</v>
      </c>
      <c r="I92">
        <v>0</v>
      </c>
      <c r="J92">
        <v>0</v>
      </c>
      <c r="K92">
        <v>1</v>
      </c>
      <c r="L92" t="s">
        <v>97</v>
      </c>
    </row>
    <row r="93" spans="1:12" x14ac:dyDescent="0.3">
      <c r="A93">
        <v>1761</v>
      </c>
      <c r="B93">
        <v>379</v>
      </c>
      <c r="C93" s="1">
        <v>43699</v>
      </c>
      <c r="D93">
        <v>26.570527999999999</v>
      </c>
      <c r="E93">
        <v>93.118290000000002</v>
      </c>
      <c r="F93" t="s">
        <v>208</v>
      </c>
      <c r="G93" t="s">
        <v>64</v>
      </c>
      <c r="H93" t="s">
        <v>190</v>
      </c>
      <c r="I93">
        <v>0</v>
      </c>
      <c r="J93">
        <v>0</v>
      </c>
      <c r="K93">
        <v>1</v>
      </c>
      <c r="L93" t="s">
        <v>97</v>
      </c>
    </row>
    <row r="94" spans="1:12" x14ac:dyDescent="0.3">
      <c r="A94">
        <v>1771</v>
      </c>
      <c r="B94">
        <v>379</v>
      </c>
      <c r="C94" s="1">
        <v>43699</v>
      </c>
      <c r="D94">
        <v>26.570527999999999</v>
      </c>
      <c r="E94">
        <v>93.118290000000002</v>
      </c>
      <c r="F94" t="s">
        <v>208</v>
      </c>
      <c r="G94" t="s">
        <v>64</v>
      </c>
      <c r="H94" t="s">
        <v>190</v>
      </c>
      <c r="I94">
        <v>0</v>
      </c>
      <c r="J94">
        <v>0</v>
      </c>
      <c r="K94">
        <v>1</v>
      </c>
      <c r="L94" t="s">
        <v>97</v>
      </c>
    </row>
    <row r="95" spans="1:12" x14ac:dyDescent="0.3">
      <c r="A95">
        <v>1781</v>
      </c>
      <c r="B95">
        <v>379</v>
      </c>
      <c r="C95" s="1">
        <v>43699</v>
      </c>
      <c r="D95">
        <v>26.570527999999999</v>
      </c>
      <c r="E95">
        <v>93.118290000000002</v>
      </c>
      <c r="F95" t="s">
        <v>208</v>
      </c>
      <c r="G95" t="s">
        <v>64</v>
      </c>
      <c r="H95" t="s">
        <v>190</v>
      </c>
      <c r="I95">
        <v>0</v>
      </c>
      <c r="J95">
        <v>0</v>
      </c>
      <c r="K95">
        <v>1</v>
      </c>
      <c r="L95" t="s">
        <v>97</v>
      </c>
    </row>
    <row r="96" spans="1:12" x14ac:dyDescent="0.3">
      <c r="A96">
        <v>1791</v>
      </c>
      <c r="B96">
        <v>379</v>
      </c>
      <c r="C96" s="1">
        <v>43699</v>
      </c>
      <c r="D96">
        <v>26.570527999999999</v>
      </c>
      <c r="E96">
        <v>93.118290000000002</v>
      </c>
      <c r="F96" t="s">
        <v>208</v>
      </c>
      <c r="G96" t="s">
        <v>64</v>
      </c>
      <c r="H96" t="s">
        <v>190</v>
      </c>
      <c r="I96">
        <v>0</v>
      </c>
      <c r="J96">
        <v>0</v>
      </c>
      <c r="K96">
        <v>1</v>
      </c>
      <c r="L96" t="s">
        <v>97</v>
      </c>
    </row>
    <row r="97" spans="1:12" x14ac:dyDescent="0.3">
      <c r="A97">
        <v>1801</v>
      </c>
      <c r="B97">
        <v>379</v>
      </c>
      <c r="C97" s="1">
        <v>43699</v>
      </c>
      <c r="D97">
        <v>26.570527999999999</v>
      </c>
      <c r="E97">
        <v>93.118290000000002</v>
      </c>
      <c r="F97" t="s">
        <v>208</v>
      </c>
      <c r="G97" t="s">
        <v>64</v>
      </c>
      <c r="H97" t="s">
        <v>190</v>
      </c>
      <c r="I97">
        <v>0</v>
      </c>
      <c r="J97">
        <v>0</v>
      </c>
      <c r="K97">
        <v>1</v>
      </c>
      <c r="L97" t="s">
        <v>97</v>
      </c>
    </row>
    <row r="98" spans="1:12" x14ac:dyDescent="0.3">
      <c r="A98">
        <v>1811</v>
      </c>
      <c r="B98">
        <v>379</v>
      </c>
      <c r="C98" s="1">
        <v>43699</v>
      </c>
      <c r="D98">
        <v>26.570527999999999</v>
      </c>
      <c r="E98">
        <v>93.118290000000002</v>
      </c>
      <c r="F98" t="s">
        <v>208</v>
      </c>
      <c r="G98" t="s">
        <v>64</v>
      </c>
      <c r="H98" t="s">
        <v>190</v>
      </c>
      <c r="I98">
        <v>0</v>
      </c>
      <c r="J98">
        <v>0</v>
      </c>
      <c r="K98">
        <v>1</v>
      </c>
      <c r="L98" t="s">
        <v>97</v>
      </c>
    </row>
    <row r="99" spans="1:12" x14ac:dyDescent="0.3">
      <c r="A99">
        <v>1861</v>
      </c>
      <c r="B99">
        <v>384</v>
      </c>
      <c r="C99" s="1">
        <v>43701</v>
      </c>
      <c r="D99">
        <v>26.568691999999999</v>
      </c>
      <c r="E99">
        <v>93.132722999999999</v>
      </c>
      <c r="F99" t="s">
        <v>208</v>
      </c>
      <c r="G99" t="s">
        <v>64</v>
      </c>
      <c r="H99" t="s">
        <v>190</v>
      </c>
      <c r="I99">
        <v>0</v>
      </c>
      <c r="J99">
        <v>0</v>
      </c>
      <c r="K99">
        <v>1</v>
      </c>
      <c r="L99" t="s">
        <v>99</v>
      </c>
    </row>
    <row r="100" spans="1:12" x14ac:dyDescent="0.3">
      <c r="A100">
        <v>1871</v>
      </c>
      <c r="B100">
        <v>384</v>
      </c>
      <c r="C100" s="1">
        <v>43701</v>
      </c>
      <c r="D100">
        <v>26.568691999999999</v>
      </c>
      <c r="E100">
        <v>93.132722999999999</v>
      </c>
      <c r="F100" t="s">
        <v>208</v>
      </c>
      <c r="G100" t="s">
        <v>64</v>
      </c>
      <c r="H100" t="s">
        <v>190</v>
      </c>
      <c r="I100">
        <v>0</v>
      </c>
      <c r="J100">
        <v>0</v>
      </c>
      <c r="K100">
        <v>1</v>
      </c>
      <c r="L100" t="s">
        <v>99</v>
      </c>
    </row>
    <row r="101" spans="1:12" x14ac:dyDescent="0.3">
      <c r="A101">
        <v>1881</v>
      </c>
      <c r="B101">
        <v>384</v>
      </c>
      <c r="C101" s="1">
        <v>43701</v>
      </c>
      <c r="D101">
        <v>26.568691999999999</v>
      </c>
      <c r="E101">
        <v>93.132722999999999</v>
      </c>
      <c r="F101" t="s">
        <v>208</v>
      </c>
      <c r="G101" t="s">
        <v>64</v>
      </c>
      <c r="H101" t="s">
        <v>190</v>
      </c>
      <c r="I101">
        <v>0</v>
      </c>
      <c r="J101">
        <v>0</v>
      </c>
      <c r="K101">
        <v>1</v>
      </c>
      <c r="L101" t="s">
        <v>99</v>
      </c>
    </row>
    <row r="102" spans="1:12" x14ac:dyDescent="0.3">
      <c r="A102">
        <v>1891</v>
      </c>
      <c r="B102">
        <v>384</v>
      </c>
      <c r="C102" s="1">
        <v>43701</v>
      </c>
      <c r="D102">
        <v>26.568691999999999</v>
      </c>
      <c r="E102">
        <v>93.132722999999999</v>
      </c>
      <c r="F102" t="s">
        <v>208</v>
      </c>
      <c r="G102" t="s">
        <v>64</v>
      </c>
      <c r="H102" t="s">
        <v>190</v>
      </c>
      <c r="I102">
        <v>0</v>
      </c>
      <c r="J102">
        <v>0</v>
      </c>
      <c r="K102">
        <v>1</v>
      </c>
      <c r="L102" t="s">
        <v>99</v>
      </c>
    </row>
    <row r="103" spans="1:12" x14ac:dyDescent="0.3">
      <c r="A103">
        <v>1901</v>
      </c>
      <c r="B103">
        <v>384</v>
      </c>
      <c r="C103" s="1">
        <v>43701</v>
      </c>
      <c r="D103">
        <v>26.568691999999999</v>
      </c>
      <c r="E103">
        <v>93.132722999999999</v>
      </c>
      <c r="F103" t="s">
        <v>208</v>
      </c>
      <c r="G103" t="s">
        <v>64</v>
      </c>
      <c r="H103" t="s">
        <v>190</v>
      </c>
      <c r="I103">
        <v>0</v>
      </c>
      <c r="J103">
        <v>0</v>
      </c>
      <c r="K103">
        <v>1</v>
      </c>
      <c r="L103" t="s">
        <v>99</v>
      </c>
    </row>
    <row r="104" spans="1:12" x14ac:dyDescent="0.3">
      <c r="A104">
        <v>1911</v>
      </c>
      <c r="B104">
        <v>384</v>
      </c>
      <c r="C104" s="1">
        <v>43701</v>
      </c>
      <c r="D104">
        <v>26.568691999999999</v>
      </c>
      <c r="E104">
        <v>93.132722999999999</v>
      </c>
      <c r="F104" t="s">
        <v>208</v>
      </c>
      <c r="G104" t="s">
        <v>64</v>
      </c>
      <c r="H104" t="s">
        <v>190</v>
      </c>
      <c r="I104">
        <v>0</v>
      </c>
      <c r="J104">
        <v>0</v>
      </c>
      <c r="K104">
        <v>1</v>
      </c>
      <c r="L104" t="s">
        <v>99</v>
      </c>
    </row>
    <row r="105" spans="1:12" x14ac:dyDescent="0.3">
      <c r="A105">
        <v>1921</v>
      </c>
      <c r="B105">
        <v>384</v>
      </c>
      <c r="C105" s="1">
        <v>43701</v>
      </c>
      <c r="D105">
        <v>26.568691999999999</v>
      </c>
      <c r="E105">
        <v>93.132722999999999</v>
      </c>
      <c r="F105" t="s">
        <v>208</v>
      </c>
      <c r="G105" t="s">
        <v>64</v>
      </c>
      <c r="H105" t="s">
        <v>190</v>
      </c>
      <c r="I105">
        <v>0</v>
      </c>
      <c r="J105">
        <v>0</v>
      </c>
      <c r="K105">
        <v>1</v>
      </c>
      <c r="L105" t="s">
        <v>99</v>
      </c>
    </row>
    <row r="106" spans="1:12" x14ac:dyDescent="0.3">
      <c r="A106">
        <v>1981</v>
      </c>
      <c r="B106">
        <v>390</v>
      </c>
      <c r="C106" s="1">
        <v>43703</v>
      </c>
      <c r="D106">
        <v>26.575028</v>
      </c>
      <c r="E106">
        <v>93.196194000000006</v>
      </c>
      <c r="F106" t="s">
        <v>208</v>
      </c>
      <c r="G106" t="s">
        <v>64</v>
      </c>
      <c r="H106" t="s">
        <v>190</v>
      </c>
      <c r="I106">
        <v>0</v>
      </c>
      <c r="J106">
        <v>0</v>
      </c>
      <c r="K106">
        <v>1</v>
      </c>
      <c r="L106" t="s">
        <v>100</v>
      </c>
    </row>
    <row r="107" spans="1:12" x14ac:dyDescent="0.3">
      <c r="A107">
        <v>1991</v>
      </c>
      <c r="B107">
        <v>390</v>
      </c>
      <c r="C107" s="1">
        <v>43703</v>
      </c>
      <c r="D107">
        <v>26.575028</v>
      </c>
      <c r="E107">
        <v>93.196194000000006</v>
      </c>
      <c r="F107" t="s">
        <v>208</v>
      </c>
      <c r="G107" t="s">
        <v>64</v>
      </c>
      <c r="H107" t="s">
        <v>190</v>
      </c>
      <c r="I107">
        <v>0</v>
      </c>
      <c r="J107">
        <v>0</v>
      </c>
      <c r="K107">
        <v>1</v>
      </c>
      <c r="L107" t="s">
        <v>100</v>
      </c>
    </row>
    <row r="108" spans="1:12" x14ac:dyDescent="0.3">
      <c r="A108">
        <v>2001</v>
      </c>
      <c r="B108">
        <v>390</v>
      </c>
      <c r="C108" s="1">
        <v>43703</v>
      </c>
      <c r="D108">
        <v>26.575028</v>
      </c>
      <c r="E108">
        <v>93.196194000000006</v>
      </c>
      <c r="F108" t="s">
        <v>208</v>
      </c>
      <c r="G108" t="s">
        <v>64</v>
      </c>
      <c r="H108" t="s">
        <v>190</v>
      </c>
      <c r="I108">
        <v>0</v>
      </c>
      <c r="J108">
        <v>0</v>
      </c>
      <c r="K108">
        <v>1</v>
      </c>
      <c r="L108" t="s">
        <v>100</v>
      </c>
    </row>
    <row r="109" spans="1:12" x14ac:dyDescent="0.3">
      <c r="A109">
        <v>2011</v>
      </c>
      <c r="B109">
        <v>390</v>
      </c>
      <c r="C109" s="1">
        <v>43703</v>
      </c>
      <c r="D109">
        <v>26.575028</v>
      </c>
      <c r="E109">
        <v>93.196194000000006</v>
      </c>
      <c r="F109" t="s">
        <v>208</v>
      </c>
      <c r="G109" t="s">
        <v>64</v>
      </c>
      <c r="H109" t="s">
        <v>190</v>
      </c>
      <c r="I109">
        <v>0</v>
      </c>
      <c r="J109">
        <v>0</v>
      </c>
      <c r="K109">
        <v>1</v>
      </c>
      <c r="L109" t="s">
        <v>100</v>
      </c>
    </row>
    <row r="110" spans="1:12" x14ac:dyDescent="0.3">
      <c r="A110">
        <v>2021</v>
      </c>
      <c r="B110">
        <v>390</v>
      </c>
      <c r="C110" s="1">
        <v>43703</v>
      </c>
      <c r="D110">
        <v>26.575028</v>
      </c>
      <c r="E110">
        <v>93.196194000000006</v>
      </c>
      <c r="F110" t="s">
        <v>208</v>
      </c>
      <c r="G110" t="s">
        <v>64</v>
      </c>
      <c r="H110" t="s">
        <v>190</v>
      </c>
      <c r="I110">
        <v>0</v>
      </c>
      <c r="J110">
        <v>0</v>
      </c>
      <c r="K110">
        <v>1</v>
      </c>
      <c r="L110" t="s">
        <v>100</v>
      </c>
    </row>
    <row r="111" spans="1:12" x14ac:dyDescent="0.3">
      <c r="A111">
        <v>2031</v>
      </c>
      <c r="B111">
        <v>390</v>
      </c>
      <c r="C111" s="1">
        <v>43703</v>
      </c>
      <c r="D111">
        <v>26.575028</v>
      </c>
      <c r="E111">
        <v>93.196194000000006</v>
      </c>
      <c r="F111" t="s">
        <v>208</v>
      </c>
      <c r="G111" t="s">
        <v>64</v>
      </c>
      <c r="H111" t="s">
        <v>190</v>
      </c>
      <c r="I111">
        <v>0</v>
      </c>
      <c r="J111">
        <v>0</v>
      </c>
      <c r="K111">
        <v>1</v>
      </c>
      <c r="L111" t="s">
        <v>100</v>
      </c>
    </row>
    <row r="112" spans="1:12" x14ac:dyDescent="0.3">
      <c r="A112">
        <v>2041</v>
      </c>
      <c r="B112">
        <v>390</v>
      </c>
      <c r="C112" s="1">
        <v>43703</v>
      </c>
      <c r="D112">
        <v>26.575028</v>
      </c>
      <c r="E112">
        <v>93.196194000000006</v>
      </c>
      <c r="F112" t="s">
        <v>208</v>
      </c>
      <c r="G112" t="s">
        <v>64</v>
      </c>
      <c r="H112" t="s">
        <v>190</v>
      </c>
      <c r="I112">
        <v>0</v>
      </c>
      <c r="J112">
        <v>0</v>
      </c>
      <c r="K112">
        <v>1</v>
      </c>
      <c r="L112" t="s">
        <v>100</v>
      </c>
    </row>
    <row r="113" spans="1:12" x14ac:dyDescent="0.3">
      <c r="A113">
        <v>2051</v>
      </c>
      <c r="B113">
        <v>390</v>
      </c>
      <c r="C113" s="1">
        <v>43703</v>
      </c>
      <c r="D113">
        <v>26.575028</v>
      </c>
      <c r="E113">
        <v>93.196194000000006</v>
      </c>
      <c r="F113" t="s">
        <v>208</v>
      </c>
      <c r="G113" t="s">
        <v>64</v>
      </c>
      <c r="H113" t="s">
        <v>190</v>
      </c>
      <c r="I113">
        <v>0</v>
      </c>
      <c r="J113">
        <v>0</v>
      </c>
      <c r="K113">
        <v>1</v>
      </c>
      <c r="L113" t="s">
        <v>100</v>
      </c>
    </row>
    <row r="114" spans="1:12" x14ac:dyDescent="0.3">
      <c r="A114">
        <v>2131</v>
      </c>
      <c r="B114">
        <v>394</v>
      </c>
      <c r="C114" s="1">
        <v>43703</v>
      </c>
      <c r="D114">
        <v>26.574249999999999</v>
      </c>
      <c r="E114">
        <v>93.191721999999999</v>
      </c>
      <c r="F114" t="s">
        <v>208</v>
      </c>
      <c r="G114" t="s">
        <v>64</v>
      </c>
      <c r="H114" t="s">
        <v>190</v>
      </c>
      <c r="I114">
        <v>0</v>
      </c>
      <c r="J114">
        <v>0</v>
      </c>
      <c r="K114">
        <v>1</v>
      </c>
      <c r="L114" t="s">
        <v>95</v>
      </c>
    </row>
    <row r="115" spans="1:12" x14ac:dyDescent="0.3">
      <c r="A115">
        <v>255</v>
      </c>
      <c r="B115">
        <v>427</v>
      </c>
      <c r="C115" s="1">
        <v>43711</v>
      </c>
      <c r="D115">
        <v>26.568338000000001</v>
      </c>
      <c r="E115">
        <v>93.131332</v>
      </c>
      <c r="F115" t="s">
        <v>208</v>
      </c>
      <c r="G115" t="s">
        <v>64</v>
      </c>
      <c r="H115" t="s">
        <v>190</v>
      </c>
      <c r="I115">
        <v>0</v>
      </c>
      <c r="J115">
        <v>0</v>
      </c>
      <c r="K115">
        <v>1</v>
      </c>
      <c r="L115" t="s">
        <v>99</v>
      </c>
    </row>
    <row r="116" spans="1:12" x14ac:dyDescent="0.3">
      <c r="A116">
        <v>258</v>
      </c>
      <c r="B116">
        <v>430</v>
      </c>
      <c r="C116" s="1">
        <v>43711</v>
      </c>
      <c r="D116">
        <v>26.5685</v>
      </c>
      <c r="E116">
        <v>93.132306</v>
      </c>
      <c r="F116" t="s">
        <v>208</v>
      </c>
      <c r="G116" t="s">
        <v>64</v>
      </c>
      <c r="H116" t="s">
        <v>190</v>
      </c>
      <c r="I116">
        <v>0</v>
      </c>
      <c r="J116">
        <v>1</v>
      </c>
      <c r="K116">
        <v>0</v>
      </c>
      <c r="L116" t="s">
        <v>9</v>
      </c>
    </row>
    <row r="117" spans="1:12" x14ac:dyDescent="0.3">
      <c r="A117">
        <v>259</v>
      </c>
      <c r="B117">
        <v>430</v>
      </c>
      <c r="C117" s="1">
        <v>43711</v>
      </c>
      <c r="D117">
        <v>26.5685</v>
      </c>
      <c r="E117">
        <v>93.132306</v>
      </c>
      <c r="F117" t="s">
        <v>208</v>
      </c>
      <c r="G117" t="s">
        <v>64</v>
      </c>
      <c r="H117" t="s">
        <v>190</v>
      </c>
      <c r="I117">
        <v>0</v>
      </c>
      <c r="J117">
        <v>1</v>
      </c>
      <c r="K117">
        <v>0</v>
      </c>
      <c r="L117" t="s">
        <v>9</v>
      </c>
    </row>
    <row r="118" spans="1:12" x14ac:dyDescent="0.3">
      <c r="A118">
        <v>260</v>
      </c>
      <c r="B118">
        <v>430</v>
      </c>
      <c r="C118" s="1">
        <v>43711</v>
      </c>
      <c r="D118">
        <v>26.5685</v>
      </c>
      <c r="E118">
        <v>93.132306</v>
      </c>
      <c r="F118" t="s">
        <v>208</v>
      </c>
      <c r="G118" t="s">
        <v>64</v>
      </c>
      <c r="H118" t="s">
        <v>190</v>
      </c>
      <c r="I118">
        <v>0</v>
      </c>
      <c r="J118">
        <v>1</v>
      </c>
      <c r="K118">
        <v>0</v>
      </c>
      <c r="L118" t="s">
        <v>9</v>
      </c>
    </row>
    <row r="119" spans="1:12" x14ac:dyDescent="0.3">
      <c r="A119">
        <v>261</v>
      </c>
      <c r="B119">
        <v>430</v>
      </c>
      <c r="C119" s="1">
        <v>43711</v>
      </c>
      <c r="D119">
        <v>26.5685</v>
      </c>
      <c r="E119">
        <v>93.132306</v>
      </c>
      <c r="F119" t="s">
        <v>208</v>
      </c>
      <c r="G119" t="s">
        <v>64</v>
      </c>
      <c r="H119" t="s">
        <v>190</v>
      </c>
      <c r="I119">
        <v>0</v>
      </c>
      <c r="J119">
        <v>1</v>
      </c>
      <c r="K119">
        <v>0</v>
      </c>
      <c r="L119" t="s">
        <v>9</v>
      </c>
    </row>
    <row r="120" spans="1:12" x14ac:dyDescent="0.3">
      <c r="A120">
        <v>262</v>
      </c>
      <c r="B120">
        <v>430</v>
      </c>
      <c r="C120" s="1">
        <v>43711</v>
      </c>
      <c r="D120">
        <v>26.5685</v>
      </c>
      <c r="E120">
        <v>93.132306</v>
      </c>
      <c r="F120" t="s">
        <v>208</v>
      </c>
      <c r="G120" t="s">
        <v>64</v>
      </c>
      <c r="H120" t="s">
        <v>190</v>
      </c>
      <c r="I120">
        <v>0</v>
      </c>
      <c r="J120">
        <v>1</v>
      </c>
      <c r="K120">
        <v>0</v>
      </c>
      <c r="L120" t="s">
        <v>9</v>
      </c>
    </row>
    <row r="121" spans="1:12" x14ac:dyDescent="0.3">
      <c r="A121">
        <v>263</v>
      </c>
      <c r="B121">
        <v>430</v>
      </c>
      <c r="C121" s="1">
        <v>43711</v>
      </c>
      <c r="D121">
        <v>26.5685</v>
      </c>
      <c r="E121">
        <v>93.132306</v>
      </c>
      <c r="F121" t="s">
        <v>208</v>
      </c>
      <c r="G121" t="s">
        <v>64</v>
      </c>
      <c r="H121" t="s">
        <v>190</v>
      </c>
      <c r="I121">
        <v>0</v>
      </c>
      <c r="J121">
        <v>1</v>
      </c>
      <c r="K121">
        <v>0</v>
      </c>
      <c r="L121" t="s">
        <v>9</v>
      </c>
    </row>
    <row r="122" spans="1:12" x14ac:dyDescent="0.3">
      <c r="A122">
        <v>264</v>
      </c>
      <c r="B122">
        <v>430</v>
      </c>
      <c r="C122" s="1">
        <v>43711</v>
      </c>
      <c r="D122">
        <v>26.5685</v>
      </c>
      <c r="E122">
        <v>93.132306</v>
      </c>
      <c r="F122" t="s">
        <v>208</v>
      </c>
      <c r="G122" t="s">
        <v>64</v>
      </c>
      <c r="H122" t="s">
        <v>190</v>
      </c>
      <c r="I122">
        <v>0</v>
      </c>
      <c r="J122">
        <v>1</v>
      </c>
      <c r="K122">
        <v>0</v>
      </c>
      <c r="L122" t="s">
        <v>9</v>
      </c>
    </row>
    <row r="123" spans="1:12" x14ac:dyDescent="0.3">
      <c r="A123">
        <v>265</v>
      </c>
      <c r="B123">
        <v>430</v>
      </c>
      <c r="C123" s="1">
        <v>43711</v>
      </c>
      <c r="D123">
        <v>26.5685</v>
      </c>
      <c r="E123">
        <v>93.132306</v>
      </c>
      <c r="F123" t="s">
        <v>208</v>
      </c>
      <c r="G123" t="s">
        <v>64</v>
      </c>
      <c r="H123" t="s">
        <v>190</v>
      </c>
      <c r="I123">
        <v>0</v>
      </c>
      <c r="J123">
        <v>1</v>
      </c>
      <c r="K123">
        <v>0</v>
      </c>
      <c r="L123" t="s">
        <v>9</v>
      </c>
    </row>
    <row r="124" spans="1:12" x14ac:dyDescent="0.3">
      <c r="A124">
        <v>266</v>
      </c>
      <c r="B124">
        <v>430</v>
      </c>
      <c r="C124" s="1">
        <v>43711</v>
      </c>
      <c r="D124">
        <v>26.5685</v>
      </c>
      <c r="E124">
        <v>93.132306</v>
      </c>
      <c r="F124" t="s">
        <v>208</v>
      </c>
      <c r="G124" t="s">
        <v>64</v>
      </c>
      <c r="H124" t="s">
        <v>190</v>
      </c>
      <c r="I124">
        <v>0</v>
      </c>
      <c r="J124">
        <v>1</v>
      </c>
      <c r="K124">
        <v>0</v>
      </c>
      <c r="L124" t="s">
        <v>9</v>
      </c>
    </row>
    <row r="125" spans="1:12" x14ac:dyDescent="0.3">
      <c r="A125">
        <v>267</v>
      </c>
      <c r="B125">
        <v>430</v>
      </c>
      <c r="C125" s="1">
        <v>43711</v>
      </c>
      <c r="D125">
        <v>26.5685</v>
      </c>
      <c r="E125">
        <v>93.132306</v>
      </c>
      <c r="F125" t="s">
        <v>208</v>
      </c>
      <c r="G125" t="s">
        <v>64</v>
      </c>
      <c r="H125" t="s">
        <v>190</v>
      </c>
      <c r="I125">
        <v>0</v>
      </c>
      <c r="J125">
        <v>1</v>
      </c>
      <c r="K125">
        <v>0</v>
      </c>
      <c r="L125" t="s">
        <v>9</v>
      </c>
    </row>
    <row r="126" spans="1:12" x14ac:dyDescent="0.3">
      <c r="A126">
        <v>268</v>
      </c>
      <c r="B126">
        <v>430</v>
      </c>
      <c r="C126" s="1">
        <v>43711</v>
      </c>
      <c r="D126">
        <v>26.5685</v>
      </c>
      <c r="E126">
        <v>93.132306</v>
      </c>
      <c r="F126" t="s">
        <v>208</v>
      </c>
      <c r="G126" t="s">
        <v>64</v>
      </c>
      <c r="H126" t="s">
        <v>190</v>
      </c>
      <c r="I126">
        <v>0</v>
      </c>
      <c r="J126">
        <v>1</v>
      </c>
      <c r="K126">
        <v>0</v>
      </c>
      <c r="L126" t="s">
        <v>9</v>
      </c>
    </row>
    <row r="127" spans="1:12" x14ac:dyDescent="0.3">
      <c r="A127">
        <v>269</v>
      </c>
      <c r="B127">
        <v>430</v>
      </c>
      <c r="C127" s="1">
        <v>43711</v>
      </c>
      <c r="D127">
        <v>26.5685</v>
      </c>
      <c r="E127">
        <v>93.132306</v>
      </c>
      <c r="F127" t="s">
        <v>208</v>
      </c>
      <c r="G127" t="s">
        <v>64</v>
      </c>
      <c r="H127" t="s">
        <v>190</v>
      </c>
      <c r="I127">
        <v>0</v>
      </c>
      <c r="J127">
        <v>1</v>
      </c>
      <c r="K127">
        <v>0</v>
      </c>
      <c r="L127" t="s">
        <v>9</v>
      </c>
    </row>
    <row r="128" spans="1:12" x14ac:dyDescent="0.3">
      <c r="A128">
        <v>270</v>
      </c>
      <c r="B128">
        <v>430</v>
      </c>
      <c r="C128" s="1">
        <v>43711</v>
      </c>
      <c r="D128">
        <v>26.5685</v>
      </c>
      <c r="E128">
        <v>93.132306</v>
      </c>
      <c r="F128" t="s">
        <v>208</v>
      </c>
      <c r="G128" t="s">
        <v>64</v>
      </c>
      <c r="H128" t="s">
        <v>190</v>
      </c>
      <c r="I128">
        <v>0</v>
      </c>
      <c r="J128">
        <v>1</v>
      </c>
      <c r="K128">
        <v>0</v>
      </c>
      <c r="L128" t="s">
        <v>9</v>
      </c>
    </row>
    <row r="129" spans="1:12" x14ac:dyDescent="0.3">
      <c r="A129">
        <v>287</v>
      </c>
      <c r="B129">
        <v>447</v>
      </c>
      <c r="C129" s="1">
        <v>43721</v>
      </c>
      <c r="D129">
        <v>26.574528000000001</v>
      </c>
      <c r="E129">
        <v>93.090277999999998</v>
      </c>
      <c r="F129" t="s">
        <v>208</v>
      </c>
      <c r="G129" t="s">
        <v>64</v>
      </c>
      <c r="H129" t="s">
        <v>190</v>
      </c>
      <c r="I129">
        <v>0</v>
      </c>
      <c r="J129">
        <v>0</v>
      </c>
      <c r="K129">
        <v>1</v>
      </c>
      <c r="L129" t="s">
        <v>109</v>
      </c>
    </row>
    <row r="130" spans="1:12" x14ac:dyDescent="0.3">
      <c r="A130">
        <v>297</v>
      </c>
      <c r="B130">
        <v>456</v>
      </c>
      <c r="C130" s="1">
        <v>43726</v>
      </c>
      <c r="D130">
        <v>26.5685</v>
      </c>
      <c r="E130">
        <v>93.132306</v>
      </c>
      <c r="F130" t="s">
        <v>208</v>
      </c>
      <c r="G130" t="s">
        <v>64</v>
      </c>
      <c r="H130" t="s">
        <v>190</v>
      </c>
      <c r="I130">
        <v>0</v>
      </c>
      <c r="J130">
        <v>0</v>
      </c>
      <c r="K130">
        <v>1</v>
      </c>
      <c r="L130" t="s">
        <v>99</v>
      </c>
    </row>
    <row r="131" spans="1:12" x14ac:dyDescent="0.3">
      <c r="A131">
        <v>298</v>
      </c>
      <c r="B131">
        <v>456</v>
      </c>
      <c r="C131" s="1">
        <v>43726</v>
      </c>
      <c r="D131">
        <v>26.5685</v>
      </c>
      <c r="E131">
        <v>93.132306</v>
      </c>
      <c r="F131" t="s">
        <v>208</v>
      </c>
      <c r="G131" t="s">
        <v>64</v>
      </c>
      <c r="H131" t="s">
        <v>190</v>
      </c>
      <c r="I131">
        <v>0</v>
      </c>
      <c r="J131">
        <v>0</v>
      </c>
      <c r="K131">
        <v>1</v>
      </c>
      <c r="L131" t="s">
        <v>99</v>
      </c>
    </row>
    <row r="132" spans="1:12" x14ac:dyDescent="0.3">
      <c r="A132">
        <v>299</v>
      </c>
      <c r="B132">
        <v>456</v>
      </c>
      <c r="C132" s="1">
        <v>43726</v>
      </c>
      <c r="D132">
        <v>26.5685</v>
      </c>
      <c r="E132">
        <v>93.132306</v>
      </c>
      <c r="F132" t="s">
        <v>208</v>
      </c>
      <c r="G132" t="s">
        <v>64</v>
      </c>
      <c r="H132" t="s">
        <v>190</v>
      </c>
      <c r="I132">
        <v>0</v>
      </c>
      <c r="J132">
        <v>0</v>
      </c>
      <c r="K132">
        <v>1</v>
      </c>
      <c r="L132" t="s">
        <v>99</v>
      </c>
    </row>
    <row r="133" spans="1:12" x14ac:dyDescent="0.3">
      <c r="A133">
        <v>300</v>
      </c>
      <c r="B133">
        <v>456</v>
      </c>
      <c r="C133" s="1">
        <v>43726</v>
      </c>
      <c r="D133">
        <v>26.5685</v>
      </c>
      <c r="E133">
        <v>93.132306</v>
      </c>
      <c r="F133" t="s">
        <v>208</v>
      </c>
      <c r="G133" t="s">
        <v>64</v>
      </c>
      <c r="H133" t="s">
        <v>190</v>
      </c>
      <c r="I133">
        <v>0</v>
      </c>
      <c r="J133">
        <v>0</v>
      </c>
      <c r="K133">
        <v>1</v>
      </c>
      <c r="L133" t="s">
        <v>99</v>
      </c>
    </row>
    <row r="134" spans="1:12" x14ac:dyDescent="0.3">
      <c r="A134">
        <v>301</v>
      </c>
      <c r="B134">
        <v>456</v>
      </c>
      <c r="C134" s="1">
        <v>43726</v>
      </c>
      <c r="D134">
        <v>26.5685</v>
      </c>
      <c r="E134">
        <v>93.132306</v>
      </c>
      <c r="F134" t="s">
        <v>208</v>
      </c>
      <c r="G134" t="s">
        <v>64</v>
      </c>
      <c r="H134" t="s">
        <v>190</v>
      </c>
      <c r="I134">
        <v>0</v>
      </c>
      <c r="J134">
        <v>0</v>
      </c>
      <c r="K134">
        <v>1</v>
      </c>
      <c r="L134" t="s">
        <v>99</v>
      </c>
    </row>
    <row r="135" spans="1:12" x14ac:dyDescent="0.3">
      <c r="A135">
        <v>322</v>
      </c>
      <c r="B135">
        <v>477</v>
      </c>
      <c r="C135" s="1">
        <v>43737</v>
      </c>
      <c r="D135">
        <v>26.624444</v>
      </c>
      <c r="E135">
        <v>93.530305999999996</v>
      </c>
      <c r="F135" t="s">
        <v>208</v>
      </c>
      <c r="G135" t="s">
        <v>64</v>
      </c>
      <c r="H135" t="s">
        <v>190</v>
      </c>
      <c r="I135">
        <v>0</v>
      </c>
      <c r="J135">
        <v>1</v>
      </c>
      <c r="K135">
        <v>0</v>
      </c>
      <c r="L135">
        <v>5.17</v>
      </c>
    </row>
    <row r="136" spans="1:12" x14ac:dyDescent="0.3">
      <c r="A136">
        <v>417</v>
      </c>
      <c r="B136">
        <v>552</v>
      </c>
      <c r="C136" s="1">
        <v>43756</v>
      </c>
      <c r="D136">
        <v>26.576231</v>
      </c>
      <c r="E136">
        <v>93.152831000000006</v>
      </c>
      <c r="F136" t="s">
        <v>210</v>
      </c>
      <c r="G136" t="s">
        <v>64</v>
      </c>
      <c r="H136" t="s">
        <v>190</v>
      </c>
      <c r="I136">
        <v>0</v>
      </c>
      <c r="J136">
        <v>0</v>
      </c>
      <c r="K136">
        <v>1</v>
      </c>
      <c r="L136" t="s">
        <v>129</v>
      </c>
    </row>
    <row r="137" spans="1:12" x14ac:dyDescent="0.3">
      <c r="A137">
        <v>418</v>
      </c>
      <c r="B137">
        <v>552</v>
      </c>
      <c r="C137" s="1">
        <v>43756</v>
      </c>
      <c r="D137">
        <v>26.576231</v>
      </c>
      <c r="E137">
        <v>93.152831000000006</v>
      </c>
      <c r="F137" t="s">
        <v>210</v>
      </c>
      <c r="G137" t="s">
        <v>64</v>
      </c>
      <c r="H137" t="s">
        <v>190</v>
      </c>
      <c r="I137">
        <v>0</v>
      </c>
      <c r="J137">
        <v>0</v>
      </c>
      <c r="K137">
        <v>1</v>
      </c>
      <c r="L137" t="s">
        <v>129</v>
      </c>
    </row>
    <row r="138" spans="1:12" x14ac:dyDescent="0.3">
      <c r="A138">
        <v>456</v>
      </c>
      <c r="B138">
        <v>575</v>
      </c>
      <c r="C138" s="1">
        <v>43760</v>
      </c>
      <c r="D138">
        <v>26.568639000000001</v>
      </c>
      <c r="E138">
        <v>93.132610999999997</v>
      </c>
      <c r="F138" t="s">
        <v>210</v>
      </c>
      <c r="G138" t="s">
        <v>64</v>
      </c>
      <c r="H138" t="s">
        <v>190</v>
      </c>
      <c r="I138">
        <v>0</v>
      </c>
      <c r="J138">
        <v>1</v>
      </c>
      <c r="K138">
        <v>0</v>
      </c>
      <c r="L138" t="s">
        <v>137</v>
      </c>
    </row>
    <row r="139" spans="1:12" x14ac:dyDescent="0.3">
      <c r="A139">
        <v>457</v>
      </c>
      <c r="B139">
        <v>575</v>
      </c>
      <c r="C139" s="1">
        <v>43760</v>
      </c>
      <c r="D139">
        <v>26.568639000000001</v>
      </c>
      <c r="E139">
        <v>93.132610999999997</v>
      </c>
      <c r="F139" t="s">
        <v>210</v>
      </c>
      <c r="G139" t="s">
        <v>64</v>
      </c>
      <c r="H139" t="s">
        <v>190</v>
      </c>
      <c r="I139">
        <v>0</v>
      </c>
      <c r="J139">
        <v>1</v>
      </c>
      <c r="K139">
        <v>0</v>
      </c>
      <c r="L139" t="s">
        <v>137</v>
      </c>
    </row>
    <row r="140" spans="1:12" x14ac:dyDescent="0.3">
      <c r="A140">
        <v>475</v>
      </c>
      <c r="B140">
        <v>593</v>
      </c>
      <c r="C140" s="1">
        <v>43767</v>
      </c>
      <c r="D140">
        <v>26.576333000000002</v>
      </c>
      <c r="E140">
        <v>93.155028000000001</v>
      </c>
      <c r="F140" t="s">
        <v>210</v>
      </c>
      <c r="G140" t="s">
        <v>64</v>
      </c>
      <c r="H140" t="s">
        <v>190</v>
      </c>
      <c r="I140">
        <v>0</v>
      </c>
      <c r="J140">
        <v>1</v>
      </c>
      <c r="K140">
        <v>0</v>
      </c>
      <c r="L140">
        <v>3.08</v>
      </c>
    </row>
    <row r="141" spans="1:12" x14ac:dyDescent="0.3">
      <c r="A141">
        <v>476</v>
      </c>
      <c r="B141">
        <v>593</v>
      </c>
      <c r="C141" s="1">
        <v>43767</v>
      </c>
      <c r="D141">
        <v>26.576333000000002</v>
      </c>
      <c r="E141">
        <v>93.155028000000001</v>
      </c>
      <c r="F141" t="s">
        <v>210</v>
      </c>
      <c r="G141" t="s">
        <v>64</v>
      </c>
      <c r="H141" t="s">
        <v>190</v>
      </c>
      <c r="I141">
        <v>0</v>
      </c>
      <c r="J141">
        <v>1</v>
      </c>
      <c r="K141">
        <v>0</v>
      </c>
      <c r="L141">
        <v>3.08</v>
      </c>
    </row>
    <row r="142" spans="1:12" x14ac:dyDescent="0.3">
      <c r="A142">
        <v>477</v>
      </c>
      <c r="B142">
        <v>593</v>
      </c>
      <c r="C142" s="1">
        <v>43767</v>
      </c>
      <c r="D142">
        <v>26.576333000000002</v>
      </c>
      <c r="E142">
        <v>93.155028000000001</v>
      </c>
      <c r="F142" t="s">
        <v>210</v>
      </c>
      <c r="G142" t="s">
        <v>64</v>
      </c>
      <c r="H142" t="s">
        <v>190</v>
      </c>
      <c r="I142">
        <v>0</v>
      </c>
      <c r="J142">
        <v>1</v>
      </c>
      <c r="K142">
        <v>0</v>
      </c>
      <c r="L142">
        <v>3.08</v>
      </c>
    </row>
    <row r="143" spans="1:12" x14ac:dyDescent="0.3">
      <c r="A143">
        <v>478</v>
      </c>
      <c r="B143">
        <v>593</v>
      </c>
      <c r="C143" s="1">
        <v>43767</v>
      </c>
      <c r="D143">
        <v>26.576333000000002</v>
      </c>
      <c r="E143">
        <v>93.155028000000001</v>
      </c>
      <c r="F143" t="s">
        <v>210</v>
      </c>
      <c r="G143" t="s">
        <v>64</v>
      </c>
      <c r="H143" t="s">
        <v>190</v>
      </c>
      <c r="I143">
        <v>0</v>
      </c>
      <c r="J143">
        <v>1</v>
      </c>
      <c r="K143">
        <v>0</v>
      </c>
      <c r="L143">
        <v>3.08</v>
      </c>
    </row>
    <row r="144" spans="1:12" x14ac:dyDescent="0.3">
      <c r="A144">
        <v>479</v>
      </c>
      <c r="B144">
        <v>593</v>
      </c>
      <c r="C144" s="1">
        <v>43767</v>
      </c>
      <c r="D144">
        <v>26.576333000000002</v>
      </c>
      <c r="E144">
        <v>93.155028000000001</v>
      </c>
      <c r="F144" t="s">
        <v>210</v>
      </c>
      <c r="G144" t="s">
        <v>64</v>
      </c>
      <c r="H144" t="s">
        <v>190</v>
      </c>
      <c r="I144">
        <v>0</v>
      </c>
      <c r="J144">
        <v>1</v>
      </c>
      <c r="K144">
        <v>0</v>
      </c>
      <c r="L144">
        <v>3.08</v>
      </c>
    </row>
    <row r="145" spans="1:12" x14ac:dyDescent="0.3">
      <c r="A145">
        <v>480</v>
      </c>
      <c r="B145">
        <v>593</v>
      </c>
      <c r="C145" s="1">
        <v>43767</v>
      </c>
      <c r="D145">
        <v>26.576333000000002</v>
      </c>
      <c r="E145">
        <v>93.155028000000001</v>
      </c>
      <c r="F145" t="s">
        <v>210</v>
      </c>
      <c r="G145" t="s">
        <v>64</v>
      </c>
      <c r="H145" t="s">
        <v>190</v>
      </c>
      <c r="I145">
        <v>0</v>
      </c>
      <c r="J145">
        <v>1</v>
      </c>
      <c r="K145">
        <v>0</v>
      </c>
      <c r="L145">
        <v>3.08</v>
      </c>
    </row>
    <row r="146" spans="1:12" x14ac:dyDescent="0.3">
      <c r="A146">
        <v>481</v>
      </c>
      <c r="B146">
        <v>593</v>
      </c>
      <c r="C146" s="1">
        <v>43767</v>
      </c>
      <c r="D146">
        <v>26.576333000000002</v>
      </c>
      <c r="E146">
        <v>93.155028000000001</v>
      </c>
      <c r="F146" t="s">
        <v>210</v>
      </c>
      <c r="G146" t="s">
        <v>64</v>
      </c>
      <c r="H146" t="s">
        <v>190</v>
      </c>
      <c r="I146">
        <v>0</v>
      </c>
      <c r="J146">
        <v>1</v>
      </c>
      <c r="K146">
        <v>0</v>
      </c>
      <c r="L146">
        <v>3.08</v>
      </c>
    </row>
    <row r="147" spans="1:12" x14ac:dyDescent="0.3">
      <c r="A147">
        <v>482</v>
      </c>
      <c r="B147">
        <v>593</v>
      </c>
      <c r="C147" s="1">
        <v>43767</v>
      </c>
      <c r="D147">
        <v>26.576333000000002</v>
      </c>
      <c r="E147">
        <v>93.155028000000001</v>
      </c>
      <c r="F147" t="s">
        <v>210</v>
      </c>
      <c r="G147" t="s">
        <v>64</v>
      </c>
      <c r="H147" t="s">
        <v>190</v>
      </c>
      <c r="I147">
        <v>0</v>
      </c>
      <c r="J147">
        <v>1</v>
      </c>
      <c r="K147">
        <v>0</v>
      </c>
      <c r="L147">
        <v>3.08</v>
      </c>
    </row>
    <row r="148" spans="1:12" x14ac:dyDescent="0.3">
      <c r="A148">
        <v>483</v>
      </c>
      <c r="B148">
        <v>593</v>
      </c>
      <c r="C148" s="1">
        <v>43767</v>
      </c>
      <c r="D148">
        <v>26.576333000000002</v>
      </c>
      <c r="E148">
        <v>93.155028000000001</v>
      </c>
      <c r="F148" t="s">
        <v>210</v>
      </c>
      <c r="G148" t="s">
        <v>64</v>
      </c>
      <c r="H148" t="s">
        <v>190</v>
      </c>
      <c r="I148">
        <v>0</v>
      </c>
      <c r="J148">
        <v>1</v>
      </c>
      <c r="K148">
        <v>0</v>
      </c>
      <c r="L148">
        <v>3.08</v>
      </c>
    </row>
    <row r="149" spans="1:12" x14ac:dyDescent="0.3">
      <c r="A149">
        <v>484</v>
      </c>
      <c r="B149">
        <v>593</v>
      </c>
      <c r="C149" s="1">
        <v>43767</v>
      </c>
      <c r="D149">
        <v>26.576333000000002</v>
      </c>
      <c r="E149">
        <v>93.155028000000001</v>
      </c>
      <c r="F149" t="s">
        <v>210</v>
      </c>
      <c r="G149" t="s">
        <v>64</v>
      </c>
      <c r="H149" t="s">
        <v>190</v>
      </c>
      <c r="I149">
        <v>0</v>
      </c>
      <c r="J149">
        <v>1</v>
      </c>
      <c r="K149">
        <v>0</v>
      </c>
      <c r="L149">
        <v>3.08</v>
      </c>
    </row>
    <row r="150" spans="1:12" x14ac:dyDescent="0.3">
      <c r="A150">
        <v>485</v>
      </c>
      <c r="B150">
        <v>593</v>
      </c>
      <c r="C150" s="1">
        <v>43767</v>
      </c>
      <c r="D150">
        <v>26.576333000000002</v>
      </c>
      <c r="E150">
        <v>93.155028000000001</v>
      </c>
      <c r="F150" t="s">
        <v>210</v>
      </c>
      <c r="G150" t="s">
        <v>64</v>
      </c>
      <c r="H150" t="s">
        <v>190</v>
      </c>
      <c r="I150">
        <v>0</v>
      </c>
      <c r="J150">
        <v>1</v>
      </c>
      <c r="K150">
        <v>0</v>
      </c>
      <c r="L150">
        <v>3.08</v>
      </c>
    </row>
    <row r="151" spans="1:12" x14ac:dyDescent="0.3">
      <c r="A151">
        <v>486</v>
      </c>
      <c r="B151">
        <v>593</v>
      </c>
      <c r="C151" s="1">
        <v>43767</v>
      </c>
      <c r="D151">
        <v>26.576333000000002</v>
      </c>
      <c r="E151">
        <v>93.155028000000001</v>
      </c>
      <c r="F151" t="s">
        <v>210</v>
      </c>
      <c r="G151" t="s">
        <v>64</v>
      </c>
      <c r="H151" t="s">
        <v>190</v>
      </c>
      <c r="I151">
        <v>0</v>
      </c>
      <c r="J151">
        <v>1</v>
      </c>
      <c r="K151">
        <v>0</v>
      </c>
      <c r="L151">
        <v>3.08</v>
      </c>
    </row>
    <row r="152" spans="1:12" x14ac:dyDescent="0.3">
      <c r="A152">
        <v>487</v>
      </c>
      <c r="B152">
        <v>593</v>
      </c>
      <c r="C152" s="1">
        <v>43767</v>
      </c>
      <c r="D152">
        <v>26.576333000000002</v>
      </c>
      <c r="E152">
        <v>93.155028000000001</v>
      </c>
      <c r="F152" t="s">
        <v>210</v>
      </c>
      <c r="G152" t="s">
        <v>64</v>
      </c>
      <c r="H152" t="s">
        <v>190</v>
      </c>
      <c r="I152">
        <v>0</v>
      </c>
      <c r="J152">
        <v>1</v>
      </c>
      <c r="K152">
        <v>0</v>
      </c>
      <c r="L152">
        <v>3.08</v>
      </c>
    </row>
    <row r="153" spans="1:12" x14ac:dyDescent="0.3">
      <c r="A153">
        <v>488</v>
      </c>
      <c r="B153">
        <v>593</v>
      </c>
      <c r="C153" s="1">
        <v>43767</v>
      </c>
      <c r="D153">
        <v>26.576333000000002</v>
      </c>
      <c r="E153">
        <v>93.155028000000001</v>
      </c>
      <c r="F153" t="s">
        <v>210</v>
      </c>
      <c r="G153" t="s">
        <v>64</v>
      </c>
      <c r="H153" t="s">
        <v>190</v>
      </c>
      <c r="I153">
        <v>0</v>
      </c>
      <c r="J153">
        <v>1</v>
      </c>
      <c r="K153">
        <v>0</v>
      </c>
      <c r="L153">
        <v>3.08</v>
      </c>
    </row>
    <row r="154" spans="1:12" x14ac:dyDescent="0.3">
      <c r="A154">
        <v>489</v>
      </c>
      <c r="B154">
        <v>593</v>
      </c>
      <c r="C154" s="1">
        <v>43767</v>
      </c>
      <c r="D154">
        <v>26.576333000000002</v>
      </c>
      <c r="E154">
        <v>93.155028000000001</v>
      </c>
      <c r="F154" t="s">
        <v>210</v>
      </c>
      <c r="G154" t="s">
        <v>64</v>
      </c>
      <c r="H154" t="s">
        <v>190</v>
      </c>
      <c r="I154">
        <v>0</v>
      </c>
      <c r="J154">
        <v>1</v>
      </c>
      <c r="K154">
        <v>0</v>
      </c>
      <c r="L154">
        <v>3.08</v>
      </c>
    </row>
    <row r="155" spans="1:12" x14ac:dyDescent="0.3">
      <c r="A155">
        <v>490</v>
      </c>
      <c r="B155">
        <v>593</v>
      </c>
      <c r="C155" s="1">
        <v>43767</v>
      </c>
      <c r="D155">
        <v>26.576333000000002</v>
      </c>
      <c r="E155">
        <v>93.155028000000001</v>
      </c>
      <c r="F155" t="s">
        <v>210</v>
      </c>
      <c r="G155" t="s">
        <v>64</v>
      </c>
      <c r="H155" t="s">
        <v>190</v>
      </c>
      <c r="I155">
        <v>0</v>
      </c>
      <c r="J155">
        <v>1</v>
      </c>
      <c r="K155">
        <v>0</v>
      </c>
      <c r="L155">
        <v>3.08</v>
      </c>
    </row>
    <row r="156" spans="1:12" x14ac:dyDescent="0.3">
      <c r="A156">
        <v>491</v>
      </c>
      <c r="B156">
        <v>593</v>
      </c>
      <c r="C156" s="1">
        <v>43767</v>
      </c>
      <c r="D156">
        <v>26.576333000000002</v>
      </c>
      <c r="E156">
        <v>93.155028000000001</v>
      </c>
      <c r="F156" t="s">
        <v>210</v>
      </c>
      <c r="G156" t="s">
        <v>64</v>
      </c>
      <c r="H156" t="s">
        <v>190</v>
      </c>
      <c r="I156">
        <v>0</v>
      </c>
      <c r="J156">
        <v>1</v>
      </c>
      <c r="K156">
        <v>0</v>
      </c>
      <c r="L156">
        <v>3.08</v>
      </c>
    </row>
    <row r="157" spans="1:12" x14ac:dyDescent="0.3">
      <c r="A157">
        <v>492</v>
      </c>
      <c r="B157">
        <v>593</v>
      </c>
      <c r="C157" s="1">
        <v>43767</v>
      </c>
      <c r="D157">
        <v>26.576333000000002</v>
      </c>
      <c r="E157">
        <v>93.155028000000001</v>
      </c>
      <c r="F157" t="s">
        <v>210</v>
      </c>
      <c r="G157" t="s">
        <v>64</v>
      </c>
      <c r="H157" t="s">
        <v>190</v>
      </c>
      <c r="I157">
        <v>0</v>
      </c>
      <c r="J157">
        <v>1</v>
      </c>
      <c r="K157">
        <v>0</v>
      </c>
      <c r="L157">
        <v>3.08</v>
      </c>
    </row>
    <row r="158" spans="1:12" x14ac:dyDescent="0.3">
      <c r="A158">
        <v>808</v>
      </c>
      <c r="B158">
        <v>830</v>
      </c>
      <c r="C158" s="1">
        <v>43908</v>
      </c>
      <c r="D158">
        <v>26.574221999999999</v>
      </c>
      <c r="E158">
        <v>93.188972000000007</v>
      </c>
      <c r="F158" t="s">
        <v>210</v>
      </c>
      <c r="G158" t="s">
        <v>64</v>
      </c>
      <c r="H158" t="s">
        <v>190</v>
      </c>
      <c r="I158">
        <v>0</v>
      </c>
      <c r="J158">
        <v>0</v>
      </c>
      <c r="K158">
        <v>1</v>
      </c>
      <c r="L158" t="s">
        <v>182</v>
      </c>
    </row>
    <row r="159" spans="1:12" x14ac:dyDescent="0.3">
      <c r="A159">
        <v>7</v>
      </c>
      <c r="B159">
        <v>7</v>
      </c>
      <c r="C159" s="1">
        <v>43454</v>
      </c>
      <c r="D159">
        <v>26.584277780000001</v>
      </c>
      <c r="E159">
        <v>93.337361110000003</v>
      </c>
      <c r="F159" t="s">
        <v>210</v>
      </c>
      <c r="G159" t="s">
        <v>70</v>
      </c>
      <c r="H159" t="s">
        <v>190</v>
      </c>
      <c r="I159">
        <v>0</v>
      </c>
      <c r="J159">
        <v>1</v>
      </c>
      <c r="K159">
        <v>0</v>
      </c>
      <c r="L159" t="s">
        <v>13</v>
      </c>
    </row>
    <row r="160" spans="1:12" x14ac:dyDescent="0.3">
      <c r="A160">
        <v>14</v>
      </c>
      <c r="B160">
        <v>14</v>
      </c>
      <c r="C160" s="1">
        <v>43463</v>
      </c>
      <c r="D160">
        <v>26.584277780000001</v>
      </c>
      <c r="E160">
        <v>93.337361110000003</v>
      </c>
      <c r="F160" t="s">
        <v>210</v>
      </c>
      <c r="G160" t="s">
        <v>70</v>
      </c>
      <c r="H160" t="s">
        <v>190</v>
      </c>
      <c r="I160">
        <v>0</v>
      </c>
      <c r="J160">
        <v>1</v>
      </c>
      <c r="K160">
        <v>0</v>
      </c>
      <c r="L160" t="s">
        <v>9</v>
      </c>
    </row>
    <row r="161" spans="1:12" x14ac:dyDescent="0.3">
      <c r="A161">
        <v>16</v>
      </c>
      <c r="B161">
        <v>16</v>
      </c>
      <c r="C161" s="1">
        <v>43463</v>
      </c>
      <c r="D161">
        <v>26.574249999999999</v>
      </c>
      <c r="E161">
        <v>93.188916669999998</v>
      </c>
      <c r="F161" t="s">
        <v>210</v>
      </c>
      <c r="G161" t="s">
        <v>70</v>
      </c>
      <c r="H161" t="s">
        <v>190</v>
      </c>
      <c r="I161">
        <v>0</v>
      </c>
      <c r="J161">
        <v>0</v>
      </c>
      <c r="K161">
        <v>1</v>
      </c>
      <c r="L161" t="s">
        <v>9</v>
      </c>
    </row>
    <row r="162" spans="1:12" x14ac:dyDescent="0.3">
      <c r="A162">
        <v>34</v>
      </c>
      <c r="B162">
        <v>34</v>
      </c>
      <c r="C162" s="1">
        <v>43475</v>
      </c>
      <c r="D162">
        <v>26.585583329999999</v>
      </c>
      <c r="E162">
        <v>93.319611109999997</v>
      </c>
      <c r="F162" t="s">
        <v>210</v>
      </c>
      <c r="G162" t="s">
        <v>70</v>
      </c>
      <c r="H162" t="s">
        <v>190</v>
      </c>
      <c r="I162">
        <v>0</v>
      </c>
      <c r="J162">
        <v>0</v>
      </c>
      <c r="K162">
        <v>1</v>
      </c>
      <c r="L162" t="s">
        <v>9</v>
      </c>
    </row>
    <row r="163" spans="1:12" x14ac:dyDescent="0.3">
      <c r="A163">
        <v>35</v>
      </c>
      <c r="B163">
        <v>35</v>
      </c>
      <c r="C163" s="1">
        <v>43475</v>
      </c>
      <c r="D163">
        <v>26.574305559999999</v>
      </c>
      <c r="E163">
        <v>93.188833329999994</v>
      </c>
      <c r="F163" t="s">
        <v>210</v>
      </c>
      <c r="G163" t="s">
        <v>70</v>
      </c>
      <c r="H163" t="s">
        <v>190</v>
      </c>
      <c r="I163">
        <v>0</v>
      </c>
      <c r="J163">
        <v>0</v>
      </c>
      <c r="K163">
        <v>1</v>
      </c>
      <c r="L163" t="s">
        <v>9</v>
      </c>
    </row>
    <row r="164" spans="1:12" x14ac:dyDescent="0.3">
      <c r="A164">
        <v>35.1</v>
      </c>
      <c r="B164">
        <v>35</v>
      </c>
      <c r="C164" s="1">
        <v>43475</v>
      </c>
      <c r="D164">
        <v>26.574305559999999</v>
      </c>
      <c r="E164">
        <v>93.188833329999994</v>
      </c>
      <c r="F164" t="s">
        <v>210</v>
      </c>
      <c r="G164" t="s">
        <v>70</v>
      </c>
      <c r="H164" t="s">
        <v>190</v>
      </c>
      <c r="I164">
        <v>0</v>
      </c>
      <c r="J164">
        <v>0</v>
      </c>
      <c r="K164">
        <v>1</v>
      </c>
      <c r="L164" t="s">
        <v>9</v>
      </c>
    </row>
    <row r="165" spans="1:12" x14ac:dyDescent="0.3">
      <c r="A165">
        <v>42</v>
      </c>
      <c r="B165">
        <v>42</v>
      </c>
      <c r="C165" s="1">
        <v>43477</v>
      </c>
      <c r="D165">
        <v>26.57341667</v>
      </c>
      <c r="E165">
        <v>93.144861109999994</v>
      </c>
      <c r="F165" t="s">
        <v>210</v>
      </c>
      <c r="G165" t="s">
        <v>70</v>
      </c>
      <c r="H165" t="s">
        <v>190</v>
      </c>
      <c r="I165">
        <v>0</v>
      </c>
      <c r="J165">
        <v>0</v>
      </c>
      <c r="K165">
        <v>1</v>
      </c>
      <c r="L165" t="s">
        <v>9</v>
      </c>
    </row>
    <row r="166" spans="1:12" x14ac:dyDescent="0.3">
      <c r="A166">
        <v>43</v>
      </c>
      <c r="B166">
        <v>43</v>
      </c>
      <c r="C166" s="1">
        <v>43477</v>
      </c>
      <c r="D166">
        <v>26.574444440000001</v>
      </c>
      <c r="E166">
        <v>93.192861109999996</v>
      </c>
      <c r="F166" t="s">
        <v>210</v>
      </c>
      <c r="G166" t="s">
        <v>70</v>
      </c>
      <c r="H166" t="s">
        <v>190</v>
      </c>
      <c r="I166">
        <v>0</v>
      </c>
      <c r="J166">
        <v>0</v>
      </c>
      <c r="K166">
        <v>1</v>
      </c>
      <c r="L166" t="s">
        <v>9</v>
      </c>
    </row>
    <row r="167" spans="1:12" x14ac:dyDescent="0.3">
      <c r="A167">
        <v>43.1</v>
      </c>
      <c r="B167">
        <v>43</v>
      </c>
      <c r="C167" s="1">
        <v>43477</v>
      </c>
      <c r="D167">
        <v>26.574444440000001</v>
      </c>
      <c r="E167">
        <v>93.192861109999996</v>
      </c>
      <c r="F167" t="s">
        <v>210</v>
      </c>
      <c r="G167" t="s">
        <v>70</v>
      </c>
      <c r="H167" t="s">
        <v>190</v>
      </c>
      <c r="I167">
        <v>0</v>
      </c>
      <c r="J167">
        <v>0</v>
      </c>
      <c r="K167">
        <v>1</v>
      </c>
      <c r="L167" t="s">
        <v>9</v>
      </c>
    </row>
    <row r="168" spans="1:12" x14ac:dyDescent="0.3">
      <c r="A168">
        <v>59</v>
      </c>
      <c r="B168">
        <v>59</v>
      </c>
      <c r="C168" s="1">
        <v>43489</v>
      </c>
      <c r="D168">
        <v>26.574444440000001</v>
      </c>
      <c r="E168">
        <v>93.193583329999996</v>
      </c>
      <c r="F168" t="s">
        <v>210</v>
      </c>
      <c r="G168" t="s">
        <v>70</v>
      </c>
      <c r="H168" t="s">
        <v>190</v>
      </c>
      <c r="I168">
        <v>0</v>
      </c>
      <c r="J168">
        <v>0</v>
      </c>
      <c r="K168">
        <v>1</v>
      </c>
      <c r="L168" t="s">
        <v>9</v>
      </c>
    </row>
    <row r="169" spans="1:12" x14ac:dyDescent="0.3">
      <c r="A169">
        <v>59.1</v>
      </c>
      <c r="B169">
        <v>59</v>
      </c>
      <c r="C169" s="1">
        <v>43489</v>
      </c>
      <c r="D169">
        <v>26.574444440000001</v>
      </c>
      <c r="E169">
        <v>93.193583329999996</v>
      </c>
      <c r="F169" t="s">
        <v>210</v>
      </c>
      <c r="G169" t="s">
        <v>70</v>
      </c>
      <c r="H169" t="s">
        <v>190</v>
      </c>
      <c r="I169">
        <v>0</v>
      </c>
      <c r="J169">
        <v>0</v>
      </c>
      <c r="K169">
        <v>1</v>
      </c>
      <c r="L169" t="s">
        <v>9</v>
      </c>
    </row>
    <row r="170" spans="1:12" x14ac:dyDescent="0.3">
      <c r="A170">
        <v>70</v>
      </c>
      <c r="B170">
        <v>70</v>
      </c>
      <c r="C170" s="1">
        <v>43491</v>
      </c>
      <c r="D170">
        <v>26.571611109999999</v>
      </c>
      <c r="E170">
        <v>93.141777779999998</v>
      </c>
      <c r="F170" t="s">
        <v>210</v>
      </c>
      <c r="G170" t="s">
        <v>70</v>
      </c>
      <c r="H170" t="s">
        <v>190</v>
      </c>
      <c r="I170">
        <v>0</v>
      </c>
      <c r="J170">
        <v>0</v>
      </c>
      <c r="K170">
        <v>1</v>
      </c>
      <c r="L170" t="s">
        <v>9</v>
      </c>
    </row>
    <row r="171" spans="1:12" x14ac:dyDescent="0.3">
      <c r="A171">
        <v>82</v>
      </c>
      <c r="B171">
        <v>82</v>
      </c>
      <c r="C171" s="1">
        <v>43497</v>
      </c>
      <c r="D171">
        <v>26.570222220000002</v>
      </c>
      <c r="E171">
        <v>93.118611110000003</v>
      </c>
      <c r="F171" t="s">
        <v>210</v>
      </c>
      <c r="G171" t="s">
        <v>70</v>
      </c>
      <c r="H171" t="s">
        <v>190</v>
      </c>
      <c r="I171">
        <v>0</v>
      </c>
      <c r="J171">
        <v>0</v>
      </c>
      <c r="K171">
        <v>1</v>
      </c>
      <c r="L171" t="s">
        <v>9</v>
      </c>
    </row>
    <row r="172" spans="1:12" x14ac:dyDescent="0.3">
      <c r="A172">
        <v>83</v>
      </c>
      <c r="B172">
        <v>83</v>
      </c>
      <c r="C172" s="1">
        <v>43497</v>
      </c>
      <c r="D172">
        <v>26.571388890000001</v>
      </c>
      <c r="E172">
        <v>93.117416669999997</v>
      </c>
      <c r="F172" t="s">
        <v>210</v>
      </c>
      <c r="G172" t="s">
        <v>70</v>
      </c>
      <c r="H172" t="s">
        <v>190</v>
      </c>
      <c r="I172">
        <v>0</v>
      </c>
      <c r="J172">
        <v>0</v>
      </c>
      <c r="K172">
        <v>1</v>
      </c>
      <c r="L172" t="s">
        <v>9</v>
      </c>
    </row>
    <row r="173" spans="1:12" x14ac:dyDescent="0.3">
      <c r="A173">
        <v>85</v>
      </c>
      <c r="B173">
        <v>85</v>
      </c>
      <c r="C173" s="1">
        <v>43497</v>
      </c>
      <c r="D173">
        <v>26.577333329999998</v>
      </c>
      <c r="E173">
        <v>93.081888890000002</v>
      </c>
      <c r="F173" t="s">
        <v>210</v>
      </c>
      <c r="G173" t="s">
        <v>70</v>
      </c>
      <c r="H173" t="s">
        <v>190</v>
      </c>
      <c r="I173">
        <v>0</v>
      </c>
      <c r="J173">
        <v>0</v>
      </c>
      <c r="K173">
        <v>1</v>
      </c>
      <c r="L173" t="s">
        <v>9</v>
      </c>
    </row>
    <row r="174" spans="1:12" x14ac:dyDescent="0.3">
      <c r="A174">
        <v>90</v>
      </c>
      <c r="B174">
        <v>90</v>
      </c>
      <c r="C174" s="1">
        <v>43500</v>
      </c>
      <c r="D174">
        <v>26.57080556</v>
      </c>
      <c r="E174">
        <v>93.117944440000002</v>
      </c>
      <c r="F174" t="s">
        <v>210</v>
      </c>
      <c r="G174" t="s">
        <v>70</v>
      </c>
      <c r="H174" t="s">
        <v>190</v>
      </c>
      <c r="I174">
        <v>0</v>
      </c>
      <c r="J174">
        <v>0</v>
      </c>
      <c r="K174">
        <v>1</v>
      </c>
      <c r="L174" t="s">
        <v>9</v>
      </c>
    </row>
    <row r="175" spans="1:12" x14ac:dyDescent="0.3">
      <c r="A175">
        <v>90.1</v>
      </c>
      <c r="B175">
        <v>90</v>
      </c>
      <c r="C175" s="1">
        <v>43500</v>
      </c>
      <c r="D175">
        <v>26.57080556</v>
      </c>
      <c r="E175">
        <v>93.117944440000002</v>
      </c>
      <c r="F175" t="s">
        <v>210</v>
      </c>
      <c r="G175" t="s">
        <v>70</v>
      </c>
      <c r="H175" t="s">
        <v>190</v>
      </c>
      <c r="I175">
        <v>0</v>
      </c>
      <c r="J175">
        <v>0</v>
      </c>
      <c r="K175">
        <v>1</v>
      </c>
      <c r="L175" t="s">
        <v>9</v>
      </c>
    </row>
    <row r="176" spans="1:12" x14ac:dyDescent="0.3">
      <c r="A176">
        <v>90.2</v>
      </c>
      <c r="B176">
        <v>90</v>
      </c>
      <c r="C176" s="1">
        <v>43500</v>
      </c>
      <c r="D176">
        <v>26.57080556</v>
      </c>
      <c r="E176">
        <v>93.117944440000002</v>
      </c>
      <c r="F176" t="s">
        <v>210</v>
      </c>
      <c r="G176" t="s">
        <v>70</v>
      </c>
      <c r="H176" t="s">
        <v>190</v>
      </c>
      <c r="I176">
        <v>0</v>
      </c>
      <c r="J176">
        <v>0</v>
      </c>
      <c r="K176">
        <v>1</v>
      </c>
      <c r="L176" t="s">
        <v>9</v>
      </c>
    </row>
    <row r="177" spans="1:12" x14ac:dyDescent="0.3">
      <c r="A177">
        <v>90.3</v>
      </c>
      <c r="B177">
        <v>90</v>
      </c>
      <c r="C177" s="1">
        <v>43500</v>
      </c>
      <c r="D177">
        <v>26.57080556</v>
      </c>
      <c r="E177">
        <v>93.117944440000002</v>
      </c>
      <c r="F177" t="s">
        <v>210</v>
      </c>
      <c r="G177" t="s">
        <v>70</v>
      </c>
      <c r="H177" t="s">
        <v>190</v>
      </c>
      <c r="I177">
        <v>0</v>
      </c>
      <c r="J177">
        <v>0</v>
      </c>
      <c r="K177">
        <v>1</v>
      </c>
      <c r="L177" t="s">
        <v>9</v>
      </c>
    </row>
    <row r="178" spans="1:12" x14ac:dyDescent="0.3">
      <c r="A178">
        <v>92</v>
      </c>
      <c r="B178">
        <v>92</v>
      </c>
      <c r="C178" s="1">
        <v>43500</v>
      </c>
      <c r="D178">
        <v>26.573250000000002</v>
      </c>
      <c r="E178">
        <v>93.144555560000001</v>
      </c>
      <c r="F178" t="s">
        <v>210</v>
      </c>
      <c r="G178" t="s">
        <v>70</v>
      </c>
      <c r="H178" t="s">
        <v>190</v>
      </c>
      <c r="I178">
        <v>0</v>
      </c>
      <c r="J178">
        <v>0</v>
      </c>
      <c r="K178">
        <v>1</v>
      </c>
      <c r="L178" t="s">
        <v>9</v>
      </c>
    </row>
    <row r="179" spans="1:12" x14ac:dyDescent="0.3">
      <c r="A179">
        <v>98</v>
      </c>
      <c r="B179">
        <v>98</v>
      </c>
      <c r="C179" s="1">
        <v>43504</v>
      </c>
      <c r="D179">
        <v>26.577500000000001</v>
      </c>
      <c r="E179">
        <v>93.081416669999996</v>
      </c>
      <c r="F179" t="s">
        <v>210</v>
      </c>
      <c r="G179" t="s">
        <v>70</v>
      </c>
      <c r="H179" t="s">
        <v>190</v>
      </c>
      <c r="I179">
        <v>0</v>
      </c>
      <c r="J179">
        <v>0</v>
      </c>
      <c r="K179">
        <v>1</v>
      </c>
      <c r="L179" t="s">
        <v>9</v>
      </c>
    </row>
    <row r="180" spans="1:12" x14ac:dyDescent="0.3">
      <c r="A180">
        <v>101</v>
      </c>
      <c r="B180">
        <v>101</v>
      </c>
      <c r="C180" s="1">
        <v>43504</v>
      </c>
      <c r="D180">
        <v>26.57411111</v>
      </c>
      <c r="E180">
        <v>93.146500000000003</v>
      </c>
      <c r="F180" t="s">
        <v>210</v>
      </c>
      <c r="G180" t="s">
        <v>70</v>
      </c>
      <c r="H180" t="s">
        <v>190</v>
      </c>
      <c r="I180">
        <v>0</v>
      </c>
      <c r="J180">
        <v>0</v>
      </c>
      <c r="K180">
        <v>1</v>
      </c>
      <c r="L180" t="s">
        <v>9</v>
      </c>
    </row>
    <row r="181" spans="1:12" x14ac:dyDescent="0.3">
      <c r="A181">
        <v>103</v>
      </c>
      <c r="B181">
        <v>103</v>
      </c>
      <c r="C181" s="1">
        <v>43506</v>
      </c>
      <c r="D181">
        <v>26.58422333</v>
      </c>
      <c r="E181">
        <v>93.337429999999998</v>
      </c>
      <c r="F181" t="s">
        <v>210</v>
      </c>
      <c r="G181" t="s">
        <v>70</v>
      </c>
      <c r="H181" t="s">
        <v>190</v>
      </c>
      <c r="I181">
        <v>0</v>
      </c>
      <c r="J181">
        <v>1</v>
      </c>
      <c r="K181">
        <v>0</v>
      </c>
      <c r="L181" t="s">
        <v>9</v>
      </c>
    </row>
    <row r="182" spans="1:12" x14ac:dyDescent="0.3">
      <c r="A182">
        <v>106</v>
      </c>
      <c r="B182">
        <v>106</v>
      </c>
      <c r="C182" s="1">
        <v>43510</v>
      </c>
      <c r="D182">
        <v>26.58416167</v>
      </c>
      <c r="E182">
        <v>93.337344999999999</v>
      </c>
      <c r="F182" t="s">
        <v>210</v>
      </c>
      <c r="G182" t="s">
        <v>70</v>
      </c>
      <c r="H182" t="s">
        <v>190</v>
      </c>
      <c r="I182">
        <v>0</v>
      </c>
      <c r="J182">
        <v>1</v>
      </c>
      <c r="K182">
        <v>0</v>
      </c>
      <c r="L182" t="s">
        <v>9</v>
      </c>
    </row>
    <row r="183" spans="1:12" x14ac:dyDescent="0.3">
      <c r="A183">
        <v>112</v>
      </c>
      <c r="B183">
        <v>112</v>
      </c>
      <c r="C183" s="1">
        <v>43521</v>
      </c>
      <c r="D183">
        <v>26.584150000000001</v>
      </c>
      <c r="E183">
        <v>93.337423329999993</v>
      </c>
      <c r="F183" t="s">
        <v>210</v>
      </c>
      <c r="G183" t="s">
        <v>70</v>
      </c>
      <c r="H183" t="s">
        <v>190</v>
      </c>
      <c r="I183">
        <v>0</v>
      </c>
      <c r="J183">
        <v>1</v>
      </c>
      <c r="K183">
        <v>0</v>
      </c>
      <c r="L183" t="s">
        <v>9</v>
      </c>
    </row>
    <row r="184" spans="1:12" x14ac:dyDescent="0.3">
      <c r="A184">
        <v>114</v>
      </c>
      <c r="B184">
        <v>114</v>
      </c>
      <c r="C184" s="1">
        <v>43521</v>
      </c>
      <c r="D184">
        <v>26.574444440000001</v>
      </c>
      <c r="E184">
        <v>93.19313889</v>
      </c>
      <c r="F184" t="s">
        <v>210</v>
      </c>
      <c r="G184" t="s">
        <v>70</v>
      </c>
      <c r="H184" t="s">
        <v>190</v>
      </c>
      <c r="I184">
        <v>0</v>
      </c>
      <c r="J184">
        <v>0</v>
      </c>
      <c r="K184">
        <v>1</v>
      </c>
      <c r="L184" t="s">
        <v>9</v>
      </c>
    </row>
    <row r="185" spans="1:12" x14ac:dyDescent="0.3">
      <c r="A185">
        <v>118</v>
      </c>
      <c r="B185">
        <v>118</v>
      </c>
      <c r="C185" s="1">
        <v>43521</v>
      </c>
      <c r="D185">
        <v>26.57527778</v>
      </c>
      <c r="E185">
        <v>93.198611110000002</v>
      </c>
      <c r="F185" t="s">
        <v>210</v>
      </c>
      <c r="G185" t="s">
        <v>70</v>
      </c>
      <c r="H185" t="s">
        <v>190</v>
      </c>
      <c r="I185">
        <v>0</v>
      </c>
      <c r="J185">
        <v>0</v>
      </c>
      <c r="K185">
        <v>1</v>
      </c>
      <c r="L185" t="s">
        <v>9</v>
      </c>
    </row>
    <row r="186" spans="1:12" x14ac:dyDescent="0.3">
      <c r="A186">
        <v>118.1</v>
      </c>
      <c r="B186">
        <v>118</v>
      </c>
      <c r="C186" s="1">
        <v>43521</v>
      </c>
      <c r="D186">
        <v>26.57527778</v>
      </c>
      <c r="E186">
        <v>93.198611110000002</v>
      </c>
      <c r="F186" t="s">
        <v>210</v>
      </c>
      <c r="G186" t="s">
        <v>70</v>
      </c>
      <c r="H186" t="s">
        <v>190</v>
      </c>
      <c r="I186">
        <v>0</v>
      </c>
      <c r="J186">
        <v>0</v>
      </c>
      <c r="K186">
        <v>1</v>
      </c>
      <c r="L186" t="s">
        <v>9</v>
      </c>
    </row>
    <row r="187" spans="1:12" x14ac:dyDescent="0.3">
      <c r="A187">
        <v>120</v>
      </c>
      <c r="B187">
        <v>120</v>
      </c>
      <c r="C187" s="1">
        <v>43521</v>
      </c>
      <c r="D187">
        <v>26.574333330000002</v>
      </c>
      <c r="E187">
        <v>93.188861110000005</v>
      </c>
      <c r="F187" t="s">
        <v>210</v>
      </c>
      <c r="G187" t="s">
        <v>70</v>
      </c>
      <c r="H187" t="s">
        <v>190</v>
      </c>
      <c r="I187">
        <v>0</v>
      </c>
      <c r="J187">
        <v>0</v>
      </c>
      <c r="K187">
        <v>1</v>
      </c>
      <c r="L187" t="s">
        <v>9</v>
      </c>
    </row>
    <row r="188" spans="1:12" x14ac:dyDescent="0.3">
      <c r="A188">
        <v>121</v>
      </c>
      <c r="B188">
        <v>121</v>
      </c>
      <c r="C188" s="1">
        <v>43524</v>
      </c>
      <c r="D188">
        <v>26.584340000000001</v>
      </c>
      <c r="E188">
        <v>93.337424999999996</v>
      </c>
      <c r="F188" t="s">
        <v>210</v>
      </c>
      <c r="G188" t="s">
        <v>70</v>
      </c>
      <c r="H188" t="s">
        <v>190</v>
      </c>
      <c r="I188">
        <v>0</v>
      </c>
      <c r="J188">
        <v>1</v>
      </c>
      <c r="K188">
        <v>0</v>
      </c>
      <c r="L188" t="s">
        <v>9</v>
      </c>
    </row>
    <row r="189" spans="1:12" x14ac:dyDescent="0.3">
      <c r="A189">
        <v>122</v>
      </c>
      <c r="B189">
        <v>122</v>
      </c>
      <c r="C189" s="1">
        <v>43526</v>
      </c>
      <c r="D189">
        <v>26.584160000000001</v>
      </c>
      <c r="E189">
        <v>93.337333330000007</v>
      </c>
      <c r="F189" t="s">
        <v>210</v>
      </c>
      <c r="G189" t="s">
        <v>70</v>
      </c>
      <c r="H189" t="s">
        <v>190</v>
      </c>
      <c r="I189">
        <v>0</v>
      </c>
      <c r="J189">
        <v>1</v>
      </c>
      <c r="K189">
        <v>0</v>
      </c>
      <c r="L189" t="s">
        <v>9</v>
      </c>
    </row>
    <row r="190" spans="1:12" x14ac:dyDescent="0.3">
      <c r="A190">
        <v>126</v>
      </c>
      <c r="B190">
        <v>126</v>
      </c>
      <c r="C190" s="1">
        <v>43530</v>
      </c>
      <c r="D190">
        <v>26.572333329999999</v>
      </c>
      <c r="E190">
        <v>93.143277780000005</v>
      </c>
      <c r="F190" t="s">
        <v>210</v>
      </c>
      <c r="G190" t="s">
        <v>70</v>
      </c>
      <c r="H190" t="s">
        <v>190</v>
      </c>
      <c r="I190">
        <v>0</v>
      </c>
      <c r="J190">
        <v>0</v>
      </c>
      <c r="K190">
        <v>1</v>
      </c>
      <c r="L190" t="s">
        <v>9</v>
      </c>
    </row>
    <row r="191" spans="1:12" x14ac:dyDescent="0.3">
      <c r="A191">
        <v>141</v>
      </c>
      <c r="B191">
        <v>141</v>
      </c>
      <c r="C191" s="1">
        <v>43551</v>
      </c>
      <c r="D191">
        <v>26.584313330000001</v>
      </c>
      <c r="E191">
        <v>93.33713333</v>
      </c>
      <c r="F191" t="s">
        <v>210</v>
      </c>
      <c r="G191" t="s">
        <v>70</v>
      </c>
      <c r="H191" t="s">
        <v>190</v>
      </c>
      <c r="I191">
        <v>0</v>
      </c>
      <c r="J191">
        <v>1</v>
      </c>
      <c r="K191">
        <v>0</v>
      </c>
      <c r="L191" t="s">
        <v>9</v>
      </c>
    </row>
    <row r="192" spans="1:12" ht="15" customHeight="1" x14ac:dyDescent="0.3">
      <c r="A192">
        <v>144</v>
      </c>
      <c r="B192">
        <v>144</v>
      </c>
      <c r="C192" s="1">
        <v>43556</v>
      </c>
      <c r="D192">
        <v>26.574472220000001</v>
      </c>
      <c r="E192">
        <v>93.193444439999993</v>
      </c>
      <c r="F192" t="s">
        <v>210</v>
      </c>
      <c r="G192" t="s">
        <v>70</v>
      </c>
      <c r="H192" t="s">
        <v>190</v>
      </c>
      <c r="I192">
        <v>0</v>
      </c>
      <c r="J192">
        <v>0</v>
      </c>
      <c r="K192">
        <v>1</v>
      </c>
      <c r="L192" s="2" t="s">
        <v>25</v>
      </c>
    </row>
    <row r="193" spans="1:12" ht="15" customHeight="1" x14ac:dyDescent="0.3">
      <c r="A193">
        <v>144.1</v>
      </c>
      <c r="B193">
        <v>144</v>
      </c>
      <c r="C193" s="1">
        <v>43556</v>
      </c>
      <c r="D193">
        <v>26.574472220000001</v>
      </c>
      <c r="E193">
        <v>93.193444439999993</v>
      </c>
      <c r="F193" t="s">
        <v>210</v>
      </c>
      <c r="G193" t="s">
        <v>70</v>
      </c>
      <c r="H193" t="s">
        <v>190</v>
      </c>
      <c r="I193">
        <v>0</v>
      </c>
      <c r="J193">
        <v>0</v>
      </c>
      <c r="K193">
        <v>1</v>
      </c>
      <c r="L193" s="2" t="s">
        <v>25</v>
      </c>
    </row>
    <row r="194" spans="1:12" x14ac:dyDescent="0.3">
      <c r="A194">
        <v>197</v>
      </c>
      <c r="B194">
        <v>197</v>
      </c>
      <c r="C194" s="1">
        <v>43612</v>
      </c>
      <c r="D194">
        <v>26.574472220000001</v>
      </c>
      <c r="E194">
        <v>93.193777780000005</v>
      </c>
      <c r="F194" t="s">
        <v>210</v>
      </c>
      <c r="G194" t="s">
        <v>70</v>
      </c>
      <c r="H194" t="s">
        <v>190</v>
      </c>
      <c r="I194">
        <v>0</v>
      </c>
      <c r="J194">
        <v>0</v>
      </c>
      <c r="K194">
        <v>1</v>
      </c>
      <c r="L194" t="s">
        <v>51</v>
      </c>
    </row>
    <row r="195" spans="1:12" x14ac:dyDescent="0.3">
      <c r="A195">
        <v>3210</v>
      </c>
      <c r="B195">
        <v>264</v>
      </c>
      <c r="C195" s="1">
        <v>43658</v>
      </c>
      <c r="D195">
        <v>26.585294999999999</v>
      </c>
      <c r="E195">
        <v>93.316788000000003</v>
      </c>
      <c r="F195" t="s">
        <v>208</v>
      </c>
      <c r="G195" t="s">
        <v>70</v>
      </c>
      <c r="H195" t="s">
        <v>190</v>
      </c>
      <c r="I195">
        <v>0</v>
      </c>
      <c r="J195">
        <v>0</v>
      </c>
      <c r="K195">
        <v>1</v>
      </c>
      <c r="L195" t="s">
        <v>71</v>
      </c>
    </row>
    <row r="196" spans="1:12" x14ac:dyDescent="0.3">
      <c r="A196">
        <v>1681</v>
      </c>
      <c r="B196">
        <v>374</v>
      </c>
      <c r="C196" s="1">
        <v>43697</v>
      </c>
      <c r="D196">
        <v>26.573685000000001</v>
      </c>
      <c r="E196">
        <v>93.145347000000001</v>
      </c>
      <c r="F196" t="s">
        <v>208</v>
      </c>
      <c r="G196" t="s">
        <v>70</v>
      </c>
      <c r="H196" t="s">
        <v>190</v>
      </c>
      <c r="I196">
        <v>0</v>
      </c>
      <c r="J196">
        <v>0</v>
      </c>
      <c r="K196">
        <v>1</v>
      </c>
      <c r="L196" t="s">
        <v>95</v>
      </c>
    </row>
    <row r="197" spans="1:12" x14ac:dyDescent="0.3">
      <c r="A197">
        <v>276</v>
      </c>
      <c r="B197">
        <v>436</v>
      </c>
      <c r="C197" s="1">
        <v>43713</v>
      </c>
      <c r="D197">
        <v>26.574389</v>
      </c>
      <c r="E197">
        <v>93.193111000000002</v>
      </c>
      <c r="F197" t="s">
        <v>208</v>
      </c>
      <c r="G197" t="s">
        <v>70</v>
      </c>
      <c r="H197" t="s">
        <v>190</v>
      </c>
      <c r="I197">
        <v>0</v>
      </c>
      <c r="J197">
        <v>0</v>
      </c>
      <c r="K197">
        <v>1</v>
      </c>
      <c r="L197" t="s">
        <v>106</v>
      </c>
    </row>
    <row r="198" spans="1:12" x14ac:dyDescent="0.3">
      <c r="A198">
        <v>333</v>
      </c>
      <c r="B198">
        <v>481</v>
      </c>
      <c r="C198" s="1">
        <v>43739</v>
      </c>
      <c r="D198">
        <v>26.574128000000002</v>
      </c>
      <c r="E198">
        <v>93.188345999999996</v>
      </c>
      <c r="F198" t="s">
        <v>210</v>
      </c>
      <c r="G198" t="s">
        <v>70</v>
      </c>
      <c r="H198" t="s">
        <v>190</v>
      </c>
      <c r="I198">
        <v>0</v>
      </c>
      <c r="J198">
        <v>0</v>
      </c>
      <c r="K198">
        <v>1</v>
      </c>
      <c r="L198" t="s">
        <v>113</v>
      </c>
    </row>
    <row r="199" spans="1:12" x14ac:dyDescent="0.3">
      <c r="A199">
        <v>334</v>
      </c>
      <c r="B199">
        <v>481</v>
      </c>
      <c r="C199" s="1">
        <v>43739</v>
      </c>
      <c r="D199">
        <v>26.574128000000002</v>
      </c>
      <c r="E199">
        <v>93.188345999999996</v>
      </c>
      <c r="F199" t="s">
        <v>210</v>
      </c>
      <c r="G199" t="s">
        <v>70</v>
      </c>
      <c r="H199" t="s">
        <v>190</v>
      </c>
      <c r="I199">
        <v>0</v>
      </c>
      <c r="J199">
        <v>0</v>
      </c>
      <c r="K199">
        <v>1</v>
      </c>
      <c r="L199" t="s">
        <v>113</v>
      </c>
    </row>
    <row r="200" spans="1:12" x14ac:dyDescent="0.3">
      <c r="A200">
        <v>354</v>
      </c>
      <c r="B200">
        <v>501</v>
      </c>
      <c r="C200" s="1">
        <v>43741</v>
      </c>
      <c r="D200">
        <v>26.574750000000002</v>
      </c>
      <c r="E200">
        <v>93.195138999999998</v>
      </c>
      <c r="F200" t="s">
        <v>210</v>
      </c>
      <c r="G200" t="s">
        <v>70</v>
      </c>
      <c r="H200" t="s">
        <v>190</v>
      </c>
      <c r="I200">
        <v>0</v>
      </c>
      <c r="J200">
        <v>0</v>
      </c>
      <c r="K200">
        <v>1</v>
      </c>
      <c r="L200" t="s">
        <v>114</v>
      </c>
    </row>
    <row r="201" spans="1:12" x14ac:dyDescent="0.3">
      <c r="A201">
        <v>356</v>
      </c>
      <c r="B201">
        <v>503</v>
      </c>
      <c r="C201" s="1">
        <v>43741</v>
      </c>
      <c r="D201">
        <v>26.572778</v>
      </c>
      <c r="E201">
        <v>93.144082999999995</v>
      </c>
      <c r="F201" t="s">
        <v>210</v>
      </c>
      <c r="G201" t="s">
        <v>70</v>
      </c>
      <c r="H201" t="s">
        <v>190</v>
      </c>
      <c r="I201">
        <v>0</v>
      </c>
      <c r="J201">
        <v>0</v>
      </c>
      <c r="K201">
        <v>1</v>
      </c>
      <c r="L201" t="s">
        <v>116</v>
      </c>
    </row>
    <row r="202" spans="1:12" x14ac:dyDescent="0.3">
      <c r="A202">
        <v>357</v>
      </c>
      <c r="B202">
        <v>504</v>
      </c>
      <c r="C202" s="1">
        <v>43741</v>
      </c>
      <c r="D202">
        <v>26.570360999999998</v>
      </c>
      <c r="E202">
        <v>93.118360999999993</v>
      </c>
      <c r="F202" t="s">
        <v>210</v>
      </c>
      <c r="G202" t="s">
        <v>70</v>
      </c>
      <c r="H202" t="s">
        <v>190</v>
      </c>
      <c r="I202">
        <v>0</v>
      </c>
      <c r="J202">
        <v>0</v>
      </c>
      <c r="K202">
        <v>1</v>
      </c>
      <c r="L202" t="s">
        <v>117</v>
      </c>
    </row>
    <row r="203" spans="1:12" x14ac:dyDescent="0.3">
      <c r="A203">
        <v>394</v>
      </c>
      <c r="B203">
        <v>534</v>
      </c>
      <c r="C203" s="1">
        <v>43751</v>
      </c>
      <c r="D203">
        <v>26.575194</v>
      </c>
      <c r="E203">
        <v>93.207055999999994</v>
      </c>
      <c r="F203" t="s">
        <v>210</v>
      </c>
      <c r="G203" t="s">
        <v>70</v>
      </c>
      <c r="H203" t="s">
        <v>190</v>
      </c>
      <c r="I203">
        <v>0</v>
      </c>
      <c r="J203">
        <v>0</v>
      </c>
      <c r="K203">
        <v>1</v>
      </c>
      <c r="L203" t="s">
        <v>124</v>
      </c>
    </row>
    <row r="204" spans="1:12" x14ac:dyDescent="0.3">
      <c r="A204">
        <v>404</v>
      </c>
      <c r="B204">
        <v>544</v>
      </c>
      <c r="C204" s="1">
        <v>43754</v>
      </c>
      <c r="D204">
        <v>26.571556000000001</v>
      </c>
      <c r="E204">
        <v>93.141555999999994</v>
      </c>
      <c r="F204" t="s">
        <v>210</v>
      </c>
      <c r="G204" t="s">
        <v>70</v>
      </c>
      <c r="H204" t="s">
        <v>190</v>
      </c>
      <c r="I204">
        <v>0</v>
      </c>
      <c r="J204">
        <v>0</v>
      </c>
      <c r="K204">
        <v>1</v>
      </c>
      <c r="L204" t="s">
        <v>125</v>
      </c>
    </row>
    <row r="205" spans="1:12" x14ac:dyDescent="0.3">
      <c r="A205">
        <v>419</v>
      </c>
      <c r="B205">
        <v>553</v>
      </c>
      <c r="C205" s="1">
        <v>43756</v>
      </c>
      <c r="D205">
        <v>26.572965</v>
      </c>
      <c r="E205">
        <v>93.144608000000005</v>
      </c>
      <c r="F205" t="s">
        <v>210</v>
      </c>
      <c r="G205" t="s">
        <v>70</v>
      </c>
      <c r="H205" t="s">
        <v>190</v>
      </c>
      <c r="I205">
        <v>0</v>
      </c>
      <c r="J205">
        <v>0</v>
      </c>
      <c r="K205">
        <v>1</v>
      </c>
      <c r="L205" t="s">
        <v>130</v>
      </c>
    </row>
    <row r="206" spans="1:12" x14ac:dyDescent="0.3">
      <c r="A206">
        <v>433</v>
      </c>
      <c r="B206">
        <v>565</v>
      </c>
      <c r="C206" s="1">
        <v>43758</v>
      </c>
      <c r="D206">
        <v>26.585166999999998</v>
      </c>
      <c r="E206">
        <v>93.319666999999995</v>
      </c>
      <c r="F206" t="s">
        <v>210</v>
      </c>
      <c r="G206" t="s">
        <v>70</v>
      </c>
      <c r="H206" t="s">
        <v>190</v>
      </c>
      <c r="I206">
        <v>0</v>
      </c>
      <c r="J206">
        <v>0</v>
      </c>
      <c r="K206">
        <v>1</v>
      </c>
      <c r="L206" t="s">
        <v>132</v>
      </c>
    </row>
    <row r="207" spans="1:12" x14ac:dyDescent="0.3">
      <c r="A207">
        <v>495</v>
      </c>
      <c r="B207">
        <v>596</v>
      </c>
      <c r="C207" s="1">
        <v>43769</v>
      </c>
      <c r="D207">
        <v>26.574332999999999</v>
      </c>
      <c r="E207">
        <v>93.193139000000002</v>
      </c>
      <c r="F207" t="s">
        <v>210</v>
      </c>
      <c r="G207" t="s">
        <v>70</v>
      </c>
      <c r="H207" t="s">
        <v>190</v>
      </c>
      <c r="I207">
        <v>0</v>
      </c>
      <c r="J207">
        <v>0</v>
      </c>
      <c r="K207">
        <v>1</v>
      </c>
      <c r="L207" t="s">
        <v>139</v>
      </c>
    </row>
    <row r="208" spans="1:12" x14ac:dyDescent="0.3">
      <c r="A208">
        <v>496</v>
      </c>
      <c r="B208">
        <v>596</v>
      </c>
      <c r="C208" s="1">
        <v>43769</v>
      </c>
      <c r="D208">
        <v>26.574332999999999</v>
      </c>
      <c r="E208">
        <v>93.193139000000002</v>
      </c>
      <c r="F208" t="s">
        <v>210</v>
      </c>
      <c r="G208" t="s">
        <v>70</v>
      </c>
      <c r="H208" t="s">
        <v>190</v>
      </c>
      <c r="I208">
        <v>0</v>
      </c>
      <c r="J208">
        <v>0</v>
      </c>
      <c r="K208">
        <v>1</v>
      </c>
      <c r="L208" t="s">
        <v>139</v>
      </c>
    </row>
    <row r="209" spans="1:12" x14ac:dyDescent="0.3">
      <c r="A209">
        <v>497</v>
      </c>
      <c r="B209">
        <v>596</v>
      </c>
      <c r="C209" s="1">
        <v>43769</v>
      </c>
      <c r="D209">
        <v>26.574332999999999</v>
      </c>
      <c r="E209">
        <v>93.193139000000002</v>
      </c>
      <c r="F209" t="s">
        <v>210</v>
      </c>
      <c r="G209" t="s">
        <v>70</v>
      </c>
      <c r="H209" t="s">
        <v>190</v>
      </c>
      <c r="I209">
        <v>0</v>
      </c>
      <c r="J209">
        <v>0</v>
      </c>
      <c r="K209">
        <v>1</v>
      </c>
      <c r="L209" t="s">
        <v>139</v>
      </c>
    </row>
    <row r="210" spans="1:12" x14ac:dyDescent="0.3">
      <c r="A210">
        <v>498</v>
      </c>
      <c r="B210">
        <v>596</v>
      </c>
      <c r="C210" s="1">
        <v>43769</v>
      </c>
      <c r="D210">
        <v>26.574332999999999</v>
      </c>
      <c r="E210">
        <v>93.193139000000002</v>
      </c>
      <c r="F210" t="s">
        <v>210</v>
      </c>
      <c r="G210" t="s">
        <v>70</v>
      </c>
      <c r="H210" t="s">
        <v>190</v>
      </c>
      <c r="I210">
        <v>0</v>
      </c>
      <c r="J210">
        <v>0</v>
      </c>
      <c r="K210">
        <v>1</v>
      </c>
      <c r="L210" t="s">
        <v>139</v>
      </c>
    </row>
    <row r="211" spans="1:12" x14ac:dyDescent="0.3">
      <c r="A211">
        <v>513</v>
      </c>
      <c r="B211">
        <v>610</v>
      </c>
      <c r="C211" s="1">
        <v>43774</v>
      </c>
      <c r="D211">
        <v>26.570556</v>
      </c>
      <c r="E211">
        <v>93.139139</v>
      </c>
      <c r="F211" t="s">
        <v>210</v>
      </c>
      <c r="G211" t="s">
        <v>70</v>
      </c>
      <c r="H211" t="s">
        <v>190</v>
      </c>
      <c r="I211">
        <v>0</v>
      </c>
      <c r="J211">
        <v>0</v>
      </c>
      <c r="K211">
        <v>1</v>
      </c>
      <c r="L211" t="s">
        <v>143</v>
      </c>
    </row>
    <row r="212" spans="1:12" x14ac:dyDescent="0.3">
      <c r="A212">
        <v>539</v>
      </c>
      <c r="B212">
        <v>623</v>
      </c>
      <c r="C212" s="1">
        <v>43776</v>
      </c>
      <c r="D212">
        <v>26.574639000000001</v>
      </c>
      <c r="E212">
        <v>93.148527999999999</v>
      </c>
      <c r="F212" t="s">
        <v>210</v>
      </c>
      <c r="G212" t="s">
        <v>70</v>
      </c>
      <c r="H212" t="s">
        <v>190</v>
      </c>
      <c r="I212">
        <v>0</v>
      </c>
      <c r="J212">
        <v>0</v>
      </c>
      <c r="K212">
        <v>1</v>
      </c>
      <c r="L212" t="s">
        <v>150</v>
      </c>
    </row>
    <row r="213" spans="1:12" x14ac:dyDescent="0.3">
      <c r="A213">
        <v>640</v>
      </c>
      <c r="B213">
        <v>696</v>
      </c>
      <c r="C213" s="1">
        <v>43800</v>
      </c>
      <c r="D213">
        <v>26.571361</v>
      </c>
      <c r="E213">
        <v>93.117249999999999</v>
      </c>
      <c r="F213" t="s">
        <v>210</v>
      </c>
      <c r="G213" t="s">
        <v>70</v>
      </c>
      <c r="H213" t="s">
        <v>190</v>
      </c>
      <c r="I213">
        <v>0</v>
      </c>
      <c r="J213">
        <v>0</v>
      </c>
      <c r="K213">
        <v>1</v>
      </c>
      <c r="L213" t="s">
        <v>159</v>
      </c>
    </row>
    <row r="214" spans="1:12" x14ac:dyDescent="0.3">
      <c r="A214">
        <v>641</v>
      </c>
      <c r="B214">
        <v>697</v>
      </c>
      <c r="C214" s="1">
        <v>43800</v>
      </c>
      <c r="D214">
        <v>26.574444</v>
      </c>
      <c r="E214">
        <v>93.193278000000007</v>
      </c>
      <c r="F214" t="s">
        <v>210</v>
      </c>
      <c r="G214" t="s">
        <v>70</v>
      </c>
      <c r="H214" t="s">
        <v>190</v>
      </c>
      <c r="I214">
        <v>0</v>
      </c>
      <c r="J214">
        <v>0</v>
      </c>
      <c r="K214">
        <v>1</v>
      </c>
      <c r="L214" t="s">
        <v>164</v>
      </c>
    </row>
    <row r="215" spans="1:12" x14ac:dyDescent="0.3">
      <c r="A215">
        <v>684</v>
      </c>
      <c r="B215">
        <v>737</v>
      </c>
      <c r="C215" s="1">
        <v>43827</v>
      </c>
      <c r="D215">
        <v>26.569749999999999</v>
      </c>
      <c r="E215">
        <v>93.119167000000004</v>
      </c>
      <c r="F215" t="s">
        <v>210</v>
      </c>
      <c r="G215" t="s">
        <v>70</v>
      </c>
      <c r="H215" t="s">
        <v>190</v>
      </c>
      <c r="I215">
        <v>0</v>
      </c>
      <c r="J215">
        <v>0</v>
      </c>
      <c r="K215">
        <v>1</v>
      </c>
      <c r="L215" t="s">
        <v>168</v>
      </c>
    </row>
    <row r="216" spans="1:12" x14ac:dyDescent="0.3">
      <c r="A216">
        <v>685</v>
      </c>
      <c r="B216">
        <v>737</v>
      </c>
      <c r="C216" s="1">
        <v>43827</v>
      </c>
      <c r="D216">
        <v>26.569749999999999</v>
      </c>
      <c r="E216">
        <v>93.119167000000004</v>
      </c>
      <c r="F216" t="s">
        <v>210</v>
      </c>
      <c r="G216" t="s">
        <v>70</v>
      </c>
      <c r="H216" t="s">
        <v>190</v>
      </c>
      <c r="I216">
        <v>0</v>
      </c>
      <c r="J216">
        <v>0</v>
      </c>
      <c r="K216">
        <v>1</v>
      </c>
      <c r="L216" t="s">
        <v>168</v>
      </c>
    </row>
    <row r="217" spans="1:12" x14ac:dyDescent="0.3">
      <c r="A217">
        <v>686</v>
      </c>
      <c r="B217">
        <v>737</v>
      </c>
      <c r="C217" s="1">
        <v>43827</v>
      </c>
      <c r="D217">
        <v>26.569749999999999</v>
      </c>
      <c r="E217">
        <v>93.119167000000004</v>
      </c>
      <c r="F217" t="s">
        <v>210</v>
      </c>
      <c r="G217" t="s">
        <v>70</v>
      </c>
      <c r="H217" t="s">
        <v>190</v>
      </c>
      <c r="I217">
        <v>0</v>
      </c>
      <c r="J217">
        <v>0</v>
      </c>
      <c r="K217">
        <v>1</v>
      </c>
      <c r="L217" t="s">
        <v>168</v>
      </c>
    </row>
    <row r="218" spans="1:12" x14ac:dyDescent="0.3">
      <c r="A218">
        <v>687</v>
      </c>
      <c r="B218">
        <v>737</v>
      </c>
      <c r="C218" s="1">
        <v>43827</v>
      </c>
      <c r="D218">
        <v>26.569749999999999</v>
      </c>
      <c r="E218">
        <v>93.119167000000004</v>
      </c>
      <c r="F218" t="s">
        <v>210</v>
      </c>
      <c r="G218" t="s">
        <v>70</v>
      </c>
      <c r="H218" t="s">
        <v>190</v>
      </c>
      <c r="I218">
        <v>0</v>
      </c>
      <c r="J218">
        <v>0</v>
      </c>
      <c r="K218">
        <v>1</v>
      </c>
      <c r="L218" t="s">
        <v>168</v>
      </c>
    </row>
    <row r="219" spans="1:12" x14ac:dyDescent="0.3">
      <c r="A219">
        <v>694</v>
      </c>
      <c r="B219">
        <v>744</v>
      </c>
      <c r="C219" s="1">
        <v>43832</v>
      </c>
      <c r="D219">
        <v>26.574417</v>
      </c>
      <c r="E219">
        <v>93.147833000000006</v>
      </c>
      <c r="F219" t="s">
        <v>210</v>
      </c>
      <c r="G219" t="s">
        <v>70</v>
      </c>
      <c r="H219" t="s">
        <v>190</v>
      </c>
      <c r="I219">
        <v>0</v>
      </c>
      <c r="J219">
        <v>0</v>
      </c>
      <c r="K219">
        <v>1</v>
      </c>
      <c r="L219" t="s">
        <v>169</v>
      </c>
    </row>
    <row r="220" spans="1:12" x14ac:dyDescent="0.3">
      <c r="A220">
        <v>695</v>
      </c>
      <c r="B220">
        <v>745</v>
      </c>
      <c r="C220" s="1">
        <v>43832</v>
      </c>
      <c r="D220">
        <v>26.571110999999998</v>
      </c>
      <c r="E220">
        <v>93.140693999999996</v>
      </c>
      <c r="F220" t="s">
        <v>210</v>
      </c>
      <c r="G220" t="s">
        <v>70</v>
      </c>
      <c r="H220" t="s">
        <v>190</v>
      </c>
      <c r="I220">
        <v>0</v>
      </c>
      <c r="J220">
        <v>0</v>
      </c>
      <c r="K220">
        <v>1</v>
      </c>
      <c r="L220" t="s">
        <v>170</v>
      </c>
    </row>
    <row r="221" spans="1:12" x14ac:dyDescent="0.3">
      <c r="A221">
        <v>711</v>
      </c>
      <c r="B221">
        <v>761</v>
      </c>
      <c r="C221" s="1">
        <v>43842</v>
      </c>
      <c r="D221">
        <v>26.568083000000001</v>
      </c>
      <c r="E221">
        <v>93.128332999999998</v>
      </c>
      <c r="F221" t="s">
        <v>210</v>
      </c>
      <c r="G221" t="s">
        <v>70</v>
      </c>
      <c r="H221" t="s">
        <v>190</v>
      </c>
      <c r="I221">
        <v>0</v>
      </c>
      <c r="J221">
        <v>0</v>
      </c>
      <c r="K221">
        <v>1</v>
      </c>
      <c r="L221" t="s">
        <v>174</v>
      </c>
    </row>
    <row r="222" spans="1:12" x14ac:dyDescent="0.3">
      <c r="A222">
        <v>720</v>
      </c>
      <c r="B222">
        <v>770</v>
      </c>
      <c r="C222" s="1">
        <v>43852</v>
      </c>
      <c r="D222">
        <v>26.568000000000001</v>
      </c>
      <c r="E222">
        <v>93.128028</v>
      </c>
      <c r="F222" t="s">
        <v>210</v>
      </c>
      <c r="G222" t="s">
        <v>70</v>
      </c>
      <c r="H222" t="s">
        <v>190</v>
      </c>
      <c r="I222">
        <v>0</v>
      </c>
      <c r="J222">
        <v>0</v>
      </c>
      <c r="K222">
        <v>1</v>
      </c>
      <c r="L222" t="s">
        <v>175</v>
      </c>
    </row>
    <row r="223" spans="1:12" x14ac:dyDescent="0.3">
      <c r="A223">
        <v>721</v>
      </c>
      <c r="B223">
        <v>770</v>
      </c>
      <c r="C223" s="1">
        <v>43852</v>
      </c>
      <c r="D223">
        <v>26.568000000000001</v>
      </c>
      <c r="E223">
        <v>93.128028</v>
      </c>
      <c r="F223" t="s">
        <v>210</v>
      </c>
      <c r="G223" t="s">
        <v>70</v>
      </c>
      <c r="H223" t="s">
        <v>190</v>
      </c>
      <c r="I223">
        <v>0</v>
      </c>
      <c r="J223">
        <v>0</v>
      </c>
      <c r="K223">
        <v>1</v>
      </c>
      <c r="L223" t="s">
        <v>175</v>
      </c>
    </row>
    <row r="224" spans="1:12" x14ac:dyDescent="0.3">
      <c r="A224">
        <v>722</v>
      </c>
      <c r="B224">
        <v>770</v>
      </c>
      <c r="C224" s="1">
        <v>43852</v>
      </c>
      <c r="D224">
        <v>26.568000000000001</v>
      </c>
      <c r="E224">
        <v>93.128028</v>
      </c>
      <c r="F224" t="s">
        <v>210</v>
      </c>
      <c r="G224" t="s">
        <v>70</v>
      </c>
      <c r="H224" t="s">
        <v>190</v>
      </c>
      <c r="I224">
        <v>0</v>
      </c>
      <c r="J224">
        <v>0</v>
      </c>
      <c r="K224">
        <v>1</v>
      </c>
      <c r="L224" t="s">
        <v>175</v>
      </c>
    </row>
    <row r="225" spans="1:12" x14ac:dyDescent="0.3">
      <c r="A225">
        <v>743</v>
      </c>
      <c r="B225">
        <v>783</v>
      </c>
      <c r="C225" s="1">
        <v>43871</v>
      </c>
      <c r="D225">
        <v>26.570457000000001</v>
      </c>
      <c r="E225">
        <v>93.118404999999996</v>
      </c>
      <c r="F225" t="s">
        <v>210</v>
      </c>
      <c r="G225" t="s">
        <v>70</v>
      </c>
      <c r="H225" t="s">
        <v>190</v>
      </c>
      <c r="I225">
        <v>0</v>
      </c>
      <c r="J225">
        <v>0</v>
      </c>
      <c r="K225">
        <v>1</v>
      </c>
      <c r="L225" t="s">
        <v>106</v>
      </c>
    </row>
    <row r="226" spans="1:12" x14ac:dyDescent="0.3">
      <c r="A226">
        <v>764</v>
      </c>
      <c r="B226">
        <v>804</v>
      </c>
      <c r="C226" s="1">
        <v>43892</v>
      </c>
      <c r="D226">
        <v>26.570364000000001</v>
      </c>
      <c r="E226">
        <v>93.118431000000001</v>
      </c>
      <c r="F226" t="s">
        <v>210</v>
      </c>
      <c r="G226" t="s">
        <v>70</v>
      </c>
      <c r="H226" t="s">
        <v>190</v>
      </c>
      <c r="I226">
        <v>0</v>
      </c>
      <c r="J226">
        <v>0</v>
      </c>
      <c r="K226">
        <v>1</v>
      </c>
      <c r="L226">
        <v>2.4900000000000002</v>
      </c>
    </row>
    <row r="227" spans="1:12" x14ac:dyDescent="0.3">
      <c r="A227">
        <v>789</v>
      </c>
      <c r="B227">
        <v>823</v>
      </c>
      <c r="C227" s="1">
        <v>43903</v>
      </c>
      <c r="D227">
        <v>26.574489</v>
      </c>
      <c r="E227">
        <v>93.193206000000004</v>
      </c>
      <c r="F227" t="s">
        <v>210</v>
      </c>
      <c r="G227" t="s">
        <v>70</v>
      </c>
      <c r="H227" t="s">
        <v>190</v>
      </c>
      <c r="I227">
        <v>0</v>
      </c>
      <c r="J227">
        <v>0</v>
      </c>
      <c r="K227">
        <v>1</v>
      </c>
      <c r="L227">
        <v>4.13</v>
      </c>
    </row>
    <row r="228" spans="1:12" x14ac:dyDescent="0.3">
      <c r="A228">
        <v>790</v>
      </c>
      <c r="B228">
        <v>823</v>
      </c>
      <c r="C228" s="1">
        <v>43903</v>
      </c>
      <c r="D228">
        <v>26.574489</v>
      </c>
      <c r="E228">
        <v>93.193206000000004</v>
      </c>
      <c r="F228" t="s">
        <v>210</v>
      </c>
      <c r="G228" t="s">
        <v>70</v>
      </c>
      <c r="H228" t="s">
        <v>190</v>
      </c>
      <c r="I228">
        <v>0</v>
      </c>
      <c r="J228">
        <v>0</v>
      </c>
      <c r="K228">
        <v>1</v>
      </c>
      <c r="L228">
        <v>4.13</v>
      </c>
    </row>
    <row r="229" spans="1:12" x14ac:dyDescent="0.3">
      <c r="A229">
        <v>809</v>
      </c>
      <c r="B229">
        <v>831</v>
      </c>
      <c r="C229" s="1">
        <v>43908</v>
      </c>
      <c r="D229">
        <v>26.568888999999999</v>
      </c>
      <c r="E229">
        <v>93.134028000000001</v>
      </c>
      <c r="F229" t="s">
        <v>210</v>
      </c>
      <c r="G229" t="s">
        <v>70</v>
      </c>
      <c r="H229" t="s">
        <v>190</v>
      </c>
      <c r="I229">
        <v>0</v>
      </c>
      <c r="J229">
        <v>0</v>
      </c>
      <c r="K229">
        <v>1</v>
      </c>
      <c r="L229" t="s">
        <v>183</v>
      </c>
    </row>
    <row r="230" spans="1:12" x14ac:dyDescent="0.3">
      <c r="A230">
        <v>810</v>
      </c>
      <c r="B230">
        <v>831</v>
      </c>
      <c r="C230" s="1">
        <v>43908</v>
      </c>
      <c r="D230">
        <v>26.568888999999999</v>
      </c>
      <c r="E230">
        <v>93.134028000000001</v>
      </c>
      <c r="F230" t="s">
        <v>210</v>
      </c>
      <c r="G230" t="s">
        <v>70</v>
      </c>
      <c r="H230" t="s">
        <v>190</v>
      </c>
      <c r="I230">
        <v>0</v>
      </c>
      <c r="J230">
        <v>0</v>
      </c>
      <c r="K230">
        <v>1</v>
      </c>
      <c r="L230" t="s">
        <v>183</v>
      </c>
    </row>
    <row r="231" spans="1:12" x14ac:dyDescent="0.3">
      <c r="A231">
        <v>812</v>
      </c>
      <c r="B231">
        <v>833</v>
      </c>
      <c r="C231" s="1">
        <v>43910</v>
      </c>
      <c r="D231">
        <v>26.571417</v>
      </c>
      <c r="E231">
        <v>93.117221999999998</v>
      </c>
      <c r="F231" t="s">
        <v>210</v>
      </c>
      <c r="G231" t="s">
        <v>70</v>
      </c>
      <c r="H231" t="s">
        <v>190</v>
      </c>
      <c r="I231">
        <v>0</v>
      </c>
      <c r="J231">
        <v>0</v>
      </c>
      <c r="K231">
        <v>1</v>
      </c>
      <c r="L231">
        <v>3.5</v>
      </c>
    </row>
    <row r="232" spans="1:12" x14ac:dyDescent="0.3">
      <c r="A232">
        <v>813</v>
      </c>
      <c r="B232">
        <v>834</v>
      </c>
      <c r="C232" s="1">
        <v>43910</v>
      </c>
      <c r="D232">
        <v>26.574221999999999</v>
      </c>
      <c r="E232">
        <v>93.188972000000007</v>
      </c>
      <c r="F232" t="s">
        <v>210</v>
      </c>
      <c r="G232" t="s">
        <v>70</v>
      </c>
      <c r="H232" t="s">
        <v>190</v>
      </c>
      <c r="I232">
        <v>0</v>
      </c>
      <c r="J232">
        <v>0</v>
      </c>
      <c r="K232">
        <v>1</v>
      </c>
      <c r="L232" t="s">
        <v>184</v>
      </c>
    </row>
    <row r="233" spans="1:12" x14ac:dyDescent="0.3">
      <c r="A233">
        <v>814</v>
      </c>
      <c r="B233">
        <v>834</v>
      </c>
      <c r="C233" s="1">
        <v>43910</v>
      </c>
      <c r="D233">
        <v>26.574221999999999</v>
      </c>
      <c r="E233">
        <v>93.188972000000007</v>
      </c>
      <c r="F233" t="s">
        <v>210</v>
      </c>
      <c r="G233" t="s">
        <v>70</v>
      </c>
      <c r="H233" t="s">
        <v>190</v>
      </c>
      <c r="I233">
        <v>0</v>
      </c>
      <c r="J233">
        <v>0</v>
      </c>
      <c r="K233">
        <v>1</v>
      </c>
      <c r="L233" t="s">
        <v>184</v>
      </c>
    </row>
    <row r="234" spans="1:12" x14ac:dyDescent="0.3">
      <c r="A234">
        <v>815</v>
      </c>
      <c r="B234">
        <v>834</v>
      </c>
      <c r="C234" s="1">
        <v>43910</v>
      </c>
      <c r="D234">
        <v>26.574221999999999</v>
      </c>
      <c r="E234">
        <v>93.188972000000007</v>
      </c>
      <c r="F234" t="s">
        <v>210</v>
      </c>
      <c r="G234" t="s">
        <v>70</v>
      </c>
      <c r="H234" t="s">
        <v>190</v>
      </c>
      <c r="I234">
        <v>0</v>
      </c>
      <c r="J234">
        <v>0</v>
      </c>
      <c r="K234">
        <v>1</v>
      </c>
      <c r="L234" t="s">
        <v>184</v>
      </c>
    </row>
    <row r="235" spans="1:12" x14ac:dyDescent="0.3">
      <c r="A235">
        <v>816</v>
      </c>
      <c r="B235">
        <v>834</v>
      </c>
      <c r="C235" s="1">
        <v>43910</v>
      </c>
      <c r="D235">
        <v>26.574221999999999</v>
      </c>
      <c r="E235">
        <v>93.188972000000007</v>
      </c>
      <c r="F235" t="s">
        <v>210</v>
      </c>
      <c r="G235" t="s">
        <v>70</v>
      </c>
      <c r="H235" t="s">
        <v>190</v>
      </c>
      <c r="I235">
        <v>0</v>
      </c>
      <c r="J235">
        <v>0</v>
      </c>
      <c r="K235">
        <v>1</v>
      </c>
      <c r="L235" t="s">
        <v>184</v>
      </c>
    </row>
    <row r="236" spans="1:12" x14ac:dyDescent="0.3">
      <c r="A236">
        <v>817</v>
      </c>
      <c r="B236">
        <v>835</v>
      </c>
      <c r="C236" s="1">
        <v>43910</v>
      </c>
      <c r="D236">
        <v>26.574528000000001</v>
      </c>
      <c r="E236">
        <v>93.193388999999996</v>
      </c>
      <c r="F236" t="s">
        <v>210</v>
      </c>
      <c r="G236" t="s">
        <v>70</v>
      </c>
      <c r="H236" t="s">
        <v>190</v>
      </c>
      <c r="I236">
        <v>0</v>
      </c>
      <c r="J236">
        <v>0</v>
      </c>
      <c r="K236">
        <v>1</v>
      </c>
      <c r="L236" t="s">
        <v>185</v>
      </c>
    </row>
    <row r="237" spans="1:12" x14ac:dyDescent="0.3">
      <c r="A237">
        <v>818</v>
      </c>
      <c r="B237">
        <v>835</v>
      </c>
      <c r="C237" s="1">
        <v>43910</v>
      </c>
      <c r="D237">
        <v>26.574528000000001</v>
      </c>
      <c r="E237">
        <v>93.193388999999996</v>
      </c>
      <c r="F237" t="s">
        <v>210</v>
      </c>
      <c r="G237" t="s">
        <v>70</v>
      </c>
      <c r="H237" t="s">
        <v>190</v>
      </c>
      <c r="I237">
        <v>0</v>
      </c>
      <c r="J237">
        <v>0</v>
      </c>
      <c r="K237">
        <v>1</v>
      </c>
      <c r="L237" t="s">
        <v>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0"/>
  <sheetViews>
    <sheetView workbookViewId="0">
      <selection activeCell="C14" sqref="C14"/>
    </sheetView>
  </sheetViews>
  <sheetFormatPr defaultRowHeight="14.4" x14ac:dyDescent="0.3"/>
  <cols>
    <col min="1" max="1" width="15.88671875" bestFit="1" customWidth="1"/>
    <col min="2" max="2" width="18.21875" bestFit="1" customWidth="1"/>
    <col min="3" max="3" width="25.109375" bestFit="1" customWidth="1"/>
    <col min="4" max="4" width="26.5546875" bestFit="1" customWidth="1"/>
    <col min="5" max="5" width="15.109375" bestFit="1" customWidth="1"/>
  </cols>
  <sheetData>
    <row r="3" spans="1:5" x14ac:dyDescent="0.3">
      <c r="A3" s="4" t="s">
        <v>199</v>
      </c>
      <c r="B3" t="s">
        <v>205</v>
      </c>
      <c r="C3" t="s">
        <v>206</v>
      </c>
      <c r="D3" t="s">
        <v>207</v>
      </c>
      <c r="E3" t="s">
        <v>201</v>
      </c>
    </row>
    <row r="4" spans="1:5" x14ac:dyDescent="0.3">
      <c r="A4" s="5" t="s">
        <v>187</v>
      </c>
      <c r="B4" s="6">
        <v>195</v>
      </c>
      <c r="C4" s="6">
        <v>1</v>
      </c>
      <c r="D4" s="6">
        <v>0</v>
      </c>
      <c r="E4" s="6">
        <v>196</v>
      </c>
    </row>
    <row r="5" spans="1:5" x14ac:dyDescent="0.3">
      <c r="A5" s="5" t="s">
        <v>191</v>
      </c>
      <c r="B5" s="6">
        <v>330</v>
      </c>
      <c r="C5" s="6">
        <v>0</v>
      </c>
      <c r="D5" s="6">
        <v>0</v>
      </c>
      <c r="E5" s="6">
        <v>330</v>
      </c>
    </row>
    <row r="6" spans="1:5" x14ac:dyDescent="0.3">
      <c r="A6" s="5" t="s">
        <v>189</v>
      </c>
      <c r="B6" s="6">
        <v>27</v>
      </c>
      <c r="C6" s="6">
        <v>0</v>
      </c>
      <c r="D6" s="6">
        <v>37</v>
      </c>
      <c r="E6" s="6">
        <v>64</v>
      </c>
    </row>
    <row r="7" spans="1:5" x14ac:dyDescent="0.3">
      <c r="A7" s="5" t="s">
        <v>193</v>
      </c>
      <c r="B7" s="6">
        <v>25</v>
      </c>
      <c r="C7" s="6">
        <v>0</v>
      </c>
      <c r="D7" s="6">
        <v>0</v>
      </c>
      <c r="E7" s="6">
        <v>25</v>
      </c>
    </row>
    <row r="8" spans="1:5" x14ac:dyDescent="0.3">
      <c r="A8" s="5" t="s">
        <v>186</v>
      </c>
      <c r="B8" s="6">
        <v>3</v>
      </c>
      <c r="C8" s="6">
        <v>40</v>
      </c>
      <c r="D8" s="6">
        <v>57</v>
      </c>
      <c r="E8" s="6">
        <v>100</v>
      </c>
    </row>
    <row r="9" spans="1:5" x14ac:dyDescent="0.3">
      <c r="A9" s="5" t="s">
        <v>190</v>
      </c>
      <c r="B9" s="6">
        <v>2</v>
      </c>
      <c r="C9" s="6">
        <v>115</v>
      </c>
      <c r="D9" s="6">
        <v>591</v>
      </c>
      <c r="E9" s="6">
        <v>708</v>
      </c>
    </row>
    <row r="10" spans="1:5" x14ac:dyDescent="0.3">
      <c r="A10" s="5" t="s">
        <v>200</v>
      </c>
      <c r="B10" s="6">
        <v>582</v>
      </c>
      <c r="C10" s="6">
        <v>156</v>
      </c>
      <c r="D10" s="6">
        <v>685</v>
      </c>
      <c r="E10" s="6">
        <v>1423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24"/>
  <sheetViews>
    <sheetView topLeftCell="A414" workbookViewId="0">
      <selection activeCell="D17" sqref="D17"/>
    </sheetView>
  </sheetViews>
  <sheetFormatPr defaultRowHeight="14.4" x14ac:dyDescent="0.3"/>
  <cols>
    <col min="3" max="3" width="11.88671875" customWidth="1"/>
  </cols>
  <sheetData>
    <row r="1" spans="1:14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188</v>
      </c>
      <c r="H1" s="3" t="s">
        <v>5</v>
      </c>
      <c r="I1" s="3" t="s">
        <v>6</v>
      </c>
      <c r="J1" s="3" t="s">
        <v>7</v>
      </c>
      <c r="K1" s="3" t="s">
        <v>202</v>
      </c>
      <c r="L1" s="3" t="s">
        <v>203</v>
      </c>
      <c r="M1" s="3" t="s">
        <v>204</v>
      </c>
      <c r="N1" s="3" t="s">
        <v>8</v>
      </c>
    </row>
    <row r="2" spans="1:14" x14ac:dyDescent="0.3">
      <c r="A2">
        <v>1</v>
      </c>
      <c r="B2">
        <v>1</v>
      </c>
      <c r="C2" s="1">
        <v>43418</v>
      </c>
      <c r="D2">
        <v>26.62569444</v>
      </c>
      <c r="E2">
        <v>93.533138890000004</v>
      </c>
      <c r="F2" t="s">
        <v>197</v>
      </c>
      <c r="G2" t="s">
        <v>186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 t="s">
        <v>9</v>
      </c>
    </row>
    <row r="3" spans="1:14" x14ac:dyDescent="0.3">
      <c r="A3">
        <v>1.1000000000000001</v>
      </c>
      <c r="B3">
        <v>1</v>
      </c>
      <c r="C3" s="1">
        <v>43418</v>
      </c>
      <c r="D3">
        <v>26.62569444</v>
      </c>
      <c r="E3">
        <v>93.533138890000004</v>
      </c>
      <c r="F3" t="s">
        <v>197</v>
      </c>
      <c r="G3" t="s">
        <v>186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 t="s">
        <v>9</v>
      </c>
    </row>
    <row r="4" spans="1:14" x14ac:dyDescent="0.3">
      <c r="A4">
        <v>1.1000000000000001</v>
      </c>
      <c r="B4">
        <v>1</v>
      </c>
      <c r="C4" s="1">
        <v>43418</v>
      </c>
      <c r="D4">
        <v>26.62569444</v>
      </c>
      <c r="E4">
        <v>93.533138890000004</v>
      </c>
      <c r="F4" t="s">
        <v>197</v>
      </c>
      <c r="G4" t="s">
        <v>186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 t="s">
        <v>9</v>
      </c>
    </row>
    <row r="5" spans="1:14" x14ac:dyDescent="0.3">
      <c r="A5">
        <v>1.1100000000000001</v>
      </c>
      <c r="B5">
        <v>1</v>
      </c>
      <c r="C5" s="1">
        <v>43418</v>
      </c>
      <c r="D5">
        <v>26.62569444</v>
      </c>
      <c r="E5">
        <v>93.533138890000004</v>
      </c>
      <c r="F5" t="s">
        <v>197</v>
      </c>
      <c r="G5" t="s">
        <v>186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 t="s">
        <v>9</v>
      </c>
    </row>
    <row r="6" spans="1:14" x14ac:dyDescent="0.3">
      <c r="A6">
        <v>1.1200000000000001</v>
      </c>
      <c r="B6">
        <v>1</v>
      </c>
      <c r="C6" s="1">
        <v>43418</v>
      </c>
      <c r="D6">
        <v>26.62569444</v>
      </c>
      <c r="E6">
        <v>93.533138890000004</v>
      </c>
      <c r="F6" t="s">
        <v>197</v>
      </c>
      <c r="G6" t="s">
        <v>186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 t="s">
        <v>9</v>
      </c>
    </row>
    <row r="7" spans="1:14" x14ac:dyDescent="0.3">
      <c r="A7">
        <v>1.1299999999999999</v>
      </c>
      <c r="B7">
        <v>1</v>
      </c>
      <c r="C7" s="1">
        <v>43418</v>
      </c>
      <c r="D7">
        <v>26.62569444</v>
      </c>
      <c r="E7">
        <v>93.533138890000004</v>
      </c>
      <c r="F7" t="s">
        <v>197</v>
      </c>
      <c r="G7" t="s">
        <v>186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 t="s">
        <v>9</v>
      </c>
    </row>
    <row r="8" spans="1:14" x14ac:dyDescent="0.3">
      <c r="A8">
        <v>1.1399999999999999</v>
      </c>
      <c r="B8">
        <v>1</v>
      </c>
      <c r="C8" s="1">
        <v>43418</v>
      </c>
      <c r="D8">
        <v>26.62569444</v>
      </c>
      <c r="E8">
        <v>93.533138890000004</v>
      </c>
      <c r="F8" t="s">
        <v>197</v>
      </c>
      <c r="G8" t="s">
        <v>186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 t="s">
        <v>9</v>
      </c>
    </row>
    <row r="9" spans="1:14" x14ac:dyDescent="0.3">
      <c r="A9">
        <v>1.2</v>
      </c>
      <c r="B9">
        <v>1</v>
      </c>
      <c r="C9" s="1">
        <v>43418</v>
      </c>
      <c r="D9">
        <v>26.62569444</v>
      </c>
      <c r="E9">
        <v>93.533138890000004</v>
      </c>
      <c r="F9" t="s">
        <v>197</v>
      </c>
      <c r="G9" t="s">
        <v>186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 t="s">
        <v>9</v>
      </c>
    </row>
    <row r="10" spans="1:14" x14ac:dyDescent="0.3">
      <c r="A10">
        <v>1.3</v>
      </c>
      <c r="B10">
        <v>1</v>
      </c>
      <c r="C10" s="1">
        <v>43418</v>
      </c>
      <c r="D10">
        <v>26.62569444</v>
      </c>
      <c r="E10">
        <v>93.533138890000004</v>
      </c>
      <c r="F10" t="s">
        <v>197</v>
      </c>
      <c r="G10" t="s">
        <v>186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9</v>
      </c>
    </row>
    <row r="11" spans="1:14" x14ac:dyDescent="0.3">
      <c r="A11">
        <v>1.4</v>
      </c>
      <c r="B11">
        <v>1</v>
      </c>
      <c r="C11" s="1">
        <v>43418</v>
      </c>
      <c r="D11">
        <v>26.62569444</v>
      </c>
      <c r="E11">
        <v>93.533138890000004</v>
      </c>
      <c r="F11" t="s">
        <v>197</v>
      </c>
      <c r="G11" t="s">
        <v>186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 t="s">
        <v>9</v>
      </c>
    </row>
    <row r="12" spans="1:14" x14ac:dyDescent="0.3">
      <c r="A12">
        <v>1.5</v>
      </c>
      <c r="B12">
        <v>1</v>
      </c>
      <c r="C12" s="1">
        <v>43418</v>
      </c>
      <c r="D12">
        <v>26.62569444</v>
      </c>
      <c r="E12">
        <v>93.533138890000004</v>
      </c>
      <c r="F12" t="s">
        <v>197</v>
      </c>
      <c r="G12" t="s">
        <v>186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 t="s">
        <v>9</v>
      </c>
    </row>
    <row r="13" spans="1:14" x14ac:dyDescent="0.3">
      <c r="A13">
        <v>1.6</v>
      </c>
      <c r="B13">
        <v>1</v>
      </c>
      <c r="C13" s="1">
        <v>43418</v>
      </c>
      <c r="D13">
        <v>26.62569444</v>
      </c>
      <c r="E13">
        <v>93.533138890000004</v>
      </c>
      <c r="F13" t="s">
        <v>197</v>
      </c>
      <c r="G13" t="s">
        <v>186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 t="s">
        <v>9</v>
      </c>
    </row>
    <row r="14" spans="1:14" x14ac:dyDescent="0.3">
      <c r="A14">
        <v>1.7</v>
      </c>
      <c r="B14">
        <v>1</v>
      </c>
      <c r="C14" s="1">
        <v>43418</v>
      </c>
      <c r="D14">
        <v>26.62569444</v>
      </c>
      <c r="E14">
        <v>93.533138890000004</v>
      </c>
      <c r="F14" t="s">
        <v>197</v>
      </c>
      <c r="G14" t="s">
        <v>186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 t="s">
        <v>9</v>
      </c>
    </row>
    <row r="15" spans="1:14" x14ac:dyDescent="0.3">
      <c r="A15">
        <v>1.8</v>
      </c>
      <c r="B15">
        <v>1</v>
      </c>
      <c r="C15" s="1">
        <v>43418</v>
      </c>
      <c r="D15">
        <v>26.62569444</v>
      </c>
      <c r="E15">
        <v>93.533138890000004</v>
      </c>
      <c r="F15" t="s">
        <v>197</v>
      </c>
      <c r="G15" t="s">
        <v>186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 t="s">
        <v>9</v>
      </c>
    </row>
    <row r="16" spans="1:14" x14ac:dyDescent="0.3">
      <c r="A16">
        <v>1.9</v>
      </c>
      <c r="B16">
        <v>1</v>
      </c>
      <c r="C16" s="1">
        <v>43418</v>
      </c>
      <c r="D16">
        <v>26.62569444</v>
      </c>
      <c r="E16">
        <v>93.533138890000004</v>
      </c>
      <c r="F16" t="s">
        <v>197</v>
      </c>
      <c r="G16" t="s">
        <v>186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 t="s">
        <v>9</v>
      </c>
    </row>
    <row r="17" spans="1:14" x14ac:dyDescent="0.3">
      <c r="A17">
        <v>2</v>
      </c>
      <c r="B17">
        <v>2</v>
      </c>
      <c r="C17" s="1">
        <v>43418</v>
      </c>
      <c r="D17">
        <v>26.576000000000001</v>
      </c>
      <c r="E17">
        <v>93.162833329999998</v>
      </c>
      <c r="F17" t="s">
        <v>195</v>
      </c>
      <c r="G17" t="s">
        <v>189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 t="s">
        <v>9</v>
      </c>
    </row>
    <row r="18" spans="1:14" x14ac:dyDescent="0.3">
      <c r="A18">
        <v>3</v>
      </c>
      <c r="B18">
        <v>3</v>
      </c>
      <c r="C18" s="1">
        <v>43418</v>
      </c>
      <c r="D18">
        <v>26.574750000000002</v>
      </c>
      <c r="E18">
        <v>93.109472220000001</v>
      </c>
      <c r="F18" t="s">
        <v>10</v>
      </c>
      <c r="G18" t="s">
        <v>191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 t="s">
        <v>9</v>
      </c>
    </row>
    <row r="19" spans="1:14" x14ac:dyDescent="0.3">
      <c r="A19">
        <v>4</v>
      </c>
      <c r="B19">
        <v>4</v>
      </c>
      <c r="C19" s="1">
        <v>43431</v>
      </c>
      <c r="D19">
        <v>26.574722220000002</v>
      </c>
      <c r="E19">
        <v>93.108166670000003</v>
      </c>
      <c r="F19" t="s">
        <v>44</v>
      </c>
      <c r="G19" t="s">
        <v>186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 t="s">
        <v>11</v>
      </c>
    </row>
    <row r="20" spans="1:14" x14ac:dyDescent="0.3">
      <c r="A20">
        <v>4.0999999999999996</v>
      </c>
      <c r="B20">
        <v>4</v>
      </c>
      <c r="C20" s="1">
        <v>43431</v>
      </c>
      <c r="D20">
        <v>26.574722220000002</v>
      </c>
      <c r="E20">
        <v>93.108166670000003</v>
      </c>
      <c r="F20" t="s">
        <v>44</v>
      </c>
      <c r="G20" t="s">
        <v>186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 t="s">
        <v>11</v>
      </c>
    </row>
    <row r="21" spans="1:14" x14ac:dyDescent="0.3">
      <c r="A21">
        <v>4.2</v>
      </c>
      <c r="B21">
        <v>4</v>
      </c>
      <c r="C21" s="1">
        <v>43431</v>
      </c>
      <c r="D21">
        <v>26.574722220000002</v>
      </c>
      <c r="E21">
        <v>93.108166670000003</v>
      </c>
      <c r="F21" t="s">
        <v>44</v>
      </c>
      <c r="G21" t="s">
        <v>186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 t="s">
        <v>11</v>
      </c>
    </row>
    <row r="22" spans="1:14" x14ac:dyDescent="0.3">
      <c r="A22">
        <v>4.3</v>
      </c>
      <c r="B22">
        <v>4</v>
      </c>
      <c r="C22" s="1">
        <v>43431</v>
      </c>
      <c r="D22">
        <v>26.574722220000002</v>
      </c>
      <c r="E22">
        <v>93.108166670000003</v>
      </c>
      <c r="F22" t="s">
        <v>44</v>
      </c>
      <c r="G22" t="s">
        <v>186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 t="s">
        <v>11</v>
      </c>
    </row>
    <row r="23" spans="1:14" x14ac:dyDescent="0.3">
      <c r="A23">
        <v>4.4000000000000004</v>
      </c>
      <c r="B23">
        <v>4</v>
      </c>
      <c r="C23" s="1">
        <v>43431</v>
      </c>
      <c r="D23">
        <v>26.574722220000002</v>
      </c>
      <c r="E23">
        <v>93.108166670000003</v>
      </c>
      <c r="F23" t="s">
        <v>44</v>
      </c>
      <c r="G23" t="s">
        <v>186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t="s">
        <v>11</v>
      </c>
    </row>
    <row r="24" spans="1:14" x14ac:dyDescent="0.3">
      <c r="A24">
        <v>5</v>
      </c>
      <c r="B24">
        <v>5</v>
      </c>
      <c r="C24" s="1">
        <v>43435</v>
      </c>
      <c r="D24">
        <v>26.58397222</v>
      </c>
      <c r="E24">
        <v>93.336611110000007</v>
      </c>
      <c r="F24" t="s">
        <v>12</v>
      </c>
      <c r="G24" t="s">
        <v>191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 t="s">
        <v>9</v>
      </c>
    </row>
    <row r="25" spans="1:14" x14ac:dyDescent="0.3">
      <c r="A25">
        <v>6</v>
      </c>
      <c r="B25">
        <v>6</v>
      </c>
      <c r="C25" s="1">
        <v>43454</v>
      </c>
      <c r="D25">
        <v>26.57427333</v>
      </c>
      <c r="E25">
        <v>93.188923329999994</v>
      </c>
      <c r="F25" t="s">
        <v>64</v>
      </c>
      <c r="G25" t="s">
        <v>190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</v>
      </c>
    </row>
    <row r="26" spans="1:14" x14ac:dyDescent="0.3">
      <c r="A26">
        <v>7</v>
      </c>
      <c r="B26">
        <v>7</v>
      </c>
      <c r="C26" s="1">
        <v>43454</v>
      </c>
      <c r="D26">
        <v>26.584277780000001</v>
      </c>
      <c r="E26">
        <v>93.337361110000003</v>
      </c>
      <c r="F26" t="s">
        <v>70</v>
      </c>
      <c r="G26" t="s">
        <v>190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 t="s">
        <v>13</v>
      </c>
    </row>
    <row r="27" spans="1:14" x14ac:dyDescent="0.3">
      <c r="A27">
        <v>8</v>
      </c>
      <c r="B27">
        <v>8</v>
      </c>
      <c r="C27" s="1">
        <v>43431</v>
      </c>
      <c r="D27">
        <v>26.584277780000001</v>
      </c>
      <c r="E27">
        <v>93.337361110000003</v>
      </c>
      <c r="F27" t="s">
        <v>64</v>
      </c>
      <c r="G27" t="s">
        <v>190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 t="s">
        <v>9</v>
      </c>
    </row>
    <row r="28" spans="1:14" x14ac:dyDescent="0.3">
      <c r="A28">
        <v>9</v>
      </c>
      <c r="B28">
        <v>9</v>
      </c>
      <c r="C28" s="1">
        <v>43431</v>
      </c>
      <c r="D28">
        <v>26.57488889</v>
      </c>
      <c r="E28">
        <v>93.175444440000007</v>
      </c>
      <c r="F28" t="s">
        <v>64</v>
      </c>
      <c r="G28" t="s">
        <v>190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</v>
      </c>
    </row>
    <row r="29" spans="1:14" x14ac:dyDescent="0.3">
      <c r="A29">
        <v>10</v>
      </c>
      <c r="B29">
        <v>10</v>
      </c>
      <c r="C29" s="1">
        <v>43463</v>
      </c>
      <c r="D29">
        <v>26.574671670000001</v>
      </c>
      <c r="E29">
        <v>93.194196669999997</v>
      </c>
      <c r="F29" t="s">
        <v>192</v>
      </c>
      <c r="G29" t="s">
        <v>190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 t="s">
        <v>9</v>
      </c>
    </row>
    <row r="30" spans="1:14" x14ac:dyDescent="0.3">
      <c r="A30">
        <v>10.1</v>
      </c>
      <c r="B30">
        <v>10</v>
      </c>
      <c r="C30" s="1">
        <v>43463</v>
      </c>
      <c r="D30">
        <v>26.574671670000001</v>
      </c>
      <c r="E30">
        <v>93.194196669999997</v>
      </c>
      <c r="F30" t="s">
        <v>192</v>
      </c>
      <c r="G30" t="s">
        <v>190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 t="s">
        <v>9</v>
      </c>
    </row>
    <row r="31" spans="1:14" x14ac:dyDescent="0.3">
      <c r="A31">
        <v>10.199999999999999</v>
      </c>
      <c r="B31">
        <v>10</v>
      </c>
      <c r="C31" s="1">
        <v>43463</v>
      </c>
      <c r="D31">
        <v>26.574671670000001</v>
      </c>
      <c r="E31">
        <v>93.194196669999997</v>
      </c>
      <c r="F31" t="s">
        <v>192</v>
      </c>
      <c r="G31" t="s">
        <v>190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 t="s">
        <v>9</v>
      </c>
    </row>
    <row r="32" spans="1:14" x14ac:dyDescent="0.3">
      <c r="A32">
        <v>10.3</v>
      </c>
      <c r="B32">
        <v>10</v>
      </c>
      <c r="C32" s="1">
        <v>43463</v>
      </c>
      <c r="D32">
        <v>26.574671670000001</v>
      </c>
      <c r="E32">
        <v>93.194196669999997</v>
      </c>
      <c r="F32" t="s">
        <v>192</v>
      </c>
      <c r="G32" t="s">
        <v>190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 t="s">
        <v>9</v>
      </c>
    </row>
    <row r="33" spans="1:14" x14ac:dyDescent="0.3">
      <c r="A33">
        <v>11</v>
      </c>
      <c r="B33">
        <v>11</v>
      </c>
      <c r="C33" s="1">
        <v>43463</v>
      </c>
      <c r="D33">
        <v>26.573930000000001</v>
      </c>
      <c r="E33">
        <v>93.145948329999996</v>
      </c>
      <c r="F33" t="s">
        <v>14</v>
      </c>
      <c r="G33" t="s">
        <v>190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</v>
      </c>
    </row>
    <row r="34" spans="1:14" x14ac:dyDescent="0.3">
      <c r="A34">
        <v>11.1</v>
      </c>
      <c r="B34">
        <v>11</v>
      </c>
      <c r="C34" s="1">
        <v>43463</v>
      </c>
      <c r="D34">
        <v>26.573930000000001</v>
      </c>
      <c r="E34">
        <v>93.145948329999996</v>
      </c>
      <c r="F34" t="s">
        <v>14</v>
      </c>
      <c r="G34" t="s">
        <v>190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</v>
      </c>
    </row>
    <row r="35" spans="1:14" x14ac:dyDescent="0.3">
      <c r="A35">
        <v>11.1</v>
      </c>
      <c r="B35">
        <v>11</v>
      </c>
      <c r="C35" s="1">
        <v>43463</v>
      </c>
      <c r="D35">
        <v>26.573930000000001</v>
      </c>
      <c r="E35">
        <v>93.145948329999996</v>
      </c>
      <c r="F35" t="s">
        <v>14</v>
      </c>
      <c r="G35" t="s">
        <v>190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</v>
      </c>
    </row>
    <row r="36" spans="1:14" x14ac:dyDescent="0.3">
      <c r="A36">
        <v>11.11</v>
      </c>
      <c r="B36">
        <v>11</v>
      </c>
      <c r="C36" s="1">
        <v>43463</v>
      </c>
      <c r="D36">
        <v>26.573930000000001</v>
      </c>
      <c r="E36">
        <v>93.145948329999996</v>
      </c>
      <c r="F36" t="s">
        <v>14</v>
      </c>
      <c r="G36" t="s">
        <v>190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</v>
      </c>
    </row>
    <row r="37" spans="1:14" x14ac:dyDescent="0.3">
      <c r="A37">
        <v>11.2</v>
      </c>
      <c r="B37">
        <v>11</v>
      </c>
      <c r="C37" s="1">
        <v>43463</v>
      </c>
      <c r="D37">
        <v>26.573930000000001</v>
      </c>
      <c r="E37">
        <v>93.145948329999996</v>
      </c>
      <c r="F37" t="s">
        <v>14</v>
      </c>
      <c r="G37" t="s">
        <v>190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</v>
      </c>
    </row>
    <row r="38" spans="1:14" x14ac:dyDescent="0.3">
      <c r="A38">
        <v>11.3</v>
      </c>
      <c r="B38">
        <v>11</v>
      </c>
      <c r="C38" s="1">
        <v>43463</v>
      </c>
      <c r="D38">
        <v>26.573930000000001</v>
      </c>
      <c r="E38">
        <v>93.145948329999996</v>
      </c>
      <c r="F38" t="s">
        <v>14</v>
      </c>
      <c r="G38" t="s">
        <v>190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</v>
      </c>
    </row>
    <row r="39" spans="1:14" x14ac:dyDescent="0.3">
      <c r="A39">
        <v>11.4</v>
      </c>
      <c r="B39">
        <v>11</v>
      </c>
      <c r="C39" s="1">
        <v>43463</v>
      </c>
      <c r="D39">
        <v>26.573930000000001</v>
      </c>
      <c r="E39">
        <v>93.145948329999996</v>
      </c>
      <c r="F39" t="s">
        <v>14</v>
      </c>
      <c r="G39" t="s">
        <v>190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</v>
      </c>
    </row>
    <row r="40" spans="1:14" x14ac:dyDescent="0.3">
      <c r="A40">
        <v>11.5</v>
      </c>
      <c r="B40">
        <v>11</v>
      </c>
      <c r="C40" s="1">
        <v>43463</v>
      </c>
      <c r="D40">
        <v>26.573930000000001</v>
      </c>
      <c r="E40">
        <v>93.145948329999996</v>
      </c>
      <c r="F40" t="s">
        <v>14</v>
      </c>
      <c r="G40" t="s">
        <v>190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</v>
      </c>
    </row>
    <row r="41" spans="1:14" x14ac:dyDescent="0.3">
      <c r="A41">
        <v>11.6</v>
      </c>
      <c r="B41">
        <v>11</v>
      </c>
      <c r="C41" s="1">
        <v>43463</v>
      </c>
      <c r="D41">
        <v>26.573930000000001</v>
      </c>
      <c r="E41">
        <v>93.145948329999996</v>
      </c>
      <c r="F41" t="s">
        <v>14</v>
      </c>
      <c r="G41" t="s">
        <v>190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</v>
      </c>
    </row>
    <row r="42" spans="1:14" x14ac:dyDescent="0.3">
      <c r="A42">
        <v>11.7</v>
      </c>
      <c r="B42">
        <v>11</v>
      </c>
      <c r="C42" s="1">
        <v>43463</v>
      </c>
      <c r="D42">
        <v>26.573930000000001</v>
      </c>
      <c r="E42">
        <v>93.145948329999996</v>
      </c>
      <c r="F42" t="s">
        <v>14</v>
      </c>
      <c r="G42" t="s">
        <v>190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</v>
      </c>
    </row>
    <row r="43" spans="1:14" x14ac:dyDescent="0.3">
      <c r="A43">
        <v>11.8</v>
      </c>
      <c r="B43">
        <v>11</v>
      </c>
      <c r="C43" s="1">
        <v>43463</v>
      </c>
      <c r="D43">
        <v>26.573930000000001</v>
      </c>
      <c r="E43">
        <v>93.145948329999996</v>
      </c>
      <c r="F43" t="s">
        <v>14</v>
      </c>
      <c r="G43" t="s">
        <v>190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</v>
      </c>
    </row>
    <row r="44" spans="1:14" x14ac:dyDescent="0.3">
      <c r="A44">
        <v>11.9</v>
      </c>
      <c r="B44">
        <v>11</v>
      </c>
      <c r="C44" s="1">
        <v>43463</v>
      </c>
      <c r="D44">
        <v>26.573930000000001</v>
      </c>
      <c r="E44">
        <v>93.145948329999996</v>
      </c>
      <c r="F44" t="s">
        <v>14</v>
      </c>
      <c r="G44" t="s">
        <v>190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</v>
      </c>
    </row>
    <row r="45" spans="1:14" x14ac:dyDescent="0.3">
      <c r="A45">
        <v>12</v>
      </c>
      <c r="B45">
        <v>12</v>
      </c>
      <c r="C45" s="1">
        <v>43463</v>
      </c>
      <c r="D45">
        <v>26.568314999999998</v>
      </c>
      <c r="E45">
        <v>93.131450000000001</v>
      </c>
      <c r="F45" t="s">
        <v>68</v>
      </c>
      <c r="G45" t="s">
        <v>190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</v>
      </c>
    </row>
    <row r="46" spans="1:14" x14ac:dyDescent="0.3">
      <c r="A46">
        <v>13</v>
      </c>
      <c r="B46">
        <v>13</v>
      </c>
      <c r="C46" s="1">
        <v>43463</v>
      </c>
      <c r="D46">
        <v>26.574638889999999</v>
      </c>
      <c r="E46">
        <v>93.194611109999997</v>
      </c>
      <c r="F46" t="s">
        <v>15</v>
      </c>
      <c r="G46" t="s">
        <v>189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 t="s">
        <v>9</v>
      </c>
    </row>
    <row r="47" spans="1:14" x14ac:dyDescent="0.3">
      <c r="A47">
        <v>14</v>
      </c>
      <c r="B47">
        <v>14</v>
      </c>
      <c r="C47" s="1">
        <v>43463</v>
      </c>
      <c r="D47">
        <v>26.584277780000001</v>
      </c>
      <c r="E47">
        <v>93.337361110000003</v>
      </c>
      <c r="F47" t="s">
        <v>70</v>
      </c>
      <c r="G47" t="s">
        <v>190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 t="s">
        <v>9</v>
      </c>
    </row>
    <row r="48" spans="1:14" x14ac:dyDescent="0.3">
      <c r="A48">
        <v>15</v>
      </c>
      <c r="B48">
        <v>15</v>
      </c>
      <c r="C48" s="1">
        <v>43463</v>
      </c>
      <c r="D48">
        <v>26.573916669999999</v>
      </c>
      <c r="E48">
        <v>93.145944439999994</v>
      </c>
      <c r="F48" t="s">
        <v>192</v>
      </c>
      <c r="G48" t="s">
        <v>190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 t="s">
        <v>9</v>
      </c>
    </row>
    <row r="49" spans="1:14" x14ac:dyDescent="0.3">
      <c r="A49">
        <v>16</v>
      </c>
      <c r="B49">
        <v>16</v>
      </c>
      <c r="C49" s="1">
        <v>43463</v>
      </c>
      <c r="D49">
        <v>26.574249999999999</v>
      </c>
      <c r="E49">
        <v>93.188916669999998</v>
      </c>
      <c r="F49" t="s">
        <v>70</v>
      </c>
      <c r="G49" t="s">
        <v>190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</v>
      </c>
    </row>
    <row r="50" spans="1:14" x14ac:dyDescent="0.3">
      <c r="A50">
        <v>17</v>
      </c>
      <c r="B50">
        <v>17</v>
      </c>
      <c r="C50" s="1">
        <v>43435</v>
      </c>
      <c r="D50">
        <v>26.62277778</v>
      </c>
      <c r="E50">
        <v>93.524694440000005</v>
      </c>
      <c r="F50" t="s">
        <v>64</v>
      </c>
      <c r="G50" t="s">
        <v>190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 t="s">
        <v>9</v>
      </c>
    </row>
    <row r="51" spans="1:14" x14ac:dyDescent="0.3">
      <c r="A51">
        <v>17.100000000000001</v>
      </c>
      <c r="B51">
        <v>17</v>
      </c>
      <c r="C51" s="1">
        <v>43435</v>
      </c>
      <c r="D51">
        <v>26.62277778</v>
      </c>
      <c r="E51">
        <v>93.524694440000005</v>
      </c>
      <c r="F51" t="s">
        <v>64</v>
      </c>
      <c r="G51" t="s">
        <v>190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 t="s">
        <v>9</v>
      </c>
    </row>
    <row r="52" spans="1:14" x14ac:dyDescent="0.3">
      <c r="A52">
        <v>17.2</v>
      </c>
      <c r="B52">
        <v>17</v>
      </c>
      <c r="C52" s="1">
        <v>43435</v>
      </c>
      <c r="D52">
        <v>26.62277778</v>
      </c>
      <c r="E52">
        <v>93.524694440000005</v>
      </c>
      <c r="F52" t="s">
        <v>64</v>
      </c>
      <c r="G52" t="s">
        <v>190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 t="s">
        <v>9</v>
      </c>
    </row>
    <row r="53" spans="1:14" x14ac:dyDescent="0.3">
      <c r="A53">
        <v>18</v>
      </c>
      <c r="B53">
        <v>18</v>
      </c>
      <c r="C53" s="1">
        <v>43431</v>
      </c>
      <c r="D53">
        <v>26.617972219999999</v>
      </c>
      <c r="E53">
        <v>93.514638890000001</v>
      </c>
      <c r="F53" t="s">
        <v>64</v>
      </c>
      <c r="G53" t="s">
        <v>190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 t="s">
        <v>9</v>
      </c>
    </row>
    <row r="54" spans="1:14" x14ac:dyDescent="0.3">
      <c r="A54">
        <v>18.100000000000001</v>
      </c>
      <c r="B54">
        <v>18</v>
      </c>
      <c r="C54" s="1">
        <v>43431</v>
      </c>
      <c r="D54">
        <v>26.617972219999999</v>
      </c>
      <c r="E54">
        <v>93.514638890000001</v>
      </c>
      <c r="F54" t="s">
        <v>64</v>
      </c>
      <c r="G54" t="s">
        <v>190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 t="s">
        <v>9</v>
      </c>
    </row>
    <row r="55" spans="1:14" x14ac:dyDescent="0.3">
      <c r="A55">
        <v>18.2</v>
      </c>
      <c r="B55">
        <v>18</v>
      </c>
      <c r="C55" s="1">
        <v>43431</v>
      </c>
      <c r="D55">
        <v>26.617972219999999</v>
      </c>
      <c r="E55">
        <v>93.514638890000001</v>
      </c>
      <c r="F55" t="s">
        <v>64</v>
      </c>
      <c r="G55" t="s">
        <v>190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 t="s">
        <v>9</v>
      </c>
    </row>
    <row r="56" spans="1:14" x14ac:dyDescent="0.3">
      <c r="A56">
        <v>18.3</v>
      </c>
      <c r="B56">
        <v>18</v>
      </c>
      <c r="C56" s="1">
        <v>43431</v>
      </c>
      <c r="D56">
        <v>26.617972219999999</v>
      </c>
      <c r="E56">
        <v>93.514638890000001</v>
      </c>
      <c r="F56" t="s">
        <v>64</v>
      </c>
      <c r="G56" t="s">
        <v>190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t="s">
        <v>9</v>
      </c>
    </row>
    <row r="57" spans="1:14" x14ac:dyDescent="0.3">
      <c r="A57">
        <v>18.399999999999999</v>
      </c>
      <c r="B57">
        <v>18</v>
      </c>
      <c r="C57" s="1">
        <v>43431</v>
      </c>
      <c r="D57">
        <v>26.617972219999999</v>
      </c>
      <c r="E57">
        <v>93.514638890000001</v>
      </c>
      <c r="F57" t="s">
        <v>64</v>
      </c>
      <c r="G57" t="s">
        <v>190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 t="s">
        <v>9</v>
      </c>
    </row>
    <row r="58" spans="1:14" x14ac:dyDescent="0.3">
      <c r="A58">
        <v>18.5</v>
      </c>
      <c r="B58">
        <v>18</v>
      </c>
      <c r="C58" s="1">
        <v>43431</v>
      </c>
      <c r="D58">
        <v>26.617972219999999</v>
      </c>
      <c r="E58">
        <v>93.514638890000001</v>
      </c>
      <c r="F58" t="s">
        <v>64</v>
      </c>
      <c r="G58" t="s">
        <v>190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 t="s">
        <v>9</v>
      </c>
    </row>
    <row r="59" spans="1:14" x14ac:dyDescent="0.3">
      <c r="A59">
        <v>18.600000000000001</v>
      </c>
      <c r="B59">
        <v>18</v>
      </c>
      <c r="C59" s="1">
        <v>43431</v>
      </c>
      <c r="D59">
        <v>26.617972219999999</v>
      </c>
      <c r="E59">
        <v>93.514638890000001</v>
      </c>
      <c r="F59" t="s">
        <v>64</v>
      </c>
      <c r="G59" t="s">
        <v>190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 t="s">
        <v>9</v>
      </c>
    </row>
    <row r="60" spans="1:14" x14ac:dyDescent="0.3">
      <c r="A60">
        <v>18.7</v>
      </c>
      <c r="B60">
        <v>18</v>
      </c>
      <c r="C60" s="1">
        <v>43431</v>
      </c>
      <c r="D60">
        <v>26.617972219999999</v>
      </c>
      <c r="E60">
        <v>93.514638890000001</v>
      </c>
      <c r="F60" t="s">
        <v>64</v>
      </c>
      <c r="G60" t="s">
        <v>190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 t="s">
        <v>9</v>
      </c>
    </row>
    <row r="61" spans="1:14" x14ac:dyDescent="0.3">
      <c r="A61">
        <v>18.8</v>
      </c>
      <c r="B61">
        <v>18</v>
      </c>
      <c r="C61" s="1">
        <v>43431</v>
      </c>
      <c r="D61">
        <v>26.617972219999999</v>
      </c>
      <c r="E61">
        <v>93.514638890000001</v>
      </c>
      <c r="F61" t="s">
        <v>64</v>
      </c>
      <c r="G61" t="s">
        <v>190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 t="s">
        <v>9</v>
      </c>
    </row>
    <row r="62" spans="1:14" x14ac:dyDescent="0.3">
      <c r="A62">
        <v>18.899999999999999</v>
      </c>
      <c r="B62">
        <v>18</v>
      </c>
      <c r="C62" s="1">
        <v>43431</v>
      </c>
      <c r="D62">
        <v>26.617972219999999</v>
      </c>
      <c r="E62">
        <v>93.514638890000001</v>
      </c>
      <c r="F62" t="s">
        <v>64</v>
      </c>
      <c r="G62" t="s">
        <v>190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 t="s">
        <v>9</v>
      </c>
    </row>
    <row r="63" spans="1:14" x14ac:dyDescent="0.3">
      <c r="A63">
        <v>19</v>
      </c>
      <c r="B63">
        <v>19</v>
      </c>
      <c r="C63" s="1">
        <v>43465</v>
      </c>
      <c r="D63">
        <v>26.58548833</v>
      </c>
      <c r="E63">
        <v>93.327706669999998</v>
      </c>
      <c r="F63" t="s">
        <v>197</v>
      </c>
      <c r="G63" t="s">
        <v>186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 t="s">
        <v>9</v>
      </c>
    </row>
    <row r="64" spans="1:14" x14ac:dyDescent="0.3">
      <c r="A64">
        <v>19.100000000000001</v>
      </c>
      <c r="B64">
        <v>19</v>
      </c>
      <c r="C64" s="1">
        <v>43465</v>
      </c>
      <c r="D64">
        <v>26.58548833</v>
      </c>
      <c r="E64">
        <v>93.327706669999998</v>
      </c>
      <c r="F64" t="s">
        <v>197</v>
      </c>
      <c r="G64" t="s">
        <v>186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 t="s">
        <v>9</v>
      </c>
    </row>
    <row r="65" spans="1:14" x14ac:dyDescent="0.3">
      <c r="A65">
        <v>19.2</v>
      </c>
      <c r="B65">
        <v>19</v>
      </c>
      <c r="C65" s="1">
        <v>43465</v>
      </c>
      <c r="D65">
        <v>26.58548833</v>
      </c>
      <c r="E65">
        <v>93.327706669999998</v>
      </c>
      <c r="F65" t="s">
        <v>197</v>
      </c>
      <c r="G65" t="s">
        <v>186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 t="s">
        <v>9</v>
      </c>
    </row>
    <row r="66" spans="1:14" x14ac:dyDescent="0.3">
      <c r="A66">
        <v>19.3</v>
      </c>
      <c r="B66">
        <v>19</v>
      </c>
      <c r="C66" s="1">
        <v>43465</v>
      </c>
      <c r="D66">
        <v>26.58548833</v>
      </c>
      <c r="E66">
        <v>93.327706669999998</v>
      </c>
      <c r="F66" t="s">
        <v>197</v>
      </c>
      <c r="G66" t="s">
        <v>186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 t="s">
        <v>9</v>
      </c>
    </row>
    <row r="67" spans="1:14" x14ac:dyDescent="0.3">
      <c r="A67">
        <v>20</v>
      </c>
      <c r="B67">
        <v>20</v>
      </c>
      <c r="C67" s="1">
        <v>43465</v>
      </c>
      <c r="D67">
        <v>26.576006670000002</v>
      </c>
      <c r="E67">
        <v>93.173685000000006</v>
      </c>
      <c r="F67" t="s">
        <v>197</v>
      </c>
      <c r="G67" t="s">
        <v>186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 t="s">
        <v>9</v>
      </c>
    </row>
    <row r="68" spans="1:14" x14ac:dyDescent="0.3">
      <c r="A68">
        <v>20.100000000000001</v>
      </c>
      <c r="B68">
        <v>20</v>
      </c>
      <c r="C68" s="1">
        <v>43465</v>
      </c>
      <c r="D68">
        <v>26.576006670000002</v>
      </c>
      <c r="E68">
        <v>93.173685000000006</v>
      </c>
      <c r="F68" t="s">
        <v>197</v>
      </c>
      <c r="G68" t="s">
        <v>186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 t="s">
        <v>9</v>
      </c>
    </row>
    <row r="69" spans="1:14" x14ac:dyDescent="0.3">
      <c r="A69">
        <v>21</v>
      </c>
      <c r="B69">
        <v>21</v>
      </c>
      <c r="C69" s="1">
        <v>43465</v>
      </c>
      <c r="D69">
        <v>26.578250000000001</v>
      </c>
      <c r="E69">
        <v>93.265555559999996</v>
      </c>
      <c r="F69" t="s">
        <v>180</v>
      </c>
      <c r="G69" t="s">
        <v>189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 t="s">
        <v>9</v>
      </c>
    </row>
    <row r="70" spans="1:14" x14ac:dyDescent="0.3">
      <c r="A70">
        <v>22</v>
      </c>
      <c r="B70">
        <v>22</v>
      </c>
      <c r="C70" s="1">
        <v>43465</v>
      </c>
      <c r="D70">
        <v>26.571972219999999</v>
      </c>
      <c r="E70">
        <v>93.142638890000001</v>
      </c>
      <c r="F70" t="s">
        <v>14</v>
      </c>
      <c r="G70" t="s">
        <v>190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 t="s">
        <v>9</v>
      </c>
    </row>
    <row r="71" spans="1:14" x14ac:dyDescent="0.3">
      <c r="A71">
        <v>22.1</v>
      </c>
      <c r="B71">
        <v>22</v>
      </c>
      <c r="C71" s="1">
        <v>43465</v>
      </c>
      <c r="D71">
        <v>26.571972219999999</v>
      </c>
      <c r="E71">
        <v>93.142638890000001</v>
      </c>
      <c r="F71" t="s">
        <v>14</v>
      </c>
      <c r="G71" t="s">
        <v>190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 t="s">
        <v>9</v>
      </c>
    </row>
    <row r="72" spans="1:14" x14ac:dyDescent="0.3">
      <c r="A72">
        <v>23</v>
      </c>
      <c r="B72">
        <v>23</v>
      </c>
      <c r="C72" s="1">
        <v>43467</v>
      </c>
      <c r="D72">
        <v>26.575885</v>
      </c>
      <c r="E72">
        <v>93.202106670000006</v>
      </c>
      <c r="F72" t="s">
        <v>103</v>
      </c>
      <c r="G72" t="s">
        <v>190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 t="s">
        <v>9</v>
      </c>
    </row>
    <row r="73" spans="1:14" x14ac:dyDescent="0.3">
      <c r="A73">
        <v>23.1</v>
      </c>
      <c r="B73">
        <v>23</v>
      </c>
      <c r="C73" s="1">
        <v>43467</v>
      </c>
      <c r="D73">
        <v>26.575885</v>
      </c>
      <c r="E73">
        <v>93.202106670000006</v>
      </c>
      <c r="F73" t="s">
        <v>103</v>
      </c>
      <c r="G73" t="s">
        <v>190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 t="s">
        <v>9</v>
      </c>
    </row>
    <row r="74" spans="1:14" x14ac:dyDescent="0.3">
      <c r="A74">
        <v>23.2</v>
      </c>
      <c r="B74">
        <v>23</v>
      </c>
      <c r="C74" s="1">
        <v>43467</v>
      </c>
      <c r="D74">
        <v>26.575885</v>
      </c>
      <c r="E74">
        <v>93.202106670000006</v>
      </c>
      <c r="F74" t="s">
        <v>103</v>
      </c>
      <c r="G74" t="s">
        <v>190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 t="s">
        <v>9</v>
      </c>
    </row>
    <row r="75" spans="1:14" x14ac:dyDescent="0.3">
      <c r="A75">
        <v>23.3</v>
      </c>
      <c r="B75">
        <v>23</v>
      </c>
      <c r="C75" s="1">
        <v>43467</v>
      </c>
      <c r="D75">
        <v>26.575885</v>
      </c>
      <c r="E75">
        <v>93.202106670000006</v>
      </c>
      <c r="F75" t="s">
        <v>103</v>
      </c>
      <c r="G75" t="s">
        <v>190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 t="s">
        <v>9</v>
      </c>
    </row>
    <row r="76" spans="1:14" x14ac:dyDescent="0.3">
      <c r="A76">
        <v>23.4</v>
      </c>
      <c r="B76">
        <v>23</v>
      </c>
      <c r="C76" s="1">
        <v>43467</v>
      </c>
      <c r="D76">
        <v>26.575885</v>
      </c>
      <c r="E76">
        <v>93.202106670000006</v>
      </c>
      <c r="F76" t="s">
        <v>103</v>
      </c>
      <c r="G76" t="s">
        <v>190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 t="s">
        <v>9</v>
      </c>
    </row>
    <row r="77" spans="1:14" x14ac:dyDescent="0.3">
      <c r="A77">
        <v>23.5</v>
      </c>
      <c r="B77">
        <v>23</v>
      </c>
      <c r="C77" s="1">
        <v>43467</v>
      </c>
      <c r="D77">
        <v>26.575885</v>
      </c>
      <c r="E77">
        <v>93.202106670000006</v>
      </c>
      <c r="F77" t="s">
        <v>103</v>
      </c>
      <c r="G77" t="s">
        <v>190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 t="s">
        <v>9</v>
      </c>
    </row>
    <row r="78" spans="1:14" x14ac:dyDescent="0.3">
      <c r="A78">
        <v>24</v>
      </c>
      <c r="B78">
        <v>24</v>
      </c>
      <c r="C78" s="1">
        <v>43470</v>
      </c>
      <c r="D78">
        <v>26.622201669999999</v>
      </c>
      <c r="E78">
        <v>93.522436670000005</v>
      </c>
      <c r="F78" t="s">
        <v>197</v>
      </c>
      <c r="G78" t="s">
        <v>186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 t="s">
        <v>9</v>
      </c>
    </row>
    <row r="79" spans="1:14" x14ac:dyDescent="0.3">
      <c r="A79">
        <v>24.1</v>
      </c>
      <c r="B79">
        <v>24</v>
      </c>
      <c r="C79" s="1">
        <v>43470</v>
      </c>
      <c r="D79">
        <v>26.622201669999999</v>
      </c>
      <c r="E79">
        <v>93.522436670000005</v>
      </c>
      <c r="F79" t="s">
        <v>197</v>
      </c>
      <c r="G79" t="s">
        <v>186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 t="s">
        <v>9</v>
      </c>
    </row>
    <row r="80" spans="1:14" x14ac:dyDescent="0.3">
      <c r="A80">
        <v>24.2</v>
      </c>
      <c r="B80">
        <v>24</v>
      </c>
      <c r="C80" s="1">
        <v>43470</v>
      </c>
      <c r="D80">
        <v>26.622201669999999</v>
      </c>
      <c r="E80">
        <v>93.522436670000005</v>
      </c>
      <c r="F80" t="s">
        <v>197</v>
      </c>
      <c r="G80" t="s">
        <v>186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 t="s">
        <v>9</v>
      </c>
    </row>
    <row r="81" spans="1:14" x14ac:dyDescent="0.3">
      <c r="A81">
        <v>24.3</v>
      </c>
      <c r="B81">
        <v>24</v>
      </c>
      <c r="C81" s="1">
        <v>43470</v>
      </c>
      <c r="D81">
        <v>26.622201669999999</v>
      </c>
      <c r="E81">
        <v>93.522436670000005</v>
      </c>
      <c r="F81" t="s">
        <v>197</v>
      </c>
      <c r="G81" t="s">
        <v>186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 t="s">
        <v>9</v>
      </c>
    </row>
    <row r="82" spans="1:14" x14ac:dyDescent="0.3">
      <c r="A82">
        <v>24.4</v>
      </c>
      <c r="B82">
        <v>24</v>
      </c>
      <c r="C82" s="1">
        <v>43470</v>
      </c>
      <c r="D82">
        <v>26.622201669999999</v>
      </c>
      <c r="E82">
        <v>93.522436670000005</v>
      </c>
      <c r="F82" t="s">
        <v>197</v>
      </c>
      <c r="G82" t="s">
        <v>186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 t="s">
        <v>9</v>
      </c>
    </row>
    <row r="83" spans="1:14" x14ac:dyDescent="0.3">
      <c r="A83">
        <v>24.5</v>
      </c>
      <c r="B83">
        <v>24</v>
      </c>
      <c r="C83" s="1">
        <v>43470</v>
      </c>
      <c r="D83">
        <v>26.622201669999999</v>
      </c>
      <c r="E83">
        <v>93.522436670000005</v>
      </c>
      <c r="F83" t="s">
        <v>197</v>
      </c>
      <c r="G83" t="s">
        <v>186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 t="s">
        <v>9</v>
      </c>
    </row>
    <row r="84" spans="1:14" x14ac:dyDescent="0.3">
      <c r="A84">
        <v>24.6</v>
      </c>
      <c r="B84">
        <v>24</v>
      </c>
      <c r="C84" s="1">
        <v>43470</v>
      </c>
      <c r="D84">
        <v>26.622201669999999</v>
      </c>
      <c r="E84">
        <v>93.522436670000005</v>
      </c>
      <c r="F84" t="s">
        <v>197</v>
      </c>
      <c r="G84" t="s">
        <v>186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 t="s">
        <v>9</v>
      </c>
    </row>
    <row r="85" spans="1:14" x14ac:dyDescent="0.3">
      <c r="A85">
        <v>25</v>
      </c>
      <c r="B85">
        <v>25</v>
      </c>
      <c r="C85" s="1">
        <v>43470</v>
      </c>
      <c r="D85">
        <v>26.576065</v>
      </c>
      <c r="E85">
        <v>93.154236670000003</v>
      </c>
      <c r="F85" t="s">
        <v>64</v>
      </c>
      <c r="G85" t="s">
        <v>190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 t="s">
        <v>9</v>
      </c>
    </row>
    <row r="86" spans="1:14" x14ac:dyDescent="0.3">
      <c r="A86">
        <v>25.1</v>
      </c>
      <c r="B86">
        <v>25</v>
      </c>
      <c r="C86" s="1">
        <v>43470</v>
      </c>
      <c r="D86">
        <v>26.576065</v>
      </c>
      <c r="E86">
        <v>93.154236670000003</v>
      </c>
      <c r="F86" t="s">
        <v>64</v>
      </c>
      <c r="G86" t="s">
        <v>190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 t="s">
        <v>9</v>
      </c>
    </row>
    <row r="87" spans="1:14" x14ac:dyDescent="0.3">
      <c r="A87">
        <v>26</v>
      </c>
      <c r="B87">
        <v>26</v>
      </c>
      <c r="C87" s="1">
        <v>43470</v>
      </c>
      <c r="D87">
        <v>26.57735667</v>
      </c>
      <c r="E87">
        <v>93.082176669999996</v>
      </c>
      <c r="F87" t="s">
        <v>14</v>
      </c>
      <c r="G87" t="s">
        <v>190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 t="s">
        <v>9</v>
      </c>
    </row>
    <row r="88" spans="1:14" x14ac:dyDescent="0.3">
      <c r="A88">
        <v>26.1</v>
      </c>
      <c r="B88">
        <v>26</v>
      </c>
      <c r="C88" s="1">
        <v>43470</v>
      </c>
      <c r="D88">
        <v>26.57735667</v>
      </c>
      <c r="E88">
        <v>93.082176669999996</v>
      </c>
      <c r="F88" t="s">
        <v>14</v>
      </c>
      <c r="G88" t="s">
        <v>190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 t="s">
        <v>9</v>
      </c>
    </row>
    <row r="89" spans="1:14" x14ac:dyDescent="0.3">
      <c r="A89">
        <v>27</v>
      </c>
      <c r="B89">
        <v>27</v>
      </c>
      <c r="C89" s="1">
        <v>43470</v>
      </c>
      <c r="D89">
        <v>26.574000000000002</v>
      </c>
      <c r="E89">
        <v>93.187333330000001</v>
      </c>
      <c r="F89" t="s">
        <v>14</v>
      </c>
      <c r="G89" t="s">
        <v>190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 t="s">
        <v>9</v>
      </c>
    </row>
    <row r="90" spans="1:14" x14ac:dyDescent="0.3">
      <c r="A90">
        <v>27.1</v>
      </c>
      <c r="B90">
        <v>27</v>
      </c>
      <c r="C90" s="1">
        <v>43470</v>
      </c>
      <c r="D90">
        <v>26.574000000000002</v>
      </c>
      <c r="E90">
        <v>93.187333330000001</v>
      </c>
      <c r="F90" t="s">
        <v>14</v>
      </c>
      <c r="G90" t="s">
        <v>190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 t="s">
        <v>9</v>
      </c>
    </row>
    <row r="91" spans="1:14" x14ac:dyDescent="0.3">
      <c r="A91">
        <v>28</v>
      </c>
      <c r="B91">
        <v>28</v>
      </c>
      <c r="C91" s="1">
        <v>43472</v>
      </c>
      <c r="D91">
        <v>26.58420667</v>
      </c>
      <c r="E91">
        <v>93.337450000000004</v>
      </c>
      <c r="F91" t="s">
        <v>64</v>
      </c>
      <c r="G91" t="s">
        <v>190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 t="s">
        <v>9</v>
      </c>
    </row>
    <row r="92" spans="1:14" x14ac:dyDescent="0.3">
      <c r="A92">
        <v>29</v>
      </c>
      <c r="B92">
        <v>29</v>
      </c>
      <c r="C92" s="1">
        <v>43472</v>
      </c>
      <c r="D92">
        <v>26.577198330000002</v>
      </c>
      <c r="E92">
        <v>93.083273329999997</v>
      </c>
      <c r="F92" t="s">
        <v>14</v>
      </c>
      <c r="G92" t="s">
        <v>190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 t="s">
        <v>9</v>
      </c>
    </row>
    <row r="93" spans="1:14" x14ac:dyDescent="0.3">
      <c r="A93">
        <v>29.1</v>
      </c>
      <c r="B93">
        <v>29</v>
      </c>
      <c r="C93" s="1">
        <v>43472</v>
      </c>
      <c r="D93">
        <v>26.577198330000002</v>
      </c>
      <c r="E93">
        <v>93.083273329999997</v>
      </c>
      <c r="F93" t="s">
        <v>14</v>
      </c>
      <c r="G93" t="s">
        <v>190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 t="s">
        <v>9</v>
      </c>
    </row>
    <row r="94" spans="1:14" x14ac:dyDescent="0.3">
      <c r="A94">
        <v>29.2</v>
      </c>
      <c r="B94">
        <v>29</v>
      </c>
      <c r="C94" s="1">
        <v>43472</v>
      </c>
      <c r="D94">
        <v>26.577198330000002</v>
      </c>
      <c r="E94">
        <v>93.083273329999997</v>
      </c>
      <c r="F94" t="s">
        <v>14</v>
      </c>
      <c r="G94" t="s">
        <v>190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 t="s">
        <v>9</v>
      </c>
    </row>
    <row r="95" spans="1:14" x14ac:dyDescent="0.3">
      <c r="A95">
        <v>29.3</v>
      </c>
      <c r="B95">
        <v>29</v>
      </c>
      <c r="C95" s="1">
        <v>43472</v>
      </c>
      <c r="D95">
        <v>26.577198330000002</v>
      </c>
      <c r="E95">
        <v>93.083273329999997</v>
      </c>
      <c r="F95" t="s">
        <v>14</v>
      </c>
      <c r="G95" t="s">
        <v>190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 t="s">
        <v>9</v>
      </c>
    </row>
    <row r="96" spans="1:14" x14ac:dyDescent="0.3">
      <c r="A96">
        <v>29.4</v>
      </c>
      <c r="B96">
        <v>29</v>
      </c>
      <c r="C96" s="1">
        <v>43472</v>
      </c>
      <c r="D96">
        <v>26.577198330000002</v>
      </c>
      <c r="E96">
        <v>93.083273329999997</v>
      </c>
      <c r="F96" t="s">
        <v>14</v>
      </c>
      <c r="G96" t="s">
        <v>190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 t="s">
        <v>9</v>
      </c>
    </row>
    <row r="97" spans="1:14" x14ac:dyDescent="0.3">
      <c r="A97">
        <v>30</v>
      </c>
      <c r="B97">
        <v>30</v>
      </c>
      <c r="C97" s="1">
        <v>43472</v>
      </c>
      <c r="D97">
        <v>26.571931670000001</v>
      </c>
      <c r="E97">
        <v>93.074766670000002</v>
      </c>
      <c r="F97" t="s">
        <v>14</v>
      </c>
      <c r="G97" t="s">
        <v>190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 t="s">
        <v>9</v>
      </c>
    </row>
    <row r="98" spans="1:14" x14ac:dyDescent="0.3">
      <c r="A98">
        <v>30.1</v>
      </c>
      <c r="B98">
        <v>30</v>
      </c>
      <c r="C98" s="1">
        <v>43472</v>
      </c>
      <c r="D98">
        <v>26.571931670000001</v>
      </c>
      <c r="E98">
        <v>93.074766670000002</v>
      </c>
      <c r="F98" t="s">
        <v>14</v>
      </c>
      <c r="G98" t="s">
        <v>190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 t="s">
        <v>9</v>
      </c>
    </row>
    <row r="99" spans="1:14" x14ac:dyDescent="0.3">
      <c r="A99">
        <v>30.2</v>
      </c>
      <c r="B99">
        <v>30</v>
      </c>
      <c r="C99" s="1">
        <v>43472</v>
      </c>
      <c r="D99">
        <v>26.571931670000001</v>
      </c>
      <c r="E99">
        <v>93.074766670000002</v>
      </c>
      <c r="F99" t="s">
        <v>14</v>
      </c>
      <c r="G99" t="s">
        <v>190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 t="s">
        <v>9</v>
      </c>
    </row>
    <row r="100" spans="1:14" x14ac:dyDescent="0.3">
      <c r="A100">
        <v>30.3</v>
      </c>
      <c r="B100">
        <v>30</v>
      </c>
      <c r="C100" s="1">
        <v>43472</v>
      </c>
      <c r="D100">
        <v>26.571931670000001</v>
      </c>
      <c r="E100">
        <v>93.074766670000002</v>
      </c>
      <c r="F100" t="s">
        <v>14</v>
      </c>
      <c r="G100" t="s">
        <v>190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 t="s">
        <v>9</v>
      </c>
    </row>
    <row r="101" spans="1:14" x14ac:dyDescent="0.3">
      <c r="A101">
        <v>30.4</v>
      </c>
      <c r="B101">
        <v>30</v>
      </c>
      <c r="C101" s="1">
        <v>43472</v>
      </c>
      <c r="D101">
        <v>26.571931670000001</v>
      </c>
      <c r="E101">
        <v>93.074766670000002</v>
      </c>
      <c r="F101" t="s">
        <v>14</v>
      </c>
      <c r="G101" t="s">
        <v>190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 t="s">
        <v>9</v>
      </c>
    </row>
    <row r="102" spans="1:14" x14ac:dyDescent="0.3">
      <c r="A102">
        <v>30.5</v>
      </c>
      <c r="B102">
        <v>30</v>
      </c>
      <c r="C102" s="1">
        <v>43472</v>
      </c>
      <c r="D102">
        <v>26.571931670000001</v>
      </c>
      <c r="E102">
        <v>93.074766670000002</v>
      </c>
      <c r="F102" t="s">
        <v>14</v>
      </c>
      <c r="G102" t="s">
        <v>190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 t="s">
        <v>9</v>
      </c>
    </row>
    <row r="103" spans="1:14" x14ac:dyDescent="0.3">
      <c r="A103">
        <v>30.6</v>
      </c>
      <c r="B103">
        <v>30</v>
      </c>
      <c r="C103" s="1">
        <v>43472</v>
      </c>
      <c r="D103">
        <v>26.571931670000001</v>
      </c>
      <c r="E103">
        <v>93.074766670000002</v>
      </c>
      <c r="F103" t="s">
        <v>14</v>
      </c>
      <c r="G103" t="s">
        <v>190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 t="s">
        <v>9</v>
      </c>
    </row>
    <row r="104" spans="1:14" x14ac:dyDescent="0.3">
      <c r="A104">
        <v>30.7</v>
      </c>
      <c r="B104">
        <v>30</v>
      </c>
      <c r="C104" s="1">
        <v>43472</v>
      </c>
      <c r="D104">
        <v>26.571931670000001</v>
      </c>
      <c r="E104">
        <v>93.074766670000002</v>
      </c>
      <c r="F104" t="s">
        <v>14</v>
      </c>
      <c r="G104" t="s">
        <v>190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 t="s">
        <v>9</v>
      </c>
    </row>
    <row r="105" spans="1:14" x14ac:dyDescent="0.3">
      <c r="A105">
        <v>31</v>
      </c>
      <c r="B105">
        <v>31</v>
      </c>
      <c r="C105" s="1">
        <v>43472</v>
      </c>
      <c r="D105">
        <v>26.569066670000002</v>
      </c>
      <c r="E105">
        <v>93.134313329999998</v>
      </c>
      <c r="F105" t="s">
        <v>68</v>
      </c>
      <c r="G105" t="s">
        <v>190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 t="s">
        <v>9</v>
      </c>
    </row>
    <row r="106" spans="1:14" x14ac:dyDescent="0.3">
      <c r="A106">
        <v>31.1</v>
      </c>
      <c r="B106">
        <v>31</v>
      </c>
      <c r="C106" s="1">
        <v>43472</v>
      </c>
      <c r="D106">
        <v>26.569066670000002</v>
      </c>
      <c r="E106">
        <v>93.134313329999998</v>
      </c>
      <c r="F106" t="s">
        <v>68</v>
      </c>
      <c r="G106" t="s">
        <v>190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 t="s">
        <v>9</v>
      </c>
    </row>
    <row r="107" spans="1:14" x14ac:dyDescent="0.3">
      <c r="A107">
        <v>32</v>
      </c>
      <c r="B107">
        <v>32</v>
      </c>
      <c r="C107" s="1">
        <v>43472</v>
      </c>
      <c r="D107">
        <v>26.56980167</v>
      </c>
      <c r="E107">
        <v>93.137118330000007</v>
      </c>
      <c r="F107" t="s">
        <v>68</v>
      </c>
      <c r="G107" t="s">
        <v>190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 t="s">
        <v>9</v>
      </c>
    </row>
    <row r="108" spans="1:14" x14ac:dyDescent="0.3">
      <c r="A108">
        <v>33</v>
      </c>
      <c r="B108">
        <v>33</v>
      </c>
      <c r="C108" s="1">
        <v>43472</v>
      </c>
      <c r="D108">
        <v>26.576065</v>
      </c>
      <c r="E108">
        <v>93.154236670000003</v>
      </c>
      <c r="F108" t="s">
        <v>198</v>
      </c>
      <c r="G108" t="s">
        <v>190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 t="s">
        <v>9</v>
      </c>
    </row>
    <row r="109" spans="1:14" x14ac:dyDescent="0.3">
      <c r="A109">
        <v>33.1</v>
      </c>
      <c r="B109">
        <v>33</v>
      </c>
      <c r="C109" s="1">
        <v>43472</v>
      </c>
      <c r="D109">
        <v>26.576065</v>
      </c>
      <c r="E109">
        <v>93.154236670000003</v>
      </c>
      <c r="F109" t="s">
        <v>198</v>
      </c>
      <c r="G109" t="s">
        <v>190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 t="s">
        <v>9</v>
      </c>
    </row>
    <row r="110" spans="1:14" x14ac:dyDescent="0.3">
      <c r="A110">
        <v>34</v>
      </c>
      <c r="B110">
        <v>34</v>
      </c>
      <c r="C110" s="1">
        <v>43475</v>
      </c>
      <c r="D110">
        <v>26.585583329999999</v>
      </c>
      <c r="E110">
        <v>93.319611109999997</v>
      </c>
      <c r="F110" t="s">
        <v>70</v>
      </c>
      <c r="G110" t="s">
        <v>190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 t="s">
        <v>9</v>
      </c>
    </row>
    <row r="111" spans="1:14" x14ac:dyDescent="0.3">
      <c r="A111">
        <v>35</v>
      </c>
      <c r="B111">
        <v>35</v>
      </c>
      <c r="C111" s="1">
        <v>43475</v>
      </c>
      <c r="D111">
        <v>26.574305559999999</v>
      </c>
      <c r="E111">
        <v>93.188833329999994</v>
      </c>
      <c r="F111" t="s">
        <v>70</v>
      </c>
      <c r="G111" t="s">
        <v>190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 t="s">
        <v>9</v>
      </c>
    </row>
    <row r="112" spans="1:14" x14ac:dyDescent="0.3">
      <c r="A112">
        <v>35.1</v>
      </c>
      <c r="B112">
        <v>35</v>
      </c>
      <c r="C112" s="1">
        <v>43475</v>
      </c>
      <c r="D112">
        <v>26.574305559999999</v>
      </c>
      <c r="E112">
        <v>93.188833329999994</v>
      </c>
      <c r="F112" t="s">
        <v>70</v>
      </c>
      <c r="G112" t="s">
        <v>190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 t="s">
        <v>9</v>
      </c>
    </row>
    <row r="113" spans="1:14" x14ac:dyDescent="0.3">
      <c r="A113">
        <v>36</v>
      </c>
      <c r="B113">
        <v>36</v>
      </c>
      <c r="C113" s="1">
        <v>43475</v>
      </c>
      <c r="D113">
        <v>26.575694439999999</v>
      </c>
      <c r="E113">
        <v>93.151722219999996</v>
      </c>
      <c r="F113" t="s">
        <v>68</v>
      </c>
      <c r="G113" t="s">
        <v>190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 t="s">
        <v>9</v>
      </c>
    </row>
    <row r="114" spans="1:14" x14ac:dyDescent="0.3">
      <c r="A114">
        <v>36.1</v>
      </c>
      <c r="B114">
        <v>36</v>
      </c>
      <c r="C114" s="1">
        <v>43475</v>
      </c>
      <c r="D114">
        <v>26.575694439999999</v>
      </c>
      <c r="E114">
        <v>93.151722219999996</v>
      </c>
      <c r="F114" t="s">
        <v>68</v>
      </c>
      <c r="G114" t="s">
        <v>190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</v>
      </c>
      <c r="N114" t="s">
        <v>9</v>
      </c>
    </row>
    <row r="115" spans="1:14" x14ac:dyDescent="0.3">
      <c r="A115">
        <v>37</v>
      </c>
      <c r="B115">
        <v>37</v>
      </c>
      <c r="C115" s="1">
        <v>43475</v>
      </c>
      <c r="D115">
        <v>26.574083330000001</v>
      </c>
      <c r="E115">
        <v>93.146416669999994</v>
      </c>
      <c r="F115" t="s">
        <v>68</v>
      </c>
      <c r="G115" t="s">
        <v>190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 t="s">
        <v>9</v>
      </c>
    </row>
    <row r="116" spans="1:14" x14ac:dyDescent="0.3">
      <c r="A116">
        <v>37.1</v>
      </c>
      <c r="B116">
        <v>37</v>
      </c>
      <c r="C116" s="1">
        <v>43475</v>
      </c>
      <c r="D116">
        <v>26.574083330000001</v>
      </c>
      <c r="E116">
        <v>93.146416669999994</v>
      </c>
      <c r="F116" t="s">
        <v>68</v>
      </c>
      <c r="G116" t="s">
        <v>190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</v>
      </c>
      <c r="N116" t="s">
        <v>9</v>
      </c>
    </row>
    <row r="117" spans="1:14" x14ac:dyDescent="0.3">
      <c r="A117">
        <v>37.1</v>
      </c>
      <c r="B117">
        <v>37</v>
      </c>
      <c r="C117" s="1">
        <v>43475</v>
      </c>
      <c r="D117">
        <v>26.574083330000001</v>
      </c>
      <c r="E117">
        <v>93.146416669999994</v>
      </c>
      <c r="F117" t="s">
        <v>68</v>
      </c>
      <c r="G117" t="s">
        <v>190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 t="s">
        <v>9</v>
      </c>
    </row>
    <row r="118" spans="1:14" x14ac:dyDescent="0.3">
      <c r="A118">
        <v>37.11</v>
      </c>
      <c r="B118">
        <v>37</v>
      </c>
      <c r="C118" s="1">
        <v>43475</v>
      </c>
      <c r="D118">
        <v>26.574083330000001</v>
      </c>
      <c r="E118">
        <v>93.146416669999994</v>
      </c>
      <c r="F118" t="s">
        <v>68</v>
      </c>
      <c r="G118" t="s">
        <v>190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 t="s">
        <v>9</v>
      </c>
    </row>
    <row r="119" spans="1:14" x14ac:dyDescent="0.3">
      <c r="A119">
        <v>37.119999999999997</v>
      </c>
      <c r="B119">
        <v>37</v>
      </c>
      <c r="C119" s="1">
        <v>43475</v>
      </c>
      <c r="D119">
        <v>26.574083330000001</v>
      </c>
      <c r="E119">
        <v>93.146416669999994</v>
      </c>
      <c r="F119" t="s">
        <v>68</v>
      </c>
      <c r="G119" t="s">
        <v>190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</v>
      </c>
      <c r="N119" t="s">
        <v>9</v>
      </c>
    </row>
    <row r="120" spans="1:14" x14ac:dyDescent="0.3">
      <c r="A120">
        <v>37.130000000000003</v>
      </c>
      <c r="B120">
        <v>37</v>
      </c>
      <c r="C120" s="1">
        <v>43475</v>
      </c>
      <c r="D120">
        <v>26.574083330000001</v>
      </c>
      <c r="E120">
        <v>93.146416669999994</v>
      </c>
      <c r="F120" t="s">
        <v>68</v>
      </c>
      <c r="G120" t="s">
        <v>190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 t="s">
        <v>9</v>
      </c>
    </row>
    <row r="121" spans="1:14" x14ac:dyDescent="0.3">
      <c r="A121">
        <v>37.14</v>
      </c>
      <c r="B121">
        <v>37</v>
      </c>
      <c r="C121" s="1">
        <v>43475</v>
      </c>
      <c r="D121">
        <v>26.574083330000001</v>
      </c>
      <c r="E121">
        <v>93.146416669999994</v>
      </c>
      <c r="F121" t="s">
        <v>68</v>
      </c>
      <c r="G121" t="s">
        <v>190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 t="s">
        <v>9</v>
      </c>
    </row>
    <row r="122" spans="1:14" x14ac:dyDescent="0.3">
      <c r="A122">
        <v>37.15</v>
      </c>
      <c r="B122">
        <v>37</v>
      </c>
      <c r="C122" s="1">
        <v>43475</v>
      </c>
      <c r="D122">
        <v>26.574083330000001</v>
      </c>
      <c r="E122">
        <v>93.146416669999994</v>
      </c>
      <c r="F122" t="s">
        <v>68</v>
      </c>
      <c r="G122" t="s">
        <v>190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</v>
      </c>
      <c r="N122" t="s">
        <v>9</v>
      </c>
    </row>
    <row r="123" spans="1:14" x14ac:dyDescent="0.3">
      <c r="A123">
        <v>37.200000000000003</v>
      </c>
      <c r="B123">
        <v>37</v>
      </c>
      <c r="C123" s="1">
        <v>43475</v>
      </c>
      <c r="D123">
        <v>26.574083330000001</v>
      </c>
      <c r="E123">
        <v>93.146416669999994</v>
      </c>
      <c r="F123" t="s">
        <v>68</v>
      </c>
      <c r="G123" t="s">
        <v>190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 t="s">
        <v>9</v>
      </c>
    </row>
    <row r="124" spans="1:14" x14ac:dyDescent="0.3">
      <c r="A124">
        <v>37.299999999999997</v>
      </c>
      <c r="B124">
        <v>37</v>
      </c>
      <c r="C124" s="1">
        <v>43475</v>
      </c>
      <c r="D124">
        <v>26.574083330000001</v>
      </c>
      <c r="E124">
        <v>93.146416669999994</v>
      </c>
      <c r="F124" t="s">
        <v>68</v>
      </c>
      <c r="G124" t="s">
        <v>190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 t="s">
        <v>9</v>
      </c>
    </row>
    <row r="125" spans="1:14" x14ac:dyDescent="0.3">
      <c r="A125">
        <v>37.4</v>
      </c>
      <c r="B125">
        <v>37</v>
      </c>
      <c r="C125" s="1">
        <v>43475</v>
      </c>
      <c r="D125">
        <v>26.574083330000001</v>
      </c>
      <c r="E125">
        <v>93.146416669999994</v>
      </c>
      <c r="F125" t="s">
        <v>68</v>
      </c>
      <c r="G125" t="s">
        <v>190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 t="s">
        <v>9</v>
      </c>
    </row>
    <row r="126" spans="1:14" x14ac:dyDescent="0.3">
      <c r="A126">
        <v>37.5</v>
      </c>
      <c r="B126">
        <v>37</v>
      </c>
      <c r="C126" s="1">
        <v>43475</v>
      </c>
      <c r="D126">
        <v>26.574083330000001</v>
      </c>
      <c r="E126">
        <v>93.146416669999994</v>
      </c>
      <c r="F126" t="s">
        <v>68</v>
      </c>
      <c r="G126" t="s">
        <v>190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 t="s">
        <v>9</v>
      </c>
    </row>
    <row r="127" spans="1:14" x14ac:dyDescent="0.3">
      <c r="A127">
        <v>37.6</v>
      </c>
      <c r="B127">
        <v>37</v>
      </c>
      <c r="C127" s="1">
        <v>43475</v>
      </c>
      <c r="D127">
        <v>26.574083330000001</v>
      </c>
      <c r="E127">
        <v>93.146416669999994</v>
      </c>
      <c r="F127" t="s">
        <v>68</v>
      </c>
      <c r="G127" t="s">
        <v>190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 t="s">
        <v>9</v>
      </c>
    </row>
    <row r="128" spans="1:14" x14ac:dyDescent="0.3">
      <c r="A128">
        <v>37.700000000000003</v>
      </c>
      <c r="B128">
        <v>37</v>
      </c>
      <c r="C128" s="1">
        <v>43475</v>
      </c>
      <c r="D128">
        <v>26.574083330000001</v>
      </c>
      <c r="E128">
        <v>93.146416669999994</v>
      </c>
      <c r="F128" t="s">
        <v>68</v>
      </c>
      <c r="G128" t="s">
        <v>190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1</v>
      </c>
      <c r="N128" t="s">
        <v>9</v>
      </c>
    </row>
    <row r="129" spans="1:14" x14ac:dyDescent="0.3">
      <c r="A129">
        <v>37.799999999999997</v>
      </c>
      <c r="B129">
        <v>37</v>
      </c>
      <c r="C129" s="1">
        <v>43475</v>
      </c>
      <c r="D129">
        <v>26.574083330000001</v>
      </c>
      <c r="E129">
        <v>93.146416669999994</v>
      </c>
      <c r="F129" t="s">
        <v>68</v>
      </c>
      <c r="G129" t="s">
        <v>190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 t="s">
        <v>9</v>
      </c>
    </row>
    <row r="130" spans="1:14" x14ac:dyDescent="0.3">
      <c r="A130">
        <v>37.9</v>
      </c>
      <c r="B130">
        <v>37</v>
      </c>
      <c r="C130" s="1">
        <v>43475</v>
      </c>
      <c r="D130">
        <v>26.574083330000001</v>
      </c>
      <c r="E130">
        <v>93.146416669999994</v>
      </c>
      <c r="F130" t="s">
        <v>68</v>
      </c>
      <c r="G130" t="s">
        <v>190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 t="s">
        <v>9</v>
      </c>
    </row>
    <row r="131" spans="1:14" x14ac:dyDescent="0.3">
      <c r="A131">
        <v>38</v>
      </c>
      <c r="B131">
        <v>38</v>
      </c>
      <c r="C131" s="1">
        <v>43475</v>
      </c>
      <c r="D131">
        <v>26.571694440000002</v>
      </c>
      <c r="E131">
        <v>93.142027780000006</v>
      </c>
      <c r="F131" t="s">
        <v>68</v>
      </c>
      <c r="G131" t="s">
        <v>190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 t="s">
        <v>9</v>
      </c>
    </row>
    <row r="132" spans="1:14" x14ac:dyDescent="0.3">
      <c r="A132">
        <v>38.1</v>
      </c>
      <c r="B132">
        <v>38</v>
      </c>
      <c r="C132" s="1">
        <v>43475</v>
      </c>
      <c r="D132">
        <v>26.571694440000002</v>
      </c>
      <c r="E132">
        <v>93.142027780000006</v>
      </c>
      <c r="F132" t="s">
        <v>68</v>
      </c>
      <c r="G132" t="s">
        <v>190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</v>
      </c>
      <c r="N132" t="s">
        <v>9</v>
      </c>
    </row>
    <row r="133" spans="1:14" x14ac:dyDescent="0.3">
      <c r="A133">
        <v>38.200000000000003</v>
      </c>
      <c r="B133">
        <v>38</v>
      </c>
      <c r="C133" s="1">
        <v>43475</v>
      </c>
      <c r="D133">
        <v>26.571694440000002</v>
      </c>
      <c r="E133">
        <v>93.142027780000006</v>
      </c>
      <c r="F133" t="s">
        <v>68</v>
      </c>
      <c r="G133" t="s">
        <v>190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1</v>
      </c>
      <c r="N133" t="s">
        <v>9</v>
      </c>
    </row>
    <row r="134" spans="1:14" x14ac:dyDescent="0.3">
      <c r="A134">
        <v>38.299999999999997</v>
      </c>
      <c r="B134">
        <v>38</v>
      </c>
      <c r="C134" s="1">
        <v>43475</v>
      </c>
      <c r="D134">
        <v>26.571694440000002</v>
      </c>
      <c r="E134">
        <v>93.142027780000006</v>
      </c>
      <c r="F134" t="s">
        <v>68</v>
      </c>
      <c r="G134" t="s">
        <v>190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 t="s">
        <v>9</v>
      </c>
    </row>
    <row r="135" spans="1:14" x14ac:dyDescent="0.3">
      <c r="A135">
        <v>38.4</v>
      </c>
      <c r="B135">
        <v>38</v>
      </c>
      <c r="C135" s="1">
        <v>43475</v>
      </c>
      <c r="D135">
        <v>26.571694440000002</v>
      </c>
      <c r="E135">
        <v>93.142027780000006</v>
      </c>
      <c r="F135" t="s">
        <v>68</v>
      </c>
      <c r="G135" t="s">
        <v>190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 t="s">
        <v>9</v>
      </c>
    </row>
    <row r="136" spans="1:14" x14ac:dyDescent="0.3">
      <c r="A136">
        <v>38.5</v>
      </c>
      <c r="B136">
        <v>38</v>
      </c>
      <c r="C136" s="1">
        <v>43475</v>
      </c>
      <c r="D136">
        <v>26.571694440000002</v>
      </c>
      <c r="E136">
        <v>93.142027780000006</v>
      </c>
      <c r="F136" t="s">
        <v>68</v>
      </c>
      <c r="G136" t="s">
        <v>190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1</v>
      </c>
      <c r="N136" t="s">
        <v>9</v>
      </c>
    </row>
    <row r="137" spans="1:14" x14ac:dyDescent="0.3">
      <c r="A137">
        <v>39</v>
      </c>
      <c r="B137">
        <v>39</v>
      </c>
      <c r="C137" s="1">
        <v>43475</v>
      </c>
      <c r="D137">
        <v>26.569055559999999</v>
      </c>
      <c r="E137">
        <v>93.134222219999998</v>
      </c>
      <c r="F137" t="s">
        <v>68</v>
      </c>
      <c r="G137" t="s">
        <v>190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</v>
      </c>
      <c r="N137" t="s">
        <v>9</v>
      </c>
    </row>
    <row r="138" spans="1:14" x14ac:dyDescent="0.3">
      <c r="A138">
        <v>40</v>
      </c>
      <c r="B138">
        <v>40</v>
      </c>
      <c r="C138" s="1">
        <v>43477</v>
      </c>
      <c r="D138">
        <v>26.585584999999998</v>
      </c>
      <c r="E138">
        <v>93.327385000000007</v>
      </c>
      <c r="F138" t="s">
        <v>64</v>
      </c>
      <c r="G138" t="s">
        <v>190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 t="s">
        <v>9</v>
      </c>
    </row>
    <row r="139" spans="1:14" x14ac:dyDescent="0.3">
      <c r="A139">
        <v>41</v>
      </c>
      <c r="B139">
        <v>41</v>
      </c>
      <c r="C139" s="1">
        <v>43477</v>
      </c>
      <c r="D139">
        <v>26.573916669999999</v>
      </c>
      <c r="E139">
        <v>93.145944439999994</v>
      </c>
      <c r="F139" t="s">
        <v>64</v>
      </c>
      <c r="G139" t="s">
        <v>190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 t="s">
        <v>9</v>
      </c>
    </row>
    <row r="140" spans="1:14" x14ac:dyDescent="0.3">
      <c r="A140">
        <v>41.1</v>
      </c>
      <c r="B140">
        <v>41</v>
      </c>
      <c r="C140" s="1">
        <v>43477</v>
      </c>
      <c r="D140">
        <v>26.573916669999999</v>
      </c>
      <c r="E140">
        <v>93.145944439999994</v>
      </c>
      <c r="F140" t="s">
        <v>64</v>
      </c>
      <c r="G140" t="s">
        <v>190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0</v>
      </c>
      <c r="N140" t="s">
        <v>9</v>
      </c>
    </row>
    <row r="141" spans="1:14" x14ac:dyDescent="0.3">
      <c r="A141">
        <v>41.2</v>
      </c>
      <c r="B141">
        <v>41</v>
      </c>
      <c r="C141" s="1">
        <v>43477</v>
      </c>
      <c r="D141">
        <v>26.573916669999999</v>
      </c>
      <c r="E141">
        <v>93.145944439999994</v>
      </c>
      <c r="F141" t="s">
        <v>64</v>
      </c>
      <c r="G141" t="s">
        <v>190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0</v>
      </c>
      <c r="N141" t="s">
        <v>9</v>
      </c>
    </row>
    <row r="142" spans="1:14" x14ac:dyDescent="0.3">
      <c r="A142">
        <v>42</v>
      </c>
      <c r="B142">
        <v>42</v>
      </c>
      <c r="C142" s="1">
        <v>43477</v>
      </c>
      <c r="D142">
        <v>26.57341667</v>
      </c>
      <c r="E142">
        <v>93.144861109999994</v>
      </c>
      <c r="F142" t="s">
        <v>70</v>
      </c>
      <c r="G142" t="s">
        <v>190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 t="s">
        <v>9</v>
      </c>
    </row>
    <row r="143" spans="1:14" x14ac:dyDescent="0.3">
      <c r="A143">
        <v>43</v>
      </c>
      <c r="B143">
        <v>43</v>
      </c>
      <c r="C143" s="1">
        <v>43477</v>
      </c>
      <c r="D143">
        <v>26.574444440000001</v>
      </c>
      <c r="E143">
        <v>93.192861109999996</v>
      </c>
      <c r="F143" t="s">
        <v>70</v>
      </c>
      <c r="G143" t="s">
        <v>190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 t="s">
        <v>9</v>
      </c>
    </row>
    <row r="144" spans="1:14" x14ac:dyDescent="0.3">
      <c r="A144">
        <v>43.1</v>
      </c>
      <c r="B144">
        <v>43</v>
      </c>
      <c r="C144" s="1">
        <v>43477</v>
      </c>
      <c r="D144">
        <v>26.574444440000001</v>
      </c>
      <c r="E144">
        <v>93.192861109999996</v>
      </c>
      <c r="F144" t="s">
        <v>70</v>
      </c>
      <c r="G144" t="s">
        <v>190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</v>
      </c>
      <c r="N144" t="s">
        <v>9</v>
      </c>
    </row>
    <row r="145" spans="1:14" x14ac:dyDescent="0.3">
      <c r="A145">
        <v>44</v>
      </c>
      <c r="B145">
        <v>44</v>
      </c>
      <c r="C145" s="1">
        <v>43477</v>
      </c>
      <c r="D145">
        <v>26.574027780000002</v>
      </c>
      <c r="E145">
        <v>93.146222219999999</v>
      </c>
      <c r="F145" t="s">
        <v>103</v>
      </c>
      <c r="G145" t="s">
        <v>189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</v>
      </c>
      <c r="N145" t="s">
        <v>9</v>
      </c>
    </row>
    <row r="146" spans="1:14" x14ac:dyDescent="0.3">
      <c r="A146">
        <v>44.1</v>
      </c>
      <c r="B146">
        <v>44</v>
      </c>
      <c r="C146" s="1">
        <v>43477</v>
      </c>
      <c r="D146">
        <v>26.574027780000002</v>
      </c>
      <c r="E146">
        <v>93.146222219999999</v>
      </c>
      <c r="F146" t="s">
        <v>103</v>
      </c>
      <c r="G146" t="s">
        <v>189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 t="s">
        <v>9</v>
      </c>
    </row>
    <row r="147" spans="1:14" x14ac:dyDescent="0.3">
      <c r="A147">
        <v>44.2</v>
      </c>
      <c r="B147">
        <v>44</v>
      </c>
      <c r="C147" s="1">
        <v>43477</v>
      </c>
      <c r="D147">
        <v>26.574027780000002</v>
      </c>
      <c r="E147">
        <v>93.146222219999999</v>
      </c>
      <c r="F147" t="s">
        <v>103</v>
      </c>
      <c r="G147" t="s">
        <v>189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 t="s">
        <v>9</v>
      </c>
    </row>
    <row r="148" spans="1:14" x14ac:dyDescent="0.3">
      <c r="A148">
        <v>45</v>
      </c>
      <c r="B148">
        <v>45</v>
      </c>
      <c r="C148" s="1">
        <v>43477</v>
      </c>
      <c r="D148">
        <v>26.57716667</v>
      </c>
      <c r="E148">
        <v>93.080722219999998</v>
      </c>
      <c r="F148" t="s">
        <v>68</v>
      </c>
      <c r="G148" t="s">
        <v>190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  <c r="N148" t="s">
        <v>9</v>
      </c>
    </row>
    <row r="149" spans="1:14" x14ac:dyDescent="0.3">
      <c r="A149">
        <v>46</v>
      </c>
      <c r="B149">
        <v>46</v>
      </c>
      <c r="C149" s="1">
        <v>43477</v>
      </c>
      <c r="D149">
        <v>26.577361109999998</v>
      </c>
      <c r="E149">
        <v>93.081027779999999</v>
      </c>
      <c r="F149" t="s">
        <v>68</v>
      </c>
      <c r="G149" t="s">
        <v>190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 t="s">
        <v>9</v>
      </c>
    </row>
    <row r="150" spans="1:14" x14ac:dyDescent="0.3">
      <c r="A150">
        <v>47</v>
      </c>
      <c r="B150">
        <v>47</v>
      </c>
      <c r="C150" s="1">
        <v>43477</v>
      </c>
      <c r="D150">
        <v>26.57731257</v>
      </c>
      <c r="E150">
        <v>93.082460549999993</v>
      </c>
      <c r="F150" t="s">
        <v>68</v>
      </c>
      <c r="G150" t="s">
        <v>190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1</v>
      </c>
      <c r="N150" t="s">
        <v>9</v>
      </c>
    </row>
    <row r="151" spans="1:14" x14ac:dyDescent="0.3">
      <c r="A151">
        <v>48</v>
      </c>
      <c r="B151">
        <v>48</v>
      </c>
      <c r="C151" s="1">
        <v>43477</v>
      </c>
      <c r="D151">
        <v>26.574027780000002</v>
      </c>
      <c r="E151">
        <v>93.146222219999999</v>
      </c>
      <c r="F151" t="s">
        <v>68</v>
      </c>
      <c r="G151" t="s">
        <v>190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 t="s">
        <v>9</v>
      </c>
    </row>
    <row r="152" spans="1:14" x14ac:dyDescent="0.3">
      <c r="A152">
        <v>48.1</v>
      </c>
      <c r="B152">
        <v>48</v>
      </c>
      <c r="C152" s="1">
        <v>43477</v>
      </c>
      <c r="D152">
        <v>26.574027780000002</v>
      </c>
      <c r="E152">
        <v>93.146222219999999</v>
      </c>
      <c r="F152" t="s">
        <v>68</v>
      </c>
      <c r="G152" t="s">
        <v>190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1</v>
      </c>
      <c r="N152" t="s">
        <v>9</v>
      </c>
    </row>
    <row r="153" spans="1:14" x14ac:dyDescent="0.3">
      <c r="A153">
        <v>48.2</v>
      </c>
      <c r="B153">
        <v>48</v>
      </c>
      <c r="C153" s="1">
        <v>43477</v>
      </c>
      <c r="D153">
        <v>26.574027780000002</v>
      </c>
      <c r="E153">
        <v>93.146222219999999</v>
      </c>
      <c r="F153" t="s">
        <v>68</v>
      </c>
      <c r="G153" t="s">
        <v>190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  <c r="N153" t="s">
        <v>9</v>
      </c>
    </row>
    <row r="154" spans="1:14" x14ac:dyDescent="0.3">
      <c r="A154">
        <v>48.3</v>
      </c>
      <c r="B154">
        <v>48</v>
      </c>
      <c r="C154" s="1">
        <v>43477</v>
      </c>
      <c r="D154">
        <v>26.574027780000002</v>
      </c>
      <c r="E154">
        <v>93.146222219999999</v>
      </c>
      <c r="F154" t="s">
        <v>68</v>
      </c>
      <c r="G154" t="s">
        <v>190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</v>
      </c>
      <c r="N154" t="s">
        <v>9</v>
      </c>
    </row>
    <row r="155" spans="1:14" x14ac:dyDescent="0.3">
      <c r="A155">
        <v>48.4</v>
      </c>
      <c r="B155">
        <v>48</v>
      </c>
      <c r="C155" s="1">
        <v>43477</v>
      </c>
      <c r="D155">
        <v>26.574027780000002</v>
      </c>
      <c r="E155">
        <v>93.146222219999999</v>
      </c>
      <c r="F155" t="s">
        <v>68</v>
      </c>
      <c r="G155" t="s">
        <v>190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 t="s">
        <v>9</v>
      </c>
    </row>
    <row r="156" spans="1:14" x14ac:dyDescent="0.3">
      <c r="A156">
        <v>48.5</v>
      </c>
      <c r="B156">
        <v>48</v>
      </c>
      <c r="C156" s="1">
        <v>43477</v>
      </c>
      <c r="D156">
        <v>26.574027780000002</v>
      </c>
      <c r="E156">
        <v>93.146222219999999</v>
      </c>
      <c r="F156" t="s">
        <v>68</v>
      </c>
      <c r="G156" t="s">
        <v>190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</v>
      </c>
      <c r="N156" t="s">
        <v>9</v>
      </c>
    </row>
    <row r="157" spans="1:14" x14ac:dyDescent="0.3">
      <c r="A157">
        <v>48.6</v>
      </c>
      <c r="B157">
        <v>48</v>
      </c>
      <c r="C157" s="1">
        <v>43477</v>
      </c>
      <c r="D157">
        <v>26.574027780000002</v>
      </c>
      <c r="E157">
        <v>93.146222219999999</v>
      </c>
      <c r="F157" t="s">
        <v>68</v>
      </c>
      <c r="G157" t="s">
        <v>190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</v>
      </c>
      <c r="N157" t="s">
        <v>9</v>
      </c>
    </row>
    <row r="158" spans="1:14" x14ac:dyDescent="0.3">
      <c r="A158">
        <v>48.7</v>
      </c>
      <c r="B158">
        <v>48</v>
      </c>
      <c r="C158" s="1">
        <v>43477</v>
      </c>
      <c r="D158">
        <v>26.574027780000002</v>
      </c>
      <c r="E158">
        <v>93.146222219999999</v>
      </c>
      <c r="F158" t="s">
        <v>68</v>
      </c>
      <c r="G158" t="s">
        <v>190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</v>
      </c>
      <c r="N158" t="s">
        <v>9</v>
      </c>
    </row>
    <row r="159" spans="1:14" x14ac:dyDescent="0.3">
      <c r="A159">
        <v>49</v>
      </c>
      <c r="B159">
        <v>49</v>
      </c>
      <c r="C159" s="1">
        <v>43484</v>
      </c>
      <c r="D159">
        <v>26.574670000000001</v>
      </c>
      <c r="E159">
        <v>93.194270000000003</v>
      </c>
      <c r="F159" t="s">
        <v>192</v>
      </c>
      <c r="G159" t="s">
        <v>190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 t="s">
        <v>9</v>
      </c>
    </row>
    <row r="160" spans="1:14" x14ac:dyDescent="0.3">
      <c r="A160">
        <v>49.1</v>
      </c>
      <c r="B160">
        <v>49</v>
      </c>
      <c r="C160" s="1">
        <v>43484</v>
      </c>
      <c r="D160">
        <v>26.574670000000001</v>
      </c>
      <c r="E160">
        <v>93.194270000000003</v>
      </c>
      <c r="F160" t="s">
        <v>192</v>
      </c>
      <c r="G160" t="s">
        <v>190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 t="s">
        <v>9</v>
      </c>
    </row>
    <row r="161" spans="1:14" x14ac:dyDescent="0.3">
      <c r="A161">
        <v>49.2</v>
      </c>
      <c r="B161">
        <v>49</v>
      </c>
      <c r="C161" s="1">
        <v>43484</v>
      </c>
      <c r="D161">
        <v>26.574670000000001</v>
      </c>
      <c r="E161">
        <v>93.194270000000003</v>
      </c>
      <c r="F161" t="s">
        <v>192</v>
      </c>
      <c r="G161" t="s">
        <v>190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0</v>
      </c>
      <c r="N161" t="s">
        <v>9</v>
      </c>
    </row>
    <row r="162" spans="1:14" x14ac:dyDescent="0.3">
      <c r="A162">
        <v>49.3</v>
      </c>
      <c r="B162">
        <v>49</v>
      </c>
      <c r="C162" s="1">
        <v>43484</v>
      </c>
      <c r="D162">
        <v>26.574670000000001</v>
      </c>
      <c r="E162">
        <v>93.194270000000003</v>
      </c>
      <c r="F162" t="s">
        <v>192</v>
      </c>
      <c r="G162" t="s">
        <v>190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 t="s">
        <v>9</v>
      </c>
    </row>
    <row r="163" spans="1:14" x14ac:dyDescent="0.3">
      <c r="A163">
        <v>50</v>
      </c>
      <c r="B163">
        <v>50</v>
      </c>
      <c r="C163" s="1">
        <v>43484</v>
      </c>
      <c r="D163">
        <v>26.574286669999999</v>
      </c>
      <c r="E163">
        <v>93.188846670000004</v>
      </c>
      <c r="F163" t="s">
        <v>192</v>
      </c>
      <c r="G163" t="s">
        <v>190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</v>
      </c>
      <c r="N163" t="s">
        <v>9</v>
      </c>
    </row>
    <row r="164" spans="1:14" x14ac:dyDescent="0.3">
      <c r="A164">
        <v>51</v>
      </c>
      <c r="B164">
        <v>51</v>
      </c>
      <c r="C164" s="1">
        <v>43484</v>
      </c>
      <c r="D164">
        <v>26.576370000000001</v>
      </c>
      <c r="E164">
        <v>93.154176669999998</v>
      </c>
      <c r="F164" t="s">
        <v>192</v>
      </c>
      <c r="G164" t="s">
        <v>190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 t="s">
        <v>9</v>
      </c>
    </row>
    <row r="165" spans="1:14" x14ac:dyDescent="0.3">
      <c r="A165">
        <v>52</v>
      </c>
      <c r="B165">
        <v>52</v>
      </c>
      <c r="C165" s="1">
        <v>43484</v>
      </c>
      <c r="D165">
        <v>26.573924999999999</v>
      </c>
      <c r="E165">
        <v>93.145931669999996</v>
      </c>
      <c r="F165" t="s">
        <v>64</v>
      </c>
      <c r="G165" t="s">
        <v>190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 t="s">
        <v>9</v>
      </c>
    </row>
    <row r="166" spans="1:14" x14ac:dyDescent="0.3">
      <c r="A166">
        <v>52.1</v>
      </c>
      <c r="B166">
        <v>52</v>
      </c>
      <c r="C166" s="1">
        <v>43484</v>
      </c>
      <c r="D166">
        <v>26.573924999999999</v>
      </c>
      <c r="E166">
        <v>93.145931669999996</v>
      </c>
      <c r="F166" t="s">
        <v>64</v>
      </c>
      <c r="G166" t="s">
        <v>190</v>
      </c>
      <c r="H166">
        <v>1</v>
      </c>
      <c r="I166">
        <v>0</v>
      </c>
      <c r="J166">
        <v>0</v>
      </c>
      <c r="K166">
        <v>0</v>
      </c>
      <c r="L166">
        <v>1</v>
      </c>
      <c r="M166">
        <v>0</v>
      </c>
      <c r="N166" t="s">
        <v>9</v>
      </c>
    </row>
    <row r="167" spans="1:14" x14ac:dyDescent="0.3">
      <c r="A167">
        <v>52.2</v>
      </c>
      <c r="B167">
        <v>52</v>
      </c>
      <c r="C167" s="1">
        <v>43484</v>
      </c>
      <c r="D167">
        <v>26.573924999999999</v>
      </c>
      <c r="E167">
        <v>93.145931669999996</v>
      </c>
      <c r="F167" t="s">
        <v>64</v>
      </c>
      <c r="G167" t="s">
        <v>190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 t="s">
        <v>9</v>
      </c>
    </row>
    <row r="168" spans="1:14" x14ac:dyDescent="0.3">
      <c r="A168">
        <v>53</v>
      </c>
      <c r="B168">
        <v>53</v>
      </c>
      <c r="C168" s="1">
        <v>43485</v>
      </c>
      <c r="D168">
        <v>26.574670000000001</v>
      </c>
      <c r="E168">
        <v>93.194436670000002</v>
      </c>
      <c r="F168" t="s">
        <v>103</v>
      </c>
      <c r="G168" t="s">
        <v>189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</v>
      </c>
      <c r="N168" t="s">
        <v>9</v>
      </c>
    </row>
    <row r="169" spans="1:14" x14ac:dyDescent="0.3">
      <c r="A169">
        <v>54</v>
      </c>
      <c r="B169">
        <v>54</v>
      </c>
      <c r="C169" s="1">
        <v>43486</v>
      </c>
      <c r="D169">
        <v>26.584076670000002</v>
      </c>
      <c r="E169">
        <v>93.337398329999999</v>
      </c>
      <c r="F169" t="s">
        <v>192</v>
      </c>
      <c r="G169" t="s">
        <v>190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0</v>
      </c>
      <c r="N169" t="s">
        <v>9</v>
      </c>
    </row>
    <row r="170" spans="1:14" x14ac:dyDescent="0.3">
      <c r="A170">
        <v>55</v>
      </c>
      <c r="B170">
        <v>55</v>
      </c>
      <c r="C170" s="1">
        <v>43486</v>
      </c>
      <c r="D170">
        <v>26.576361670000001</v>
      </c>
      <c r="E170">
        <v>93.153733329999994</v>
      </c>
      <c r="F170" t="s">
        <v>16</v>
      </c>
      <c r="G170" t="s">
        <v>186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1</v>
      </c>
      <c r="N170" t="s">
        <v>9</v>
      </c>
    </row>
    <row r="171" spans="1:14" x14ac:dyDescent="0.3">
      <c r="A171">
        <v>56</v>
      </c>
      <c r="B171">
        <v>56</v>
      </c>
      <c r="C171" s="1">
        <v>43488</v>
      </c>
      <c r="D171">
        <v>26.584146669999999</v>
      </c>
      <c r="E171">
        <v>93.337383329999994</v>
      </c>
      <c r="F171" t="s">
        <v>64</v>
      </c>
      <c r="G171" t="s">
        <v>190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 t="s">
        <v>9</v>
      </c>
    </row>
    <row r="172" spans="1:14" x14ac:dyDescent="0.3">
      <c r="A172">
        <v>57</v>
      </c>
      <c r="B172">
        <v>57</v>
      </c>
      <c r="C172" s="1">
        <v>43488</v>
      </c>
      <c r="D172">
        <v>26.58548833</v>
      </c>
      <c r="E172">
        <v>93.322573329999997</v>
      </c>
      <c r="F172" t="s">
        <v>64</v>
      </c>
      <c r="G172" t="s">
        <v>190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 t="s">
        <v>9</v>
      </c>
    </row>
    <row r="173" spans="1:14" x14ac:dyDescent="0.3">
      <c r="A173">
        <v>57.1</v>
      </c>
      <c r="B173">
        <v>57</v>
      </c>
      <c r="C173" s="1">
        <v>43488</v>
      </c>
      <c r="D173">
        <v>26.58548833</v>
      </c>
      <c r="E173">
        <v>93.322573329999997</v>
      </c>
      <c r="F173" t="s">
        <v>64</v>
      </c>
      <c r="G173" t="s">
        <v>190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 t="s">
        <v>9</v>
      </c>
    </row>
    <row r="174" spans="1:14" x14ac:dyDescent="0.3">
      <c r="A174">
        <v>58</v>
      </c>
      <c r="B174">
        <v>58</v>
      </c>
      <c r="C174" s="1">
        <v>43489</v>
      </c>
      <c r="D174">
        <v>26.568000000000001</v>
      </c>
      <c r="E174">
        <v>93.125222219999998</v>
      </c>
      <c r="F174" t="s">
        <v>192</v>
      </c>
      <c r="G174" t="s">
        <v>190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1</v>
      </c>
      <c r="N174" t="s">
        <v>9</v>
      </c>
    </row>
    <row r="175" spans="1:14" x14ac:dyDescent="0.3">
      <c r="A175">
        <v>59</v>
      </c>
      <c r="B175">
        <v>59</v>
      </c>
      <c r="C175" s="1">
        <v>43489</v>
      </c>
      <c r="D175">
        <v>26.574444440000001</v>
      </c>
      <c r="E175">
        <v>93.193583329999996</v>
      </c>
      <c r="F175" t="s">
        <v>70</v>
      </c>
      <c r="G175" t="s">
        <v>190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1</v>
      </c>
      <c r="N175" t="s">
        <v>9</v>
      </c>
    </row>
    <row r="176" spans="1:14" x14ac:dyDescent="0.3">
      <c r="A176">
        <v>59.1</v>
      </c>
      <c r="B176">
        <v>59</v>
      </c>
      <c r="C176" s="1">
        <v>43489</v>
      </c>
      <c r="D176">
        <v>26.574444440000001</v>
      </c>
      <c r="E176">
        <v>93.193583329999996</v>
      </c>
      <c r="F176" t="s">
        <v>70</v>
      </c>
      <c r="G176" t="s">
        <v>190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 t="s">
        <v>9</v>
      </c>
    </row>
    <row r="177" spans="1:14" x14ac:dyDescent="0.3">
      <c r="A177">
        <v>60</v>
      </c>
      <c r="B177">
        <v>60</v>
      </c>
      <c r="C177" s="1">
        <v>43489</v>
      </c>
      <c r="D177">
        <v>26.574444440000001</v>
      </c>
      <c r="E177">
        <v>93.193583329999996</v>
      </c>
      <c r="F177" t="s">
        <v>103</v>
      </c>
      <c r="G177" t="s">
        <v>189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</v>
      </c>
      <c r="N177" t="s">
        <v>9</v>
      </c>
    </row>
    <row r="178" spans="1:14" x14ac:dyDescent="0.3">
      <c r="A178">
        <v>60.1</v>
      </c>
      <c r="B178">
        <v>60</v>
      </c>
      <c r="C178" s="1">
        <v>43489</v>
      </c>
      <c r="D178">
        <v>26.574444440000001</v>
      </c>
      <c r="E178">
        <v>93.193583329999996</v>
      </c>
      <c r="F178" t="s">
        <v>103</v>
      </c>
      <c r="G178" t="s">
        <v>189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1</v>
      </c>
      <c r="N178" t="s">
        <v>9</v>
      </c>
    </row>
    <row r="179" spans="1:14" x14ac:dyDescent="0.3">
      <c r="A179">
        <v>60.2</v>
      </c>
      <c r="B179">
        <v>60</v>
      </c>
      <c r="C179" s="1">
        <v>43489</v>
      </c>
      <c r="D179">
        <v>26.574444440000001</v>
      </c>
      <c r="E179">
        <v>93.193583329999996</v>
      </c>
      <c r="F179" t="s">
        <v>103</v>
      </c>
      <c r="G179" t="s">
        <v>189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</v>
      </c>
      <c r="N179" t="s">
        <v>9</v>
      </c>
    </row>
    <row r="180" spans="1:14" x14ac:dyDescent="0.3">
      <c r="A180">
        <v>61</v>
      </c>
      <c r="B180">
        <v>61</v>
      </c>
      <c r="C180" s="1">
        <v>43489</v>
      </c>
      <c r="D180">
        <v>26.568805560000001</v>
      </c>
      <c r="E180">
        <v>93.071222219999996</v>
      </c>
      <c r="F180" t="s">
        <v>197</v>
      </c>
      <c r="G180" t="s">
        <v>186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 t="s">
        <v>9</v>
      </c>
    </row>
    <row r="181" spans="1:14" x14ac:dyDescent="0.3">
      <c r="A181">
        <v>61.1</v>
      </c>
      <c r="B181">
        <v>61</v>
      </c>
      <c r="C181" s="1">
        <v>43489</v>
      </c>
      <c r="D181">
        <v>26.568805560000001</v>
      </c>
      <c r="E181">
        <v>93.071222219999996</v>
      </c>
      <c r="F181" t="s">
        <v>197</v>
      </c>
      <c r="G181" t="s">
        <v>186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0</v>
      </c>
      <c r="N181" t="s">
        <v>9</v>
      </c>
    </row>
    <row r="182" spans="1:14" x14ac:dyDescent="0.3">
      <c r="A182">
        <v>61.1</v>
      </c>
      <c r="B182">
        <v>61</v>
      </c>
      <c r="C182" s="1">
        <v>43489</v>
      </c>
      <c r="D182">
        <v>26.568805560000001</v>
      </c>
      <c r="E182">
        <v>93.071222219999996</v>
      </c>
      <c r="F182" t="s">
        <v>197</v>
      </c>
      <c r="G182" t="s">
        <v>186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 t="s">
        <v>9</v>
      </c>
    </row>
    <row r="183" spans="1:14" x14ac:dyDescent="0.3">
      <c r="A183">
        <v>61.11</v>
      </c>
      <c r="B183">
        <v>61</v>
      </c>
      <c r="C183" s="1">
        <v>43489</v>
      </c>
      <c r="D183">
        <v>26.568805560000001</v>
      </c>
      <c r="E183">
        <v>93.071222219999996</v>
      </c>
      <c r="F183" t="s">
        <v>197</v>
      </c>
      <c r="G183" t="s">
        <v>186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 t="s">
        <v>9</v>
      </c>
    </row>
    <row r="184" spans="1:14" x14ac:dyDescent="0.3">
      <c r="A184">
        <v>61.12</v>
      </c>
      <c r="B184">
        <v>61</v>
      </c>
      <c r="C184" s="1">
        <v>43489</v>
      </c>
      <c r="D184">
        <v>26.568805560000001</v>
      </c>
      <c r="E184">
        <v>93.071222219999996</v>
      </c>
      <c r="F184" t="s">
        <v>197</v>
      </c>
      <c r="G184" t="s">
        <v>186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 t="s">
        <v>9</v>
      </c>
    </row>
    <row r="185" spans="1:14" x14ac:dyDescent="0.3">
      <c r="A185">
        <v>61.2</v>
      </c>
      <c r="B185">
        <v>61</v>
      </c>
      <c r="C185" s="1">
        <v>43489</v>
      </c>
      <c r="D185">
        <v>26.568805560000001</v>
      </c>
      <c r="E185">
        <v>93.071222219999996</v>
      </c>
      <c r="F185" t="s">
        <v>197</v>
      </c>
      <c r="G185" t="s">
        <v>186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 t="s">
        <v>9</v>
      </c>
    </row>
    <row r="186" spans="1:14" x14ac:dyDescent="0.3">
      <c r="A186">
        <v>61.3</v>
      </c>
      <c r="B186">
        <v>61</v>
      </c>
      <c r="C186" s="1">
        <v>43489</v>
      </c>
      <c r="D186">
        <v>26.568805560000001</v>
      </c>
      <c r="E186">
        <v>93.071222219999996</v>
      </c>
      <c r="F186" t="s">
        <v>197</v>
      </c>
      <c r="G186" t="s">
        <v>186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 t="s">
        <v>9</v>
      </c>
    </row>
    <row r="187" spans="1:14" x14ac:dyDescent="0.3">
      <c r="A187">
        <v>61.4</v>
      </c>
      <c r="B187">
        <v>61</v>
      </c>
      <c r="C187" s="1">
        <v>43489</v>
      </c>
      <c r="D187">
        <v>26.568805560000001</v>
      </c>
      <c r="E187">
        <v>93.071222219999996</v>
      </c>
      <c r="F187" t="s">
        <v>197</v>
      </c>
      <c r="G187" t="s">
        <v>186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 t="s">
        <v>9</v>
      </c>
    </row>
    <row r="188" spans="1:14" x14ac:dyDescent="0.3">
      <c r="A188">
        <v>61.5</v>
      </c>
      <c r="B188">
        <v>61</v>
      </c>
      <c r="C188" s="1">
        <v>43489</v>
      </c>
      <c r="D188">
        <v>26.568805560000001</v>
      </c>
      <c r="E188">
        <v>93.071222219999996</v>
      </c>
      <c r="F188" t="s">
        <v>197</v>
      </c>
      <c r="G188" t="s">
        <v>186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 t="s">
        <v>9</v>
      </c>
    </row>
    <row r="189" spans="1:14" x14ac:dyDescent="0.3">
      <c r="A189">
        <v>61.6</v>
      </c>
      <c r="B189">
        <v>61</v>
      </c>
      <c r="C189" s="1">
        <v>43489</v>
      </c>
      <c r="D189">
        <v>26.568805560000001</v>
      </c>
      <c r="E189">
        <v>93.071222219999996</v>
      </c>
      <c r="F189" t="s">
        <v>197</v>
      </c>
      <c r="G189" t="s">
        <v>186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0</v>
      </c>
      <c r="N189" t="s">
        <v>9</v>
      </c>
    </row>
    <row r="190" spans="1:14" x14ac:dyDescent="0.3">
      <c r="A190">
        <v>61.7</v>
      </c>
      <c r="B190">
        <v>61</v>
      </c>
      <c r="C190" s="1">
        <v>43489</v>
      </c>
      <c r="D190">
        <v>26.568805560000001</v>
      </c>
      <c r="E190">
        <v>93.071222219999996</v>
      </c>
      <c r="F190" t="s">
        <v>197</v>
      </c>
      <c r="G190" t="s">
        <v>186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 t="s">
        <v>9</v>
      </c>
    </row>
    <row r="191" spans="1:14" x14ac:dyDescent="0.3">
      <c r="A191">
        <v>61.8</v>
      </c>
      <c r="B191">
        <v>61</v>
      </c>
      <c r="C191" s="1">
        <v>43489</v>
      </c>
      <c r="D191">
        <v>26.568805560000001</v>
      </c>
      <c r="E191">
        <v>93.071222219999996</v>
      </c>
      <c r="F191" t="s">
        <v>197</v>
      </c>
      <c r="G191" t="s">
        <v>186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0</v>
      </c>
      <c r="N191" t="s">
        <v>9</v>
      </c>
    </row>
    <row r="192" spans="1:14" x14ac:dyDescent="0.3">
      <c r="A192">
        <v>61.9</v>
      </c>
      <c r="B192">
        <v>61</v>
      </c>
      <c r="C192" s="1">
        <v>43489</v>
      </c>
      <c r="D192">
        <v>26.568805560000001</v>
      </c>
      <c r="E192">
        <v>93.071222219999996</v>
      </c>
      <c r="F192" t="s">
        <v>197</v>
      </c>
      <c r="G192" t="s">
        <v>186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0</v>
      </c>
      <c r="N192" t="s">
        <v>9</v>
      </c>
    </row>
    <row r="193" spans="1:14" x14ac:dyDescent="0.3">
      <c r="A193">
        <v>62</v>
      </c>
      <c r="B193">
        <v>62</v>
      </c>
      <c r="C193" s="1">
        <v>43489</v>
      </c>
      <c r="D193">
        <v>26.576972219999998</v>
      </c>
      <c r="E193">
        <v>93.083722219999999</v>
      </c>
      <c r="F193" t="s">
        <v>68</v>
      </c>
      <c r="G193" t="s">
        <v>190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</v>
      </c>
      <c r="N193" t="s">
        <v>9</v>
      </c>
    </row>
    <row r="194" spans="1:14" x14ac:dyDescent="0.3">
      <c r="A194">
        <v>63</v>
      </c>
      <c r="B194">
        <v>63</v>
      </c>
      <c r="C194" s="1">
        <v>43489</v>
      </c>
      <c r="D194">
        <v>26.576944439999998</v>
      </c>
      <c r="E194">
        <v>93.083333330000002</v>
      </c>
      <c r="F194" t="s">
        <v>68</v>
      </c>
      <c r="G194" t="s">
        <v>190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1</v>
      </c>
      <c r="N194" t="s">
        <v>9</v>
      </c>
    </row>
    <row r="195" spans="1:14" x14ac:dyDescent="0.3">
      <c r="A195">
        <v>63.1</v>
      </c>
      <c r="B195">
        <v>63</v>
      </c>
      <c r="C195" s="1">
        <v>43489</v>
      </c>
      <c r="D195">
        <v>26.576944439999998</v>
      </c>
      <c r="E195">
        <v>93.083333330000002</v>
      </c>
      <c r="F195" t="s">
        <v>68</v>
      </c>
      <c r="G195" t="s">
        <v>190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 t="s">
        <v>9</v>
      </c>
    </row>
    <row r="196" spans="1:14" x14ac:dyDescent="0.3">
      <c r="A196">
        <v>63.2</v>
      </c>
      <c r="B196">
        <v>63</v>
      </c>
      <c r="C196" s="1">
        <v>43489</v>
      </c>
      <c r="D196">
        <v>26.576944439999998</v>
      </c>
      <c r="E196">
        <v>93.083333330000002</v>
      </c>
      <c r="F196" t="s">
        <v>68</v>
      </c>
      <c r="G196" t="s">
        <v>190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  <c r="N196" t="s">
        <v>9</v>
      </c>
    </row>
    <row r="197" spans="1:14" x14ac:dyDescent="0.3">
      <c r="A197">
        <v>63.3</v>
      </c>
      <c r="B197">
        <v>63</v>
      </c>
      <c r="C197" s="1">
        <v>43489</v>
      </c>
      <c r="D197">
        <v>26.576944439999998</v>
      </c>
      <c r="E197">
        <v>93.083333330000002</v>
      </c>
      <c r="F197" t="s">
        <v>68</v>
      </c>
      <c r="G197" t="s">
        <v>190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 t="s">
        <v>9</v>
      </c>
    </row>
    <row r="198" spans="1:14" x14ac:dyDescent="0.3">
      <c r="A198">
        <v>64</v>
      </c>
      <c r="B198">
        <v>64</v>
      </c>
      <c r="C198" s="1">
        <v>43489</v>
      </c>
      <c r="D198">
        <v>26.577305559999999</v>
      </c>
      <c r="E198">
        <v>93.082083330000003</v>
      </c>
      <c r="F198" t="s">
        <v>68</v>
      </c>
      <c r="G198" t="s">
        <v>190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 t="s">
        <v>9</v>
      </c>
    </row>
    <row r="199" spans="1:14" x14ac:dyDescent="0.3">
      <c r="A199">
        <v>65</v>
      </c>
      <c r="B199">
        <v>65</v>
      </c>
      <c r="C199" s="1">
        <v>43489</v>
      </c>
      <c r="D199">
        <v>26.57563889</v>
      </c>
      <c r="E199">
        <v>93.151361109999996</v>
      </c>
      <c r="F199" t="s">
        <v>68</v>
      </c>
      <c r="G199" t="s">
        <v>190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 t="s">
        <v>9</v>
      </c>
    </row>
    <row r="200" spans="1:14" x14ac:dyDescent="0.3">
      <c r="A200">
        <v>66</v>
      </c>
      <c r="B200">
        <v>66</v>
      </c>
      <c r="C200" s="1">
        <v>43490</v>
      </c>
      <c r="D200">
        <v>26.62395167</v>
      </c>
      <c r="E200">
        <v>93.528423329999995</v>
      </c>
      <c r="F200" t="s">
        <v>195</v>
      </c>
      <c r="G200" t="s">
        <v>189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 t="s">
        <v>9</v>
      </c>
    </row>
    <row r="201" spans="1:14" x14ac:dyDescent="0.3">
      <c r="A201">
        <v>67</v>
      </c>
      <c r="B201">
        <v>67</v>
      </c>
      <c r="C201" s="1">
        <v>43491</v>
      </c>
      <c r="D201">
        <v>26.577416670000002</v>
      </c>
      <c r="E201">
        <v>93.081666670000004</v>
      </c>
      <c r="F201" t="s">
        <v>198</v>
      </c>
      <c r="G201" t="s">
        <v>190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 t="s">
        <v>9</v>
      </c>
    </row>
    <row r="202" spans="1:14" x14ac:dyDescent="0.3">
      <c r="A202">
        <v>68</v>
      </c>
      <c r="B202">
        <v>68</v>
      </c>
      <c r="C202" s="1">
        <v>43491</v>
      </c>
      <c r="D202">
        <v>26.576250000000002</v>
      </c>
      <c r="E202">
        <v>93.084638889999994</v>
      </c>
      <c r="F202" t="s">
        <v>44</v>
      </c>
      <c r="G202" t="s">
        <v>186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 t="s">
        <v>9</v>
      </c>
    </row>
    <row r="203" spans="1:14" x14ac:dyDescent="0.3">
      <c r="A203">
        <v>68.099999999999994</v>
      </c>
      <c r="B203">
        <v>68</v>
      </c>
      <c r="C203" s="1">
        <v>43491</v>
      </c>
      <c r="D203">
        <v>26.576250000000002</v>
      </c>
      <c r="E203">
        <v>93.084638889999994</v>
      </c>
      <c r="F203" t="s">
        <v>44</v>
      </c>
      <c r="G203" t="s">
        <v>186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 t="s">
        <v>9</v>
      </c>
    </row>
    <row r="204" spans="1:14" x14ac:dyDescent="0.3">
      <c r="A204">
        <v>68.2</v>
      </c>
      <c r="B204">
        <v>68</v>
      </c>
      <c r="C204" s="1">
        <v>43491</v>
      </c>
      <c r="D204">
        <v>26.576250000000002</v>
      </c>
      <c r="E204">
        <v>93.084638889999994</v>
      </c>
      <c r="F204" t="s">
        <v>44</v>
      </c>
      <c r="G204" t="s">
        <v>186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 t="s">
        <v>9</v>
      </c>
    </row>
    <row r="205" spans="1:14" x14ac:dyDescent="0.3">
      <c r="A205">
        <v>68.3</v>
      </c>
      <c r="B205">
        <v>68</v>
      </c>
      <c r="C205" s="1">
        <v>43491</v>
      </c>
      <c r="D205">
        <v>26.576250000000002</v>
      </c>
      <c r="E205">
        <v>93.084638889999994</v>
      </c>
      <c r="F205" t="s">
        <v>44</v>
      </c>
      <c r="G205" t="s">
        <v>186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 t="s">
        <v>9</v>
      </c>
    </row>
    <row r="206" spans="1:14" x14ac:dyDescent="0.3">
      <c r="A206">
        <v>68.400000000000006</v>
      </c>
      <c r="B206">
        <v>68</v>
      </c>
      <c r="C206" s="1">
        <v>43491</v>
      </c>
      <c r="D206">
        <v>26.576250000000002</v>
      </c>
      <c r="E206">
        <v>93.084638889999994</v>
      </c>
      <c r="F206" t="s">
        <v>44</v>
      </c>
      <c r="G206" t="s">
        <v>186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</v>
      </c>
      <c r="N206" t="s">
        <v>9</v>
      </c>
    </row>
    <row r="207" spans="1:14" x14ac:dyDescent="0.3">
      <c r="A207">
        <v>68.5</v>
      </c>
      <c r="B207">
        <v>68</v>
      </c>
      <c r="C207" s="1">
        <v>43491</v>
      </c>
      <c r="D207">
        <v>26.576250000000002</v>
      </c>
      <c r="E207">
        <v>93.084638889999994</v>
      </c>
      <c r="F207" t="s">
        <v>44</v>
      </c>
      <c r="G207" t="s">
        <v>186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 t="s">
        <v>9</v>
      </c>
    </row>
    <row r="208" spans="1:14" x14ac:dyDescent="0.3">
      <c r="A208">
        <v>68.599999999999994</v>
      </c>
      <c r="B208">
        <v>68</v>
      </c>
      <c r="C208" s="1">
        <v>43491</v>
      </c>
      <c r="D208">
        <v>26.576250000000002</v>
      </c>
      <c r="E208">
        <v>93.084638889999994</v>
      </c>
      <c r="F208" t="s">
        <v>44</v>
      </c>
      <c r="G208" t="s">
        <v>186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1</v>
      </c>
      <c r="N208" t="s">
        <v>9</v>
      </c>
    </row>
    <row r="209" spans="1:14" x14ac:dyDescent="0.3">
      <c r="A209">
        <v>68.7</v>
      </c>
      <c r="B209">
        <v>68</v>
      </c>
      <c r="C209" s="1">
        <v>43491</v>
      </c>
      <c r="D209">
        <v>26.576250000000002</v>
      </c>
      <c r="E209">
        <v>93.084638889999994</v>
      </c>
      <c r="F209" t="s">
        <v>44</v>
      </c>
      <c r="G209" t="s">
        <v>186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1</v>
      </c>
      <c r="N209" t="s">
        <v>9</v>
      </c>
    </row>
    <row r="210" spans="1:14" x14ac:dyDescent="0.3">
      <c r="A210">
        <v>68.8</v>
      </c>
      <c r="B210">
        <v>68</v>
      </c>
      <c r="C210" s="1">
        <v>43491</v>
      </c>
      <c r="D210">
        <v>26.576250000000002</v>
      </c>
      <c r="E210">
        <v>93.084638889999994</v>
      </c>
      <c r="F210" t="s">
        <v>44</v>
      </c>
      <c r="G210" t="s">
        <v>186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1</v>
      </c>
      <c r="N210" t="s">
        <v>9</v>
      </c>
    </row>
    <row r="211" spans="1:14" x14ac:dyDescent="0.3">
      <c r="A211">
        <v>69</v>
      </c>
      <c r="B211">
        <v>69</v>
      </c>
      <c r="C211" s="1">
        <v>43491</v>
      </c>
      <c r="D211">
        <v>26.573888889999999</v>
      </c>
      <c r="E211">
        <v>93.184277780000002</v>
      </c>
      <c r="F211" t="s">
        <v>14</v>
      </c>
      <c r="G211" t="s">
        <v>190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 t="s">
        <v>9</v>
      </c>
    </row>
    <row r="212" spans="1:14" x14ac:dyDescent="0.3">
      <c r="A212">
        <v>70</v>
      </c>
      <c r="B212">
        <v>70</v>
      </c>
      <c r="C212" s="1">
        <v>43491</v>
      </c>
      <c r="D212">
        <v>26.571611109999999</v>
      </c>
      <c r="E212">
        <v>93.141777779999998</v>
      </c>
      <c r="F212" t="s">
        <v>70</v>
      </c>
      <c r="G212" t="s">
        <v>190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 t="s">
        <v>9</v>
      </c>
    </row>
    <row r="213" spans="1:14" x14ac:dyDescent="0.3">
      <c r="A213">
        <v>71</v>
      </c>
      <c r="B213">
        <v>71</v>
      </c>
      <c r="C213" s="1">
        <v>43491</v>
      </c>
      <c r="D213">
        <v>26.57455556</v>
      </c>
      <c r="E213">
        <v>93.194166670000001</v>
      </c>
      <c r="F213" t="s">
        <v>103</v>
      </c>
      <c r="G213" t="s">
        <v>189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 t="s">
        <v>9</v>
      </c>
    </row>
    <row r="214" spans="1:14" x14ac:dyDescent="0.3">
      <c r="A214">
        <v>72</v>
      </c>
      <c r="B214">
        <v>72</v>
      </c>
      <c r="C214" s="1">
        <v>43491</v>
      </c>
      <c r="D214">
        <v>26.568805560000001</v>
      </c>
      <c r="E214">
        <v>93.133305559999997</v>
      </c>
      <c r="F214" t="s">
        <v>68</v>
      </c>
      <c r="G214" t="s">
        <v>190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</v>
      </c>
      <c r="N214" t="s">
        <v>9</v>
      </c>
    </row>
    <row r="215" spans="1:14" x14ac:dyDescent="0.3">
      <c r="A215">
        <v>72.099999999999994</v>
      </c>
      <c r="B215">
        <v>72</v>
      </c>
      <c r="C215" s="1">
        <v>43491</v>
      </c>
      <c r="D215">
        <v>26.568805560000001</v>
      </c>
      <c r="E215">
        <v>93.133305559999997</v>
      </c>
      <c r="F215" t="s">
        <v>68</v>
      </c>
      <c r="G215" t="s">
        <v>190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</v>
      </c>
      <c r="N215" t="s">
        <v>9</v>
      </c>
    </row>
    <row r="216" spans="1:14" x14ac:dyDescent="0.3">
      <c r="A216">
        <v>72.2</v>
      </c>
      <c r="B216">
        <v>72</v>
      </c>
      <c r="C216" s="1">
        <v>43491</v>
      </c>
      <c r="D216">
        <v>26.568805560000001</v>
      </c>
      <c r="E216">
        <v>93.133305559999997</v>
      </c>
      <c r="F216" t="s">
        <v>68</v>
      </c>
      <c r="G216" t="s">
        <v>190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</v>
      </c>
      <c r="N216" t="s">
        <v>9</v>
      </c>
    </row>
    <row r="217" spans="1:14" x14ac:dyDescent="0.3">
      <c r="A217">
        <v>73</v>
      </c>
      <c r="B217">
        <v>73</v>
      </c>
      <c r="C217" s="1">
        <v>43491</v>
      </c>
      <c r="D217">
        <v>26.577027780000002</v>
      </c>
      <c r="E217">
        <v>93.083333330000002</v>
      </c>
      <c r="F217" t="s">
        <v>68</v>
      </c>
      <c r="G217" t="s">
        <v>190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</v>
      </c>
      <c r="N217" t="s">
        <v>9</v>
      </c>
    </row>
    <row r="218" spans="1:14" x14ac:dyDescent="0.3">
      <c r="A218">
        <v>73.099999999999994</v>
      </c>
      <c r="B218">
        <v>73</v>
      </c>
      <c r="C218" s="1">
        <v>43491</v>
      </c>
      <c r="D218">
        <v>26.577027780000002</v>
      </c>
      <c r="E218">
        <v>93.083333330000002</v>
      </c>
      <c r="F218" t="s">
        <v>68</v>
      </c>
      <c r="G218" t="s">
        <v>190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1</v>
      </c>
      <c r="N218" t="s">
        <v>9</v>
      </c>
    </row>
    <row r="219" spans="1:14" x14ac:dyDescent="0.3">
      <c r="A219">
        <v>73.2</v>
      </c>
      <c r="B219">
        <v>73</v>
      </c>
      <c r="C219" s="1">
        <v>43491</v>
      </c>
      <c r="D219">
        <v>26.577027780000002</v>
      </c>
      <c r="E219">
        <v>93.083333330000002</v>
      </c>
      <c r="F219" t="s">
        <v>68</v>
      </c>
      <c r="G219" t="s">
        <v>190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1</v>
      </c>
      <c r="N219" t="s">
        <v>9</v>
      </c>
    </row>
    <row r="220" spans="1:14" x14ac:dyDescent="0.3">
      <c r="A220">
        <v>73.3</v>
      </c>
      <c r="B220">
        <v>73</v>
      </c>
      <c r="C220" s="1">
        <v>43491</v>
      </c>
      <c r="D220">
        <v>26.577027780000002</v>
      </c>
      <c r="E220">
        <v>93.083333330000002</v>
      </c>
      <c r="F220" t="s">
        <v>68</v>
      </c>
      <c r="G220" t="s">
        <v>190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</v>
      </c>
      <c r="N220" t="s">
        <v>9</v>
      </c>
    </row>
    <row r="221" spans="1:14" x14ac:dyDescent="0.3">
      <c r="A221">
        <v>73.400000000000006</v>
      </c>
      <c r="B221">
        <v>73</v>
      </c>
      <c r="C221" s="1">
        <v>43491</v>
      </c>
      <c r="D221">
        <v>26.577027780000002</v>
      </c>
      <c r="E221">
        <v>93.083333330000002</v>
      </c>
      <c r="F221" t="s">
        <v>68</v>
      </c>
      <c r="G221" t="s">
        <v>190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1</v>
      </c>
      <c r="N221" t="s">
        <v>9</v>
      </c>
    </row>
    <row r="222" spans="1:14" x14ac:dyDescent="0.3">
      <c r="A222">
        <v>73.5</v>
      </c>
      <c r="B222">
        <v>73</v>
      </c>
      <c r="C222" s="1">
        <v>43491</v>
      </c>
      <c r="D222">
        <v>26.577027780000002</v>
      </c>
      <c r="E222">
        <v>93.083333330000002</v>
      </c>
      <c r="F222" t="s">
        <v>68</v>
      </c>
      <c r="G222" t="s">
        <v>190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1</v>
      </c>
      <c r="N222" t="s">
        <v>9</v>
      </c>
    </row>
    <row r="223" spans="1:14" x14ac:dyDescent="0.3">
      <c r="A223">
        <v>73.599999999999994</v>
      </c>
      <c r="B223">
        <v>73</v>
      </c>
      <c r="C223" s="1">
        <v>43491</v>
      </c>
      <c r="D223">
        <v>26.577027780000002</v>
      </c>
      <c r="E223">
        <v>93.083333330000002</v>
      </c>
      <c r="F223" t="s">
        <v>68</v>
      </c>
      <c r="G223" t="s">
        <v>190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1</v>
      </c>
      <c r="N223" t="s">
        <v>9</v>
      </c>
    </row>
    <row r="224" spans="1:14" x14ac:dyDescent="0.3">
      <c r="A224">
        <v>73.7</v>
      </c>
      <c r="B224">
        <v>73</v>
      </c>
      <c r="C224" s="1">
        <v>43491</v>
      </c>
      <c r="D224">
        <v>26.577027780000002</v>
      </c>
      <c r="E224">
        <v>93.083333330000002</v>
      </c>
      <c r="F224" t="s">
        <v>68</v>
      </c>
      <c r="G224" t="s">
        <v>190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1</v>
      </c>
      <c r="N224" t="s">
        <v>9</v>
      </c>
    </row>
    <row r="225" spans="1:14" x14ac:dyDescent="0.3">
      <c r="A225">
        <v>74</v>
      </c>
      <c r="B225">
        <v>74</v>
      </c>
      <c r="C225" s="1">
        <v>43491</v>
      </c>
      <c r="D225">
        <v>26.57341667</v>
      </c>
      <c r="E225">
        <v>93.076944440000005</v>
      </c>
      <c r="F225" t="s">
        <v>68</v>
      </c>
      <c r="G225" t="s">
        <v>190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 t="s">
        <v>9</v>
      </c>
    </row>
    <row r="226" spans="1:14" x14ac:dyDescent="0.3">
      <c r="A226">
        <v>75</v>
      </c>
      <c r="B226">
        <v>75</v>
      </c>
      <c r="C226" s="1">
        <v>43491</v>
      </c>
      <c r="D226">
        <v>26.574361110000002</v>
      </c>
      <c r="E226">
        <v>93.193027779999994</v>
      </c>
      <c r="F226" t="s">
        <v>103</v>
      </c>
      <c r="G226" t="s">
        <v>189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 t="s">
        <v>9</v>
      </c>
    </row>
    <row r="227" spans="1:14" x14ac:dyDescent="0.3">
      <c r="A227">
        <v>75.099999999999994</v>
      </c>
      <c r="B227">
        <v>75</v>
      </c>
      <c r="C227" s="1">
        <v>43491</v>
      </c>
      <c r="D227">
        <v>26.574361110000002</v>
      </c>
      <c r="E227">
        <v>93.193027779999994</v>
      </c>
      <c r="F227" t="s">
        <v>103</v>
      </c>
      <c r="G227" t="s">
        <v>189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 t="s">
        <v>9</v>
      </c>
    </row>
    <row r="228" spans="1:14" x14ac:dyDescent="0.3">
      <c r="A228">
        <v>76</v>
      </c>
      <c r="B228">
        <v>76</v>
      </c>
      <c r="C228" s="1">
        <v>43491</v>
      </c>
      <c r="D228">
        <v>26.575805559999999</v>
      </c>
      <c r="E228">
        <v>93.151916670000006</v>
      </c>
      <c r="F228" t="s">
        <v>68</v>
      </c>
      <c r="G228" t="s">
        <v>190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1</v>
      </c>
      <c r="N228" t="s">
        <v>9</v>
      </c>
    </row>
    <row r="229" spans="1:14" x14ac:dyDescent="0.3">
      <c r="A229">
        <v>76.099999999999994</v>
      </c>
      <c r="B229">
        <v>76</v>
      </c>
      <c r="C229" s="1">
        <v>43491</v>
      </c>
      <c r="D229">
        <v>26.575805559999999</v>
      </c>
      <c r="E229">
        <v>93.151916670000006</v>
      </c>
      <c r="F229" t="s">
        <v>68</v>
      </c>
      <c r="G229" t="s">
        <v>190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1</v>
      </c>
      <c r="N229" t="s">
        <v>9</v>
      </c>
    </row>
    <row r="230" spans="1:14" x14ac:dyDescent="0.3">
      <c r="A230">
        <v>76.2</v>
      </c>
      <c r="B230">
        <v>76</v>
      </c>
      <c r="C230" s="1">
        <v>43491</v>
      </c>
      <c r="D230">
        <v>26.575805559999999</v>
      </c>
      <c r="E230">
        <v>93.151916670000006</v>
      </c>
      <c r="F230" t="s">
        <v>68</v>
      </c>
      <c r="G230" t="s">
        <v>190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1</v>
      </c>
      <c r="N230" t="s">
        <v>9</v>
      </c>
    </row>
    <row r="231" spans="1:14" x14ac:dyDescent="0.3">
      <c r="A231">
        <v>77</v>
      </c>
      <c r="B231">
        <v>77</v>
      </c>
      <c r="C231" s="1">
        <v>43493</v>
      </c>
      <c r="D231">
        <v>26.58539167</v>
      </c>
      <c r="E231">
        <v>93.322616670000002</v>
      </c>
      <c r="F231" t="s">
        <v>64</v>
      </c>
      <c r="G231" t="s">
        <v>190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0</v>
      </c>
      <c r="N231" t="s">
        <v>9</v>
      </c>
    </row>
    <row r="232" spans="1:14" x14ac:dyDescent="0.3">
      <c r="A232">
        <v>78</v>
      </c>
      <c r="B232">
        <v>78</v>
      </c>
      <c r="C232" s="1">
        <v>43493</v>
      </c>
      <c r="D232">
        <v>26.574648329999999</v>
      </c>
      <c r="E232">
        <v>93.194294999999997</v>
      </c>
      <c r="F232" t="s">
        <v>192</v>
      </c>
      <c r="G232" t="s">
        <v>190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0</v>
      </c>
      <c r="N232" t="s">
        <v>9</v>
      </c>
    </row>
    <row r="233" spans="1:14" x14ac:dyDescent="0.3">
      <c r="A233">
        <v>79</v>
      </c>
      <c r="B233">
        <v>79</v>
      </c>
      <c r="C233" s="1">
        <v>43494</v>
      </c>
      <c r="D233">
        <v>26.58541</v>
      </c>
      <c r="E233">
        <v>93.322581670000005</v>
      </c>
      <c r="F233" t="s">
        <v>64</v>
      </c>
      <c r="G233" t="s">
        <v>190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 t="s">
        <v>9</v>
      </c>
    </row>
    <row r="234" spans="1:14" x14ac:dyDescent="0.3">
      <c r="A234">
        <v>80</v>
      </c>
      <c r="B234">
        <v>80</v>
      </c>
      <c r="C234" s="1">
        <v>43497</v>
      </c>
      <c r="D234">
        <v>26.575833329999998</v>
      </c>
      <c r="E234">
        <v>93.201833329999999</v>
      </c>
      <c r="F234" t="s">
        <v>68</v>
      </c>
      <c r="G234" t="s">
        <v>190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</v>
      </c>
      <c r="N234" t="s">
        <v>9</v>
      </c>
    </row>
    <row r="235" spans="1:14" x14ac:dyDescent="0.3">
      <c r="A235">
        <v>81</v>
      </c>
      <c r="B235">
        <v>81</v>
      </c>
      <c r="C235" s="1">
        <v>43497</v>
      </c>
      <c r="D235">
        <v>26.572722219999999</v>
      </c>
      <c r="E235">
        <v>93.144055559999998</v>
      </c>
      <c r="F235" t="s">
        <v>192</v>
      </c>
      <c r="G235" t="s">
        <v>190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</v>
      </c>
      <c r="N235" t="s">
        <v>9</v>
      </c>
    </row>
    <row r="236" spans="1:14" x14ac:dyDescent="0.3">
      <c r="A236">
        <v>81.099999999999994</v>
      </c>
      <c r="B236">
        <v>81</v>
      </c>
      <c r="C236" s="1">
        <v>43497</v>
      </c>
      <c r="D236">
        <v>26.572722219999999</v>
      </c>
      <c r="E236">
        <v>93.144055559999998</v>
      </c>
      <c r="F236" t="s">
        <v>192</v>
      </c>
      <c r="G236" t="s">
        <v>190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1</v>
      </c>
      <c r="N236" t="s">
        <v>9</v>
      </c>
    </row>
    <row r="237" spans="1:14" x14ac:dyDescent="0.3">
      <c r="A237">
        <v>81.2</v>
      </c>
      <c r="B237">
        <v>81</v>
      </c>
      <c r="C237" s="1">
        <v>43497</v>
      </c>
      <c r="D237">
        <v>26.572722219999999</v>
      </c>
      <c r="E237">
        <v>93.144055559999998</v>
      </c>
      <c r="F237" t="s">
        <v>192</v>
      </c>
      <c r="G237" t="s">
        <v>190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1</v>
      </c>
      <c r="N237" t="s">
        <v>9</v>
      </c>
    </row>
    <row r="238" spans="1:14" x14ac:dyDescent="0.3">
      <c r="A238">
        <v>81.3</v>
      </c>
      <c r="B238">
        <v>81</v>
      </c>
      <c r="C238" s="1">
        <v>43497</v>
      </c>
      <c r="D238">
        <v>26.572722219999999</v>
      </c>
      <c r="E238">
        <v>93.144055559999998</v>
      </c>
      <c r="F238" t="s">
        <v>192</v>
      </c>
      <c r="G238" t="s">
        <v>190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</v>
      </c>
      <c r="N238" t="s">
        <v>9</v>
      </c>
    </row>
    <row r="239" spans="1:14" x14ac:dyDescent="0.3">
      <c r="A239">
        <v>81.400000000000006</v>
      </c>
      <c r="B239">
        <v>81</v>
      </c>
      <c r="C239" s="1">
        <v>43497</v>
      </c>
      <c r="D239">
        <v>26.572722219999999</v>
      </c>
      <c r="E239">
        <v>93.144055559999998</v>
      </c>
      <c r="F239" t="s">
        <v>192</v>
      </c>
      <c r="G239" t="s">
        <v>190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  <c r="N239" t="s">
        <v>9</v>
      </c>
    </row>
    <row r="240" spans="1:14" x14ac:dyDescent="0.3">
      <c r="A240">
        <v>81.5</v>
      </c>
      <c r="B240">
        <v>81</v>
      </c>
      <c r="C240" s="1">
        <v>43497</v>
      </c>
      <c r="D240">
        <v>26.572722219999999</v>
      </c>
      <c r="E240">
        <v>93.144055559999998</v>
      </c>
      <c r="F240" t="s">
        <v>192</v>
      </c>
      <c r="G240" t="s">
        <v>190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1</v>
      </c>
      <c r="N240" t="s">
        <v>9</v>
      </c>
    </row>
    <row r="241" spans="1:14" x14ac:dyDescent="0.3">
      <c r="A241">
        <v>81.599999999999994</v>
      </c>
      <c r="B241">
        <v>81</v>
      </c>
      <c r="C241" s="1">
        <v>43497</v>
      </c>
      <c r="D241">
        <v>26.572722219999999</v>
      </c>
      <c r="E241">
        <v>93.144055559999998</v>
      </c>
      <c r="F241" t="s">
        <v>192</v>
      </c>
      <c r="G241" t="s">
        <v>190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1</v>
      </c>
      <c r="N241" t="s">
        <v>9</v>
      </c>
    </row>
    <row r="242" spans="1:14" x14ac:dyDescent="0.3">
      <c r="A242">
        <v>82</v>
      </c>
      <c r="B242">
        <v>82</v>
      </c>
      <c r="C242" s="1">
        <v>43497</v>
      </c>
      <c r="D242">
        <v>26.570222220000002</v>
      </c>
      <c r="E242">
        <v>93.118611110000003</v>
      </c>
      <c r="F242" t="s">
        <v>70</v>
      </c>
      <c r="G242" t="s">
        <v>190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 t="s">
        <v>9</v>
      </c>
    </row>
    <row r="243" spans="1:14" x14ac:dyDescent="0.3">
      <c r="A243">
        <v>83</v>
      </c>
      <c r="B243">
        <v>83</v>
      </c>
      <c r="C243" s="1">
        <v>43497</v>
      </c>
      <c r="D243">
        <v>26.571388890000001</v>
      </c>
      <c r="E243">
        <v>93.117416669999997</v>
      </c>
      <c r="F243" t="s">
        <v>70</v>
      </c>
      <c r="G243" t="s">
        <v>190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 t="s">
        <v>9</v>
      </c>
    </row>
    <row r="244" spans="1:14" x14ac:dyDescent="0.3">
      <c r="A244">
        <v>84</v>
      </c>
      <c r="B244">
        <v>84</v>
      </c>
      <c r="C244" s="1">
        <v>43497</v>
      </c>
      <c r="D244">
        <v>26.577333329999998</v>
      </c>
      <c r="E244">
        <v>93.082722219999994</v>
      </c>
      <c r="F244" t="s">
        <v>68</v>
      </c>
      <c r="G244" t="s">
        <v>190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</v>
      </c>
      <c r="N244" t="s">
        <v>9</v>
      </c>
    </row>
    <row r="245" spans="1:14" x14ac:dyDescent="0.3">
      <c r="A245">
        <v>84.1</v>
      </c>
      <c r="B245">
        <v>84</v>
      </c>
      <c r="C245" s="1">
        <v>43497</v>
      </c>
      <c r="D245">
        <v>26.577333329999998</v>
      </c>
      <c r="E245">
        <v>93.082722219999994</v>
      </c>
      <c r="F245" t="s">
        <v>68</v>
      </c>
      <c r="G245" t="s">
        <v>190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 t="s">
        <v>9</v>
      </c>
    </row>
    <row r="246" spans="1:14" x14ac:dyDescent="0.3">
      <c r="A246">
        <v>84.2</v>
      </c>
      <c r="B246">
        <v>84</v>
      </c>
      <c r="C246" s="1">
        <v>43497</v>
      </c>
      <c r="D246">
        <v>26.577333329999998</v>
      </c>
      <c r="E246">
        <v>93.082722219999994</v>
      </c>
      <c r="F246" t="s">
        <v>68</v>
      </c>
      <c r="G246" t="s">
        <v>190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 t="s">
        <v>9</v>
      </c>
    </row>
    <row r="247" spans="1:14" x14ac:dyDescent="0.3">
      <c r="A247">
        <v>84.3</v>
      </c>
      <c r="B247">
        <v>84</v>
      </c>
      <c r="C247" s="1">
        <v>43497</v>
      </c>
      <c r="D247">
        <v>26.577333329999998</v>
      </c>
      <c r="E247">
        <v>93.082722219999994</v>
      </c>
      <c r="F247" t="s">
        <v>68</v>
      </c>
      <c r="G247" t="s">
        <v>190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 t="s">
        <v>9</v>
      </c>
    </row>
    <row r="248" spans="1:14" x14ac:dyDescent="0.3">
      <c r="A248">
        <v>85</v>
      </c>
      <c r="B248">
        <v>85</v>
      </c>
      <c r="C248" s="1">
        <v>43497</v>
      </c>
      <c r="D248">
        <v>26.577333329999998</v>
      </c>
      <c r="E248">
        <v>93.081888890000002</v>
      </c>
      <c r="F248" t="s">
        <v>70</v>
      </c>
      <c r="G248" t="s">
        <v>190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1</v>
      </c>
      <c r="N248" t="s">
        <v>9</v>
      </c>
    </row>
    <row r="249" spans="1:14" x14ac:dyDescent="0.3">
      <c r="A249">
        <v>86</v>
      </c>
      <c r="B249">
        <v>86</v>
      </c>
      <c r="C249" s="1">
        <v>43497</v>
      </c>
      <c r="D249">
        <v>26.573166669999999</v>
      </c>
      <c r="E249">
        <v>93.076638889999998</v>
      </c>
      <c r="F249" t="s">
        <v>68</v>
      </c>
      <c r="G249" t="s">
        <v>190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1</v>
      </c>
      <c r="N249" t="s">
        <v>9</v>
      </c>
    </row>
    <row r="250" spans="1:14" x14ac:dyDescent="0.3">
      <c r="A250">
        <v>86.1</v>
      </c>
      <c r="B250">
        <v>86</v>
      </c>
      <c r="C250" s="1">
        <v>43497</v>
      </c>
      <c r="D250">
        <v>26.573166669999999</v>
      </c>
      <c r="E250">
        <v>93.076638889999998</v>
      </c>
      <c r="F250" t="s">
        <v>68</v>
      </c>
      <c r="G250" t="s">
        <v>190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1</v>
      </c>
      <c r="N250" t="s">
        <v>9</v>
      </c>
    </row>
    <row r="251" spans="1:14" x14ac:dyDescent="0.3">
      <c r="A251">
        <v>86.2</v>
      </c>
      <c r="B251">
        <v>86</v>
      </c>
      <c r="C251" s="1">
        <v>43497</v>
      </c>
      <c r="D251">
        <v>26.573166669999999</v>
      </c>
      <c r="E251">
        <v>93.076638889999998</v>
      </c>
      <c r="F251" t="s">
        <v>68</v>
      </c>
      <c r="G251" t="s">
        <v>190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1</v>
      </c>
      <c r="N251" t="s">
        <v>9</v>
      </c>
    </row>
    <row r="252" spans="1:14" x14ac:dyDescent="0.3">
      <c r="A252">
        <v>86.3</v>
      </c>
      <c r="B252">
        <v>86</v>
      </c>
      <c r="C252" s="1">
        <v>43497</v>
      </c>
      <c r="D252">
        <v>26.573166669999999</v>
      </c>
      <c r="E252">
        <v>93.076638889999998</v>
      </c>
      <c r="F252" t="s">
        <v>68</v>
      </c>
      <c r="G252" t="s">
        <v>190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</v>
      </c>
      <c r="N252" t="s">
        <v>9</v>
      </c>
    </row>
    <row r="253" spans="1:14" x14ac:dyDescent="0.3">
      <c r="A253">
        <v>87</v>
      </c>
      <c r="B253">
        <v>87</v>
      </c>
      <c r="C253" s="1">
        <v>43497</v>
      </c>
      <c r="D253">
        <v>26.577444440000001</v>
      </c>
      <c r="E253">
        <v>93.081555559999998</v>
      </c>
      <c r="F253" t="s">
        <v>103</v>
      </c>
      <c r="G253" t="s">
        <v>189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</v>
      </c>
      <c r="N253" t="s">
        <v>9</v>
      </c>
    </row>
    <row r="254" spans="1:14" x14ac:dyDescent="0.3">
      <c r="A254">
        <v>87.1</v>
      </c>
      <c r="B254">
        <v>87</v>
      </c>
      <c r="C254" s="1">
        <v>43497</v>
      </c>
      <c r="D254">
        <v>26.577444440000001</v>
      </c>
      <c r="E254">
        <v>93.081555559999998</v>
      </c>
      <c r="F254" t="s">
        <v>103</v>
      </c>
      <c r="G254" t="s">
        <v>189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1</v>
      </c>
      <c r="N254" t="s">
        <v>9</v>
      </c>
    </row>
    <row r="255" spans="1:14" x14ac:dyDescent="0.3">
      <c r="A255">
        <v>88</v>
      </c>
      <c r="B255">
        <v>88</v>
      </c>
      <c r="C255" s="1">
        <v>43500</v>
      </c>
      <c r="D255">
        <v>26.567944440000002</v>
      </c>
      <c r="E255">
        <v>93.129388890000001</v>
      </c>
      <c r="F255" t="s">
        <v>68</v>
      </c>
      <c r="G255" t="s">
        <v>190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1</v>
      </c>
      <c r="N255" t="s">
        <v>9</v>
      </c>
    </row>
    <row r="256" spans="1:14" x14ac:dyDescent="0.3">
      <c r="A256">
        <v>89</v>
      </c>
      <c r="B256">
        <v>89</v>
      </c>
      <c r="C256" s="1">
        <v>43500</v>
      </c>
      <c r="D256">
        <v>26.568249999999999</v>
      </c>
      <c r="E256">
        <v>93.120999999999995</v>
      </c>
      <c r="F256" t="s">
        <v>68</v>
      </c>
      <c r="G256" t="s">
        <v>190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</v>
      </c>
      <c r="N256" t="s">
        <v>9</v>
      </c>
    </row>
    <row r="257" spans="1:14" x14ac:dyDescent="0.3">
      <c r="A257">
        <v>90</v>
      </c>
      <c r="B257">
        <v>90</v>
      </c>
      <c r="C257" s="1">
        <v>43500</v>
      </c>
      <c r="D257">
        <v>26.57080556</v>
      </c>
      <c r="E257">
        <v>93.117944440000002</v>
      </c>
      <c r="F257" t="s">
        <v>70</v>
      </c>
      <c r="G257" t="s">
        <v>190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1</v>
      </c>
      <c r="N257" t="s">
        <v>9</v>
      </c>
    </row>
    <row r="258" spans="1:14" x14ac:dyDescent="0.3">
      <c r="A258">
        <v>90.1</v>
      </c>
      <c r="B258">
        <v>90</v>
      </c>
      <c r="C258" s="1">
        <v>43500</v>
      </c>
      <c r="D258">
        <v>26.57080556</v>
      </c>
      <c r="E258">
        <v>93.117944440000002</v>
      </c>
      <c r="F258" t="s">
        <v>70</v>
      </c>
      <c r="G258" t="s">
        <v>190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</v>
      </c>
      <c r="N258" t="s">
        <v>9</v>
      </c>
    </row>
    <row r="259" spans="1:14" x14ac:dyDescent="0.3">
      <c r="A259">
        <v>90.2</v>
      </c>
      <c r="B259">
        <v>90</v>
      </c>
      <c r="C259" s="1">
        <v>43500</v>
      </c>
      <c r="D259">
        <v>26.57080556</v>
      </c>
      <c r="E259">
        <v>93.117944440000002</v>
      </c>
      <c r="F259" t="s">
        <v>70</v>
      </c>
      <c r="G259" t="s">
        <v>190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</v>
      </c>
      <c r="N259" t="s">
        <v>9</v>
      </c>
    </row>
    <row r="260" spans="1:14" x14ac:dyDescent="0.3">
      <c r="A260">
        <v>90.3</v>
      </c>
      <c r="B260">
        <v>90</v>
      </c>
      <c r="C260" s="1">
        <v>43500</v>
      </c>
      <c r="D260">
        <v>26.57080556</v>
      </c>
      <c r="E260">
        <v>93.117944440000002</v>
      </c>
      <c r="F260" t="s">
        <v>70</v>
      </c>
      <c r="G260" t="s">
        <v>190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1</v>
      </c>
      <c r="N260" t="s">
        <v>9</v>
      </c>
    </row>
    <row r="261" spans="1:14" x14ac:dyDescent="0.3">
      <c r="A261">
        <v>91</v>
      </c>
      <c r="B261">
        <v>91</v>
      </c>
      <c r="C261" s="1">
        <v>43500</v>
      </c>
      <c r="D261">
        <v>26.577333329999998</v>
      </c>
      <c r="E261">
        <v>93.08247222</v>
      </c>
      <c r="F261" t="s">
        <v>198</v>
      </c>
      <c r="G261" t="s">
        <v>190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1</v>
      </c>
      <c r="N261" t="s">
        <v>9</v>
      </c>
    </row>
    <row r="262" spans="1:14" x14ac:dyDescent="0.3">
      <c r="A262">
        <v>92</v>
      </c>
      <c r="B262">
        <v>92</v>
      </c>
      <c r="C262" s="1">
        <v>43500</v>
      </c>
      <c r="D262">
        <v>26.573250000000002</v>
      </c>
      <c r="E262">
        <v>93.144555560000001</v>
      </c>
      <c r="F262" t="s">
        <v>70</v>
      </c>
      <c r="G262" t="s">
        <v>190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1</v>
      </c>
      <c r="N262" t="s">
        <v>9</v>
      </c>
    </row>
    <row r="263" spans="1:14" x14ac:dyDescent="0.3">
      <c r="A263">
        <v>93</v>
      </c>
      <c r="B263">
        <v>93</v>
      </c>
      <c r="C263" s="1">
        <v>43500</v>
      </c>
      <c r="D263">
        <v>26.574416670000002</v>
      </c>
      <c r="E263">
        <v>93.193027779999994</v>
      </c>
      <c r="F263" t="s">
        <v>68</v>
      </c>
      <c r="G263" t="s">
        <v>190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</v>
      </c>
      <c r="N263" t="s">
        <v>9</v>
      </c>
    </row>
    <row r="264" spans="1:14" x14ac:dyDescent="0.3">
      <c r="A264">
        <v>93.1</v>
      </c>
      <c r="B264">
        <v>93</v>
      </c>
      <c r="C264" s="1">
        <v>43500</v>
      </c>
      <c r="D264">
        <v>26.574416670000002</v>
      </c>
      <c r="E264">
        <v>93.193027779999994</v>
      </c>
      <c r="F264" t="s">
        <v>68</v>
      </c>
      <c r="G264" t="s">
        <v>190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1</v>
      </c>
      <c r="N264" t="s">
        <v>9</v>
      </c>
    </row>
    <row r="265" spans="1:14" x14ac:dyDescent="0.3">
      <c r="A265">
        <v>93.2</v>
      </c>
      <c r="B265">
        <v>93</v>
      </c>
      <c r="C265" s="1">
        <v>43500</v>
      </c>
      <c r="D265">
        <v>26.574416670000002</v>
      </c>
      <c r="E265">
        <v>93.193027779999994</v>
      </c>
      <c r="F265" t="s">
        <v>68</v>
      </c>
      <c r="G265" t="s">
        <v>190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 t="s">
        <v>9</v>
      </c>
    </row>
    <row r="266" spans="1:14" x14ac:dyDescent="0.3">
      <c r="A266">
        <v>94</v>
      </c>
      <c r="B266">
        <v>94</v>
      </c>
      <c r="C266" s="1">
        <v>43502</v>
      </c>
      <c r="D266">
        <v>26.585431669999998</v>
      </c>
      <c r="E266">
        <v>93.322558330000007</v>
      </c>
      <c r="F266" t="s">
        <v>64</v>
      </c>
      <c r="G266" t="s">
        <v>190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0</v>
      </c>
      <c r="N266" t="s">
        <v>9</v>
      </c>
    </row>
    <row r="267" spans="1:14" x14ac:dyDescent="0.3">
      <c r="A267">
        <v>95</v>
      </c>
      <c r="B267">
        <v>95</v>
      </c>
      <c r="C267" s="1">
        <v>43502</v>
      </c>
      <c r="D267">
        <v>26.585396670000002</v>
      </c>
      <c r="E267">
        <v>93.321913330000001</v>
      </c>
      <c r="F267" t="s">
        <v>64</v>
      </c>
      <c r="G267" t="s">
        <v>190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0</v>
      </c>
      <c r="N267" t="s">
        <v>9</v>
      </c>
    </row>
    <row r="268" spans="1:14" x14ac:dyDescent="0.3">
      <c r="A268">
        <v>96</v>
      </c>
      <c r="B268">
        <v>96</v>
      </c>
      <c r="C268" s="1">
        <v>43504</v>
      </c>
      <c r="D268">
        <v>26.585538329999999</v>
      </c>
      <c r="E268">
        <v>93.322908330000004</v>
      </c>
      <c r="F268" t="s">
        <v>64</v>
      </c>
      <c r="G268" t="s">
        <v>190</v>
      </c>
      <c r="H268">
        <v>1</v>
      </c>
      <c r="I268">
        <v>0</v>
      </c>
      <c r="J268">
        <v>0</v>
      </c>
      <c r="K268">
        <v>0</v>
      </c>
      <c r="L268">
        <v>1</v>
      </c>
      <c r="M268">
        <v>0</v>
      </c>
      <c r="N268" t="s">
        <v>9</v>
      </c>
    </row>
    <row r="269" spans="1:14" x14ac:dyDescent="0.3">
      <c r="A269">
        <v>96.1</v>
      </c>
      <c r="B269">
        <v>96</v>
      </c>
      <c r="C269" s="1">
        <v>43504</v>
      </c>
      <c r="D269">
        <v>26.585538329999999</v>
      </c>
      <c r="E269">
        <v>93.322908330000004</v>
      </c>
      <c r="F269" t="s">
        <v>64</v>
      </c>
      <c r="G269" t="s">
        <v>190</v>
      </c>
      <c r="H269">
        <v>1</v>
      </c>
      <c r="I269">
        <v>0</v>
      </c>
      <c r="J269">
        <v>0</v>
      </c>
      <c r="K269">
        <v>0</v>
      </c>
      <c r="L269">
        <v>1</v>
      </c>
      <c r="M269">
        <v>0</v>
      </c>
      <c r="N269" t="s">
        <v>9</v>
      </c>
    </row>
    <row r="270" spans="1:14" x14ac:dyDescent="0.3">
      <c r="A270">
        <v>97</v>
      </c>
      <c r="B270">
        <v>97</v>
      </c>
      <c r="C270" s="1">
        <v>43504</v>
      </c>
      <c r="D270">
        <v>26.574388890000002</v>
      </c>
      <c r="E270">
        <v>93.192472219999999</v>
      </c>
      <c r="F270" t="s">
        <v>64</v>
      </c>
      <c r="G270" t="s">
        <v>190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 t="s">
        <v>9</v>
      </c>
    </row>
    <row r="271" spans="1:14" x14ac:dyDescent="0.3">
      <c r="A271">
        <v>97.1</v>
      </c>
      <c r="B271">
        <v>97</v>
      </c>
      <c r="C271" s="1">
        <v>43504</v>
      </c>
      <c r="D271">
        <v>26.574388890000002</v>
      </c>
      <c r="E271">
        <v>93.192472219999999</v>
      </c>
      <c r="F271" t="s">
        <v>64</v>
      </c>
      <c r="G271" t="s">
        <v>190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1</v>
      </c>
      <c r="N271" t="s">
        <v>9</v>
      </c>
    </row>
    <row r="272" spans="1:14" x14ac:dyDescent="0.3">
      <c r="A272">
        <v>98</v>
      </c>
      <c r="B272">
        <v>98</v>
      </c>
      <c r="C272" s="1">
        <v>43504</v>
      </c>
      <c r="D272">
        <v>26.577500000000001</v>
      </c>
      <c r="E272">
        <v>93.081416669999996</v>
      </c>
      <c r="F272" t="s">
        <v>70</v>
      </c>
      <c r="G272" t="s">
        <v>190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1</v>
      </c>
      <c r="N272" t="s">
        <v>9</v>
      </c>
    </row>
    <row r="273" spans="1:14" x14ac:dyDescent="0.3">
      <c r="A273">
        <v>99</v>
      </c>
      <c r="B273">
        <v>99</v>
      </c>
      <c r="C273" s="1">
        <v>43504</v>
      </c>
      <c r="D273">
        <v>26.577500000000001</v>
      </c>
      <c r="E273">
        <v>93.081416669999996</v>
      </c>
      <c r="F273" t="s">
        <v>44</v>
      </c>
      <c r="G273" t="s">
        <v>186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1</v>
      </c>
      <c r="N273" t="s">
        <v>9</v>
      </c>
    </row>
    <row r="274" spans="1:14" x14ac:dyDescent="0.3">
      <c r="A274">
        <v>99.1</v>
      </c>
      <c r="B274">
        <v>99</v>
      </c>
      <c r="C274" s="1">
        <v>43504</v>
      </c>
      <c r="D274">
        <v>26.577500000000001</v>
      </c>
      <c r="E274">
        <v>93.081416669999996</v>
      </c>
      <c r="F274" t="s">
        <v>44</v>
      </c>
      <c r="G274" t="s">
        <v>186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 t="s">
        <v>9</v>
      </c>
    </row>
    <row r="275" spans="1:14" x14ac:dyDescent="0.3">
      <c r="A275">
        <v>99.2</v>
      </c>
      <c r="B275">
        <v>99</v>
      </c>
      <c r="C275" s="1">
        <v>43504</v>
      </c>
      <c r="D275">
        <v>26.577500000000001</v>
      </c>
      <c r="E275">
        <v>93.081416669999996</v>
      </c>
      <c r="F275" t="s">
        <v>44</v>
      </c>
      <c r="G275" t="s">
        <v>186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 t="s">
        <v>9</v>
      </c>
    </row>
    <row r="276" spans="1:14" x14ac:dyDescent="0.3">
      <c r="A276">
        <v>99.3</v>
      </c>
      <c r="B276">
        <v>99</v>
      </c>
      <c r="C276" s="1">
        <v>43504</v>
      </c>
      <c r="D276">
        <v>26.577500000000001</v>
      </c>
      <c r="E276">
        <v>93.081416669999996</v>
      </c>
      <c r="F276" t="s">
        <v>44</v>
      </c>
      <c r="G276" t="s">
        <v>186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 t="s">
        <v>9</v>
      </c>
    </row>
    <row r="277" spans="1:14" x14ac:dyDescent="0.3">
      <c r="A277">
        <v>99.4</v>
      </c>
      <c r="B277">
        <v>99</v>
      </c>
      <c r="C277" s="1">
        <v>43504</v>
      </c>
      <c r="D277">
        <v>26.577500000000001</v>
      </c>
      <c r="E277">
        <v>93.081416669999996</v>
      </c>
      <c r="F277" t="s">
        <v>44</v>
      </c>
      <c r="G277" t="s">
        <v>186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1</v>
      </c>
      <c r="N277" t="s">
        <v>9</v>
      </c>
    </row>
    <row r="278" spans="1:14" x14ac:dyDescent="0.3">
      <c r="A278">
        <v>99.5</v>
      </c>
      <c r="B278">
        <v>99</v>
      </c>
      <c r="C278" s="1">
        <v>43504</v>
      </c>
      <c r="D278">
        <v>26.577500000000001</v>
      </c>
      <c r="E278">
        <v>93.081416669999996</v>
      </c>
      <c r="F278" t="s">
        <v>44</v>
      </c>
      <c r="G278" t="s">
        <v>186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 t="s">
        <v>9</v>
      </c>
    </row>
    <row r="279" spans="1:14" x14ac:dyDescent="0.3">
      <c r="A279">
        <v>100</v>
      </c>
      <c r="B279">
        <v>100</v>
      </c>
      <c r="C279" s="1">
        <v>43504</v>
      </c>
      <c r="D279">
        <v>26.569111110000001</v>
      </c>
      <c r="E279">
        <v>93.134249999999994</v>
      </c>
      <c r="F279" t="s">
        <v>103</v>
      </c>
      <c r="G279" t="s">
        <v>189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 t="s">
        <v>9</v>
      </c>
    </row>
    <row r="280" spans="1:14" x14ac:dyDescent="0.3">
      <c r="A280">
        <v>100.1</v>
      </c>
      <c r="B280">
        <v>100</v>
      </c>
      <c r="C280" s="1">
        <v>43504</v>
      </c>
      <c r="D280">
        <v>26.569111110000001</v>
      </c>
      <c r="E280">
        <v>93.134249999999994</v>
      </c>
      <c r="F280" t="s">
        <v>103</v>
      </c>
      <c r="G280" t="s">
        <v>189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</v>
      </c>
      <c r="N280" t="s">
        <v>9</v>
      </c>
    </row>
    <row r="281" spans="1:14" x14ac:dyDescent="0.3">
      <c r="A281">
        <v>101</v>
      </c>
      <c r="B281">
        <v>101</v>
      </c>
      <c r="C281" s="1">
        <v>43504</v>
      </c>
      <c r="D281">
        <v>26.57411111</v>
      </c>
      <c r="E281">
        <v>93.146500000000003</v>
      </c>
      <c r="F281" t="s">
        <v>70</v>
      </c>
      <c r="G281" t="s">
        <v>190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 t="s">
        <v>9</v>
      </c>
    </row>
    <row r="282" spans="1:14" x14ac:dyDescent="0.3">
      <c r="A282">
        <v>102</v>
      </c>
      <c r="B282">
        <v>102</v>
      </c>
      <c r="C282" s="1">
        <v>43504</v>
      </c>
      <c r="D282">
        <v>26.574388890000002</v>
      </c>
      <c r="E282">
        <v>93.192472219999999</v>
      </c>
      <c r="F282" t="s">
        <v>68</v>
      </c>
      <c r="G282" t="s">
        <v>190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 t="s">
        <v>9</v>
      </c>
    </row>
    <row r="283" spans="1:14" x14ac:dyDescent="0.3">
      <c r="A283">
        <v>102.1</v>
      </c>
      <c r="B283">
        <v>102</v>
      </c>
      <c r="C283" s="1">
        <v>43504</v>
      </c>
      <c r="D283">
        <v>26.574388890000002</v>
      </c>
      <c r="E283">
        <v>93.192472219999999</v>
      </c>
      <c r="F283" t="s">
        <v>68</v>
      </c>
      <c r="G283" t="s">
        <v>190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1</v>
      </c>
      <c r="N283" t="s">
        <v>9</v>
      </c>
    </row>
    <row r="284" spans="1:14" x14ac:dyDescent="0.3">
      <c r="A284">
        <v>102.1</v>
      </c>
      <c r="B284">
        <v>102</v>
      </c>
      <c r="C284" s="1">
        <v>43504</v>
      </c>
      <c r="D284">
        <v>26.574388890000002</v>
      </c>
      <c r="E284">
        <v>93.192472219999999</v>
      </c>
      <c r="F284" t="s">
        <v>68</v>
      </c>
      <c r="G284" t="s">
        <v>190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 t="s">
        <v>9</v>
      </c>
    </row>
    <row r="285" spans="1:14" x14ac:dyDescent="0.3">
      <c r="A285">
        <v>102.2</v>
      </c>
      <c r="B285">
        <v>102</v>
      </c>
      <c r="C285" s="1">
        <v>43504</v>
      </c>
      <c r="D285">
        <v>26.574388890000002</v>
      </c>
      <c r="E285">
        <v>93.192472219999999</v>
      </c>
      <c r="F285" t="s">
        <v>68</v>
      </c>
      <c r="G285" t="s">
        <v>190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 t="s">
        <v>9</v>
      </c>
    </row>
    <row r="286" spans="1:14" x14ac:dyDescent="0.3">
      <c r="A286">
        <v>102.3</v>
      </c>
      <c r="B286">
        <v>102</v>
      </c>
      <c r="C286" s="1">
        <v>43504</v>
      </c>
      <c r="D286">
        <v>26.574388890000002</v>
      </c>
      <c r="E286">
        <v>93.192472219999999</v>
      </c>
      <c r="F286" t="s">
        <v>68</v>
      </c>
      <c r="G286" t="s">
        <v>190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</v>
      </c>
      <c r="N286" t="s">
        <v>9</v>
      </c>
    </row>
    <row r="287" spans="1:14" x14ac:dyDescent="0.3">
      <c r="A287">
        <v>102.4</v>
      </c>
      <c r="B287">
        <v>102</v>
      </c>
      <c r="C287" s="1">
        <v>43504</v>
      </c>
      <c r="D287">
        <v>26.574388890000002</v>
      </c>
      <c r="E287">
        <v>93.192472219999999</v>
      </c>
      <c r="F287" t="s">
        <v>68</v>
      </c>
      <c r="G287" t="s">
        <v>190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1</v>
      </c>
      <c r="N287" t="s">
        <v>9</v>
      </c>
    </row>
    <row r="288" spans="1:14" x14ac:dyDescent="0.3">
      <c r="A288">
        <v>102.5</v>
      </c>
      <c r="B288">
        <v>102</v>
      </c>
      <c r="C288" s="1">
        <v>43504</v>
      </c>
      <c r="D288">
        <v>26.574388890000002</v>
      </c>
      <c r="E288">
        <v>93.192472219999999</v>
      </c>
      <c r="F288" t="s">
        <v>68</v>
      </c>
      <c r="G288" t="s">
        <v>190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</v>
      </c>
      <c r="N288" t="s">
        <v>9</v>
      </c>
    </row>
    <row r="289" spans="1:14" x14ac:dyDescent="0.3">
      <c r="A289">
        <v>102.6</v>
      </c>
      <c r="B289">
        <v>102</v>
      </c>
      <c r="C289" s="1">
        <v>43504</v>
      </c>
      <c r="D289">
        <v>26.574388890000002</v>
      </c>
      <c r="E289">
        <v>93.192472219999999</v>
      </c>
      <c r="F289" t="s">
        <v>68</v>
      </c>
      <c r="G289" t="s">
        <v>190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</v>
      </c>
      <c r="N289" t="s">
        <v>9</v>
      </c>
    </row>
    <row r="290" spans="1:14" x14ac:dyDescent="0.3">
      <c r="A290">
        <v>102.7</v>
      </c>
      <c r="B290">
        <v>102</v>
      </c>
      <c r="C290" s="1">
        <v>43504</v>
      </c>
      <c r="D290">
        <v>26.574388890000002</v>
      </c>
      <c r="E290">
        <v>93.192472219999999</v>
      </c>
      <c r="F290" t="s">
        <v>68</v>
      </c>
      <c r="G290" t="s">
        <v>190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 t="s">
        <v>9</v>
      </c>
    </row>
    <row r="291" spans="1:14" x14ac:dyDescent="0.3">
      <c r="A291">
        <v>102.8</v>
      </c>
      <c r="B291">
        <v>102</v>
      </c>
      <c r="C291" s="1">
        <v>43504</v>
      </c>
      <c r="D291">
        <v>26.574388890000002</v>
      </c>
      <c r="E291">
        <v>93.192472219999999</v>
      </c>
      <c r="F291" t="s">
        <v>68</v>
      </c>
      <c r="G291" t="s">
        <v>190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1</v>
      </c>
      <c r="N291" t="s">
        <v>9</v>
      </c>
    </row>
    <row r="292" spans="1:14" x14ac:dyDescent="0.3">
      <c r="A292">
        <v>102.9</v>
      </c>
      <c r="B292">
        <v>102</v>
      </c>
      <c r="C292" s="1">
        <v>43504</v>
      </c>
      <c r="D292">
        <v>26.574388890000002</v>
      </c>
      <c r="E292">
        <v>93.192472219999999</v>
      </c>
      <c r="F292" t="s">
        <v>68</v>
      </c>
      <c r="G292" t="s">
        <v>190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1</v>
      </c>
      <c r="N292" t="s">
        <v>9</v>
      </c>
    </row>
    <row r="293" spans="1:14" x14ac:dyDescent="0.3">
      <c r="A293">
        <v>103</v>
      </c>
      <c r="B293">
        <v>103</v>
      </c>
      <c r="C293" s="1">
        <v>43506</v>
      </c>
      <c r="D293">
        <v>26.58422333</v>
      </c>
      <c r="E293">
        <v>93.337429999999998</v>
      </c>
      <c r="F293" t="s">
        <v>70</v>
      </c>
      <c r="G293" t="s">
        <v>190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 t="s">
        <v>9</v>
      </c>
    </row>
    <row r="294" spans="1:14" x14ac:dyDescent="0.3">
      <c r="A294">
        <v>104</v>
      </c>
      <c r="B294">
        <v>104</v>
      </c>
      <c r="C294" s="1">
        <v>43508</v>
      </c>
      <c r="D294">
        <v>26.57226056</v>
      </c>
      <c r="E294">
        <v>93.11707389</v>
      </c>
      <c r="F294" t="s">
        <v>192</v>
      </c>
      <c r="G294" t="s">
        <v>190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 t="s">
        <v>9</v>
      </c>
    </row>
    <row r="295" spans="1:14" x14ac:dyDescent="0.3">
      <c r="A295">
        <v>104.1</v>
      </c>
      <c r="B295">
        <v>104</v>
      </c>
      <c r="C295" s="1">
        <v>43508</v>
      </c>
      <c r="D295">
        <v>26.57226056</v>
      </c>
      <c r="E295">
        <v>93.11707389</v>
      </c>
      <c r="F295" t="s">
        <v>192</v>
      </c>
      <c r="G295" t="s">
        <v>190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 t="s">
        <v>9</v>
      </c>
    </row>
    <row r="296" spans="1:14" x14ac:dyDescent="0.3">
      <c r="A296">
        <v>104.1</v>
      </c>
      <c r="B296">
        <v>104</v>
      </c>
      <c r="C296" s="1">
        <v>43508</v>
      </c>
      <c r="D296">
        <v>26.57226056</v>
      </c>
      <c r="E296">
        <v>93.11707389</v>
      </c>
      <c r="F296" t="s">
        <v>192</v>
      </c>
      <c r="G296" t="s">
        <v>190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 t="s">
        <v>9</v>
      </c>
    </row>
    <row r="297" spans="1:14" x14ac:dyDescent="0.3">
      <c r="A297">
        <v>104.11</v>
      </c>
      <c r="B297">
        <v>104</v>
      </c>
      <c r="C297" s="1">
        <v>43508</v>
      </c>
      <c r="D297">
        <v>26.57226056</v>
      </c>
      <c r="E297">
        <v>93.11707389</v>
      </c>
      <c r="F297" t="s">
        <v>192</v>
      </c>
      <c r="G297" t="s">
        <v>190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1</v>
      </c>
      <c r="N297" t="s">
        <v>9</v>
      </c>
    </row>
    <row r="298" spans="1:14" x14ac:dyDescent="0.3">
      <c r="A298">
        <v>104.12</v>
      </c>
      <c r="B298">
        <v>104</v>
      </c>
      <c r="C298" s="1">
        <v>43508</v>
      </c>
      <c r="D298">
        <v>26.57226056</v>
      </c>
      <c r="E298">
        <v>93.11707389</v>
      </c>
      <c r="F298" t="s">
        <v>192</v>
      </c>
      <c r="G298" t="s">
        <v>190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1</v>
      </c>
      <c r="N298" t="s">
        <v>9</v>
      </c>
    </row>
    <row r="299" spans="1:14" x14ac:dyDescent="0.3">
      <c r="A299">
        <v>104.2</v>
      </c>
      <c r="B299">
        <v>104</v>
      </c>
      <c r="C299" s="1">
        <v>43508</v>
      </c>
      <c r="D299">
        <v>26.57226056</v>
      </c>
      <c r="E299">
        <v>93.11707389</v>
      </c>
      <c r="F299" t="s">
        <v>192</v>
      </c>
      <c r="G299" t="s">
        <v>190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</v>
      </c>
      <c r="N299" t="s">
        <v>9</v>
      </c>
    </row>
    <row r="300" spans="1:14" x14ac:dyDescent="0.3">
      <c r="A300">
        <v>104.3</v>
      </c>
      <c r="B300">
        <v>104</v>
      </c>
      <c r="C300" s="1">
        <v>43508</v>
      </c>
      <c r="D300">
        <v>26.57226056</v>
      </c>
      <c r="E300">
        <v>93.11707389</v>
      </c>
      <c r="F300" t="s">
        <v>192</v>
      </c>
      <c r="G300" t="s">
        <v>190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 t="s">
        <v>9</v>
      </c>
    </row>
    <row r="301" spans="1:14" x14ac:dyDescent="0.3">
      <c r="A301">
        <v>104.4</v>
      </c>
      <c r="B301">
        <v>104</v>
      </c>
      <c r="C301" s="1">
        <v>43508</v>
      </c>
      <c r="D301">
        <v>26.57226056</v>
      </c>
      <c r="E301">
        <v>93.11707389</v>
      </c>
      <c r="F301" t="s">
        <v>192</v>
      </c>
      <c r="G301" t="s">
        <v>190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1</v>
      </c>
      <c r="N301" t="s">
        <v>9</v>
      </c>
    </row>
    <row r="302" spans="1:14" x14ac:dyDescent="0.3">
      <c r="A302">
        <v>104.5</v>
      </c>
      <c r="B302">
        <v>104</v>
      </c>
      <c r="C302" s="1">
        <v>43508</v>
      </c>
      <c r="D302">
        <v>26.57226056</v>
      </c>
      <c r="E302">
        <v>93.11707389</v>
      </c>
      <c r="F302" t="s">
        <v>192</v>
      </c>
      <c r="G302" t="s">
        <v>190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1</v>
      </c>
      <c r="N302" t="s">
        <v>9</v>
      </c>
    </row>
    <row r="303" spans="1:14" x14ac:dyDescent="0.3">
      <c r="A303">
        <v>104.6</v>
      </c>
      <c r="B303">
        <v>104</v>
      </c>
      <c r="C303" s="1">
        <v>43508</v>
      </c>
      <c r="D303">
        <v>26.57226056</v>
      </c>
      <c r="E303">
        <v>93.11707389</v>
      </c>
      <c r="F303" t="s">
        <v>192</v>
      </c>
      <c r="G303" t="s">
        <v>190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1</v>
      </c>
      <c r="N303" t="s">
        <v>9</v>
      </c>
    </row>
    <row r="304" spans="1:14" x14ac:dyDescent="0.3">
      <c r="A304">
        <v>104.7</v>
      </c>
      <c r="B304">
        <v>104</v>
      </c>
      <c r="C304" s="1">
        <v>43508</v>
      </c>
      <c r="D304">
        <v>26.57226056</v>
      </c>
      <c r="E304">
        <v>93.11707389</v>
      </c>
      <c r="F304" t="s">
        <v>192</v>
      </c>
      <c r="G304" t="s">
        <v>190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1</v>
      </c>
      <c r="N304" t="s">
        <v>9</v>
      </c>
    </row>
    <row r="305" spans="1:14" x14ac:dyDescent="0.3">
      <c r="A305">
        <v>104.8</v>
      </c>
      <c r="B305">
        <v>104</v>
      </c>
      <c r="C305" s="1">
        <v>43508</v>
      </c>
      <c r="D305">
        <v>26.57226056</v>
      </c>
      <c r="E305">
        <v>93.11707389</v>
      </c>
      <c r="F305" t="s">
        <v>192</v>
      </c>
      <c r="G305" t="s">
        <v>190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1</v>
      </c>
      <c r="N305" t="s">
        <v>9</v>
      </c>
    </row>
    <row r="306" spans="1:14" x14ac:dyDescent="0.3">
      <c r="A306">
        <v>104.9</v>
      </c>
      <c r="B306">
        <v>104</v>
      </c>
      <c r="C306" s="1">
        <v>43508</v>
      </c>
      <c r="D306">
        <v>26.57226056</v>
      </c>
      <c r="E306">
        <v>93.11707389</v>
      </c>
      <c r="F306" t="s">
        <v>192</v>
      </c>
      <c r="G306" t="s">
        <v>190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 t="s">
        <v>9</v>
      </c>
    </row>
    <row r="307" spans="1:14" x14ac:dyDescent="0.3">
      <c r="A307">
        <v>105</v>
      </c>
      <c r="B307">
        <v>105</v>
      </c>
      <c r="C307" s="1">
        <v>43510</v>
      </c>
      <c r="D307">
        <v>26.613283330000002</v>
      </c>
      <c r="E307">
        <v>93.502399999999994</v>
      </c>
      <c r="F307" t="s">
        <v>64</v>
      </c>
      <c r="G307" t="s">
        <v>190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1</v>
      </c>
      <c r="N307" t="s">
        <v>9</v>
      </c>
    </row>
    <row r="308" spans="1:14" x14ac:dyDescent="0.3">
      <c r="A308">
        <v>106</v>
      </c>
      <c r="B308">
        <v>106</v>
      </c>
      <c r="C308" s="1">
        <v>43510</v>
      </c>
      <c r="D308">
        <v>26.58416167</v>
      </c>
      <c r="E308">
        <v>93.337344999999999</v>
      </c>
      <c r="F308" t="s">
        <v>70</v>
      </c>
      <c r="G308" t="s">
        <v>190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 t="s">
        <v>9</v>
      </c>
    </row>
    <row r="309" spans="1:14" x14ac:dyDescent="0.3">
      <c r="A309">
        <v>107</v>
      </c>
      <c r="B309">
        <v>107</v>
      </c>
      <c r="C309" s="1">
        <v>43510</v>
      </c>
      <c r="D309">
        <v>26.569375000000001</v>
      </c>
      <c r="E309">
        <v>93.072378330000006</v>
      </c>
      <c r="F309" t="s">
        <v>64</v>
      </c>
      <c r="G309" t="s">
        <v>190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 t="s">
        <v>9</v>
      </c>
    </row>
    <row r="310" spans="1:14" x14ac:dyDescent="0.3">
      <c r="A310">
        <v>108</v>
      </c>
      <c r="B310">
        <v>108</v>
      </c>
      <c r="C310" s="1">
        <v>43514</v>
      </c>
      <c r="D310">
        <v>26.57527778</v>
      </c>
      <c r="E310">
        <v>93.206305560000004</v>
      </c>
      <c r="F310" t="s">
        <v>180</v>
      </c>
      <c r="G310" t="s">
        <v>189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0</v>
      </c>
      <c r="N310" t="s">
        <v>9</v>
      </c>
    </row>
    <row r="311" spans="1:14" x14ac:dyDescent="0.3">
      <c r="A311">
        <v>109</v>
      </c>
      <c r="B311">
        <v>109</v>
      </c>
      <c r="C311" s="1">
        <v>43516</v>
      </c>
      <c r="D311">
        <v>26.584119999999999</v>
      </c>
      <c r="E311">
        <v>93.337391670000002</v>
      </c>
      <c r="F311" t="s">
        <v>64</v>
      </c>
      <c r="G311" t="s">
        <v>190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0</v>
      </c>
      <c r="N311" t="s">
        <v>9</v>
      </c>
    </row>
    <row r="312" spans="1:14" x14ac:dyDescent="0.3">
      <c r="A312">
        <v>110</v>
      </c>
      <c r="B312">
        <v>110</v>
      </c>
      <c r="C312" s="1">
        <v>43516</v>
      </c>
      <c r="D312">
        <v>26.57365167</v>
      </c>
      <c r="E312">
        <v>93.179026669999999</v>
      </c>
      <c r="F312" t="s">
        <v>44</v>
      </c>
      <c r="G312" t="s">
        <v>186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 t="s">
        <v>9</v>
      </c>
    </row>
    <row r="313" spans="1:14" x14ac:dyDescent="0.3">
      <c r="A313">
        <v>110.1</v>
      </c>
      <c r="B313">
        <v>110</v>
      </c>
      <c r="C313" s="1">
        <v>43516</v>
      </c>
      <c r="D313">
        <v>26.57365167</v>
      </c>
      <c r="E313">
        <v>93.179026669999999</v>
      </c>
      <c r="F313" t="s">
        <v>44</v>
      </c>
      <c r="G313" t="s">
        <v>186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 t="s">
        <v>9</v>
      </c>
    </row>
    <row r="314" spans="1:14" x14ac:dyDescent="0.3">
      <c r="A314">
        <v>110.1</v>
      </c>
      <c r="B314">
        <v>110</v>
      </c>
      <c r="C314" s="1">
        <v>43516</v>
      </c>
      <c r="D314">
        <v>26.57365167</v>
      </c>
      <c r="E314">
        <v>93.179026669999999</v>
      </c>
      <c r="F314" t="s">
        <v>44</v>
      </c>
      <c r="G314" t="s">
        <v>186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1</v>
      </c>
      <c r="N314" t="s">
        <v>9</v>
      </c>
    </row>
    <row r="315" spans="1:14" x14ac:dyDescent="0.3">
      <c r="A315">
        <v>110.11</v>
      </c>
      <c r="B315">
        <v>110</v>
      </c>
      <c r="C315" s="1">
        <v>43516</v>
      </c>
      <c r="D315">
        <v>26.57365167</v>
      </c>
      <c r="E315">
        <v>93.179026669999999</v>
      </c>
      <c r="F315" t="s">
        <v>44</v>
      </c>
      <c r="G315" t="s">
        <v>186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1</v>
      </c>
      <c r="N315" t="s">
        <v>9</v>
      </c>
    </row>
    <row r="316" spans="1:14" x14ac:dyDescent="0.3">
      <c r="A316">
        <v>110.12</v>
      </c>
      <c r="B316">
        <v>110</v>
      </c>
      <c r="C316" s="1">
        <v>43516</v>
      </c>
      <c r="D316">
        <v>26.57365167</v>
      </c>
      <c r="E316">
        <v>93.179026669999999</v>
      </c>
      <c r="F316" t="s">
        <v>44</v>
      </c>
      <c r="G316" t="s">
        <v>186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 t="s">
        <v>9</v>
      </c>
    </row>
    <row r="317" spans="1:14" x14ac:dyDescent="0.3">
      <c r="A317">
        <v>110.2</v>
      </c>
      <c r="B317">
        <v>110</v>
      </c>
      <c r="C317" s="1">
        <v>43516</v>
      </c>
      <c r="D317">
        <v>26.57365167</v>
      </c>
      <c r="E317">
        <v>93.179026669999999</v>
      </c>
      <c r="F317" t="s">
        <v>44</v>
      </c>
      <c r="G317" t="s">
        <v>186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 t="s">
        <v>9</v>
      </c>
    </row>
    <row r="318" spans="1:14" x14ac:dyDescent="0.3">
      <c r="A318">
        <v>110.3</v>
      </c>
      <c r="B318">
        <v>110</v>
      </c>
      <c r="C318" s="1">
        <v>43516</v>
      </c>
      <c r="D318">
        <v>26.57365167</v>
      </c>
      <c r="E318">
        <v>93.179026669999999</v>
      </c>
      <c r="F318" t="s">
        <v>44</v>
      </c>
      <c r="G318" t="s">
        <v>186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 t="s">
        <v>9</v>
      </c>
    </row>
    <row r="319" spans="1:14" x14ac:dyDescent="0.3">
      <c r="A319">
        <v>110.4</v>
      </c>
      <c r="B319">
        <v>110</v>
      </c>
      <c r="C319" s="1">
        <v>43516</v>
      </c>
      <c r="D319">
        <v>26.57365167</v>
      </c>
      <c r="E319">
        <v>93.179026669999999</v>
      </c>
      <c r="F319" t="s">
        <v>44</v>
      </c>
      <c r="G319" t="s">
        <v>186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1</v>
      </c>
      <c r="N319" t="s">
        <v>9</v>
      </c>
    </row>
    <row r="320" spans="1:14" x14ac:dyDescent="0.3">
      <c r="A320">
        <v>110.5</v>
      </c>
      <c r="B320">
        <v>110</v>
      </c>
      <c r="C320" s="1">
        <v>43516</v>
      </c>
      <c r="D320">
        <v>26.57365167</v>
      </c>
      <c r="E320">
        <v>93.179026669999999</v>
      </c>
      <c r="F320" t="s">
        <v>44</v>
      </c>
      <c r="G320" t="s">
        <v>186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 t="s">
        <v>9</v>
      </c>
    </row>
    <row r="321" spans="1:14" x14ac:dyDescent="0.3">
      <c r="A321">
        <v>110.6</v>
      </c>
      <c r="B321">
        <v>110</v>
      </c>
      <c r="C321" s="1">
        <v>43516</v>
      </c>
      <c r="D321">
        <v>26.57365167</v>
      </c>
      <c r="E321">
        <v>93.179026669999999</v>
      </c>
      <c r="F321" t="s">
        <v>44</v>
      </c>
      <c r="G321" t="s">
        <v>186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1</v>
      </c>
      <c r="N321" t="s">
        <v>9</v>
      </c>
    </row>
    <row r="322" spans="1:14" x14ac:dyDescent="0.3">
      <c r="A322">
        <v>110.7</v>
      </c>
      <c r="B322">
        <v>110</v>
      </c>
      <c r="C322" s="1">
        <v>43516</v>
      </c>
      <c r="D322">
        <v>26.57365167</v>
      </c>
      <c r="E322">
        <v>93.179026669999999</v>
      </c>
      <c r="F322" t="s">
        <v>44</v>
      </c>
      <c r="G322" t="s">
        <v>186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</v>
      </c>
      <c r="N322" t="s">
        <v>9</v>
      </c>
    </row>
    <row r="323" spans="1:14" x14ac:dyDescent="0.3">
      <c r="A323">
        <v>110.8</v>
      </c>
      <c r="B323">
        <v>110</v>
      </c>
      <c r="C323" s="1">
        <v>43516</v>
      </c>
      <c r="D323">
        <v>26.57365167</v>
      </c>
      <c r="E323">
        <v>93.179026669999999</v>
      </c>
      <c r="F323" t="s">
        <v>44</v>
      </c>
      <c r="G323" t="s">
        <v>186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 t="s">
        <v>9</v>
      </c>
    </row>
    <row r="324" spans="1:14" x14ac:dyDescent="0.3">
      <c r="A324">
        <v>110.9</v>
      </c>
      <c r="B324">
        <v>110</v>
      </c>
      <c r="C324" s="1">
        <v>43516</v>
      </c>
      <c r="D324">
        <v>26.57365167</v>
      </c>
      <c r="E324">
        <v>93.179026669999999</v>
      </c>
      <c r="F324" t="s">
        <v>44</v>
      </c>
      <c r="G324" t="s">
        <v>186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 t="s">
        <v>9</v>
      </c>
    </row>
    <row r="325" spans="1:14" x14ac:dyDescent="0.3">
      <c r="A325">
        <v>111</v>
      </c>
      <c r="B325">
        <v>111</v>
      </c>
      <c r="C325" s="1">
        <v>43518</v>
      </c>
      <c r="D325">
        <v>26.574846669999999</v>
      </c>
      <c r="E325">
        <v>93.175584999999998</v>
      </c>
      <c r="F325" t="s">
        <v>64</v>
      </c>
      <c r="G325" t="s">
        <v>190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 t="s">
        <v>9</v>
      </c>
    </row>
    <row r="326" spans="1:14" x14ac:dyDescent="0.3">
      <c r="A326">
        <v>112</v>
      </c>
      <c r="B326">
        <v>112</v>
      </c>
      <c r="C326" s="1">
        <v>43521</v>
      </c>
      <c r="D326">
        <v>26.584150000000001</v>
      </c>
      <c r="E326">
        <v>93.337423329999993</v>
      </c>
      <c r="F326" t="s">
        <v>70</v>
      </c>
      <c r="G326" t="s">
        <v>190</v>
      </c>
      <c r="H326">
        <v>1</v>
      </c>
      <c r="I326">
        <v>0</v>
      </c>
      <c r="J326">
        <v>0</v>
      </c>
      <c r="K326">
        <v>0</v>
      </c>
      <c r="L326">
        <v>1</v>
      </c>
      <c r="M326">
        <v>0</v>
      </c>
      <c r="N326" t="s">
        <v>9</v>
      </c>
    </row>
    <row r="327" spans="1:14" x14ac:dyDescent="0.3">
      <c r="A327">
        <v>113</v>
      </c>
      <c r="B327">
        <v>113</v>
      </c>
      <c r="C327" s="1">
        <v>43521</v>
      </c>
      <c r="D327">
        <v>26.576111109999999</v>
      </c>
      <c r="E327">
        <v>93.168750000000003</v>
      </c>
      <c r="F327" t="s">
        <v>64</v>
      </c>
      <c r="G327" t="s">
        <v>190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0</v>
      </c>
      <c r="N327" t="s">
        <v>9</v>
      </c>
    </row>
    <row r="328" spans="1:14" x14ac:dyDescent="0.3">
      <c r="A328">
        <v>114</v>
      </c>
      <c r="B328">
        <v>114</v>
      </c>
      <c r="C328" s="1">
        <v>43521</v>
      </c>
      <c r="D328">
        <v>26.574444440000001</v>
      </c>
      <c r="E328">
        <v>93.19313889</v>
      </c>
      <c r="F328" t="s">
        <v>70</v>
      </c>
      <c r="G328" t="s">
        <v>190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1</v>
      </c>
      <c r="N328" t="s">
        <v>9</v>
      </c>
    </row>
    <row r="329" spans="1:14" x14ac:dyDescent="0.3">
      <c r="A329">
        <v>115</v>
      </c>
      <c r="B329">
        <v>115</v>
      </c>
      <c r="C329" s="1">
        <v>43521</v>
      </c>
      <c r="D329">
        <v>26.574416670000002</v>
      </c>
      <c r="E329">
        <v>93.193222219999996</v>
      </c>
      <c r="F329" t="s">
        <v>68</v>
      </c>
      <c r="G329" t="s">
        <v>190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1</v>
      </c>
      <c r="N329" t="s">
        <v>9</v>
      </c>
    </row>
    <row r="330" spans="1:14" x14ac:dyDescent="0.3">
      <c r="A330">
        <v>115.1</v>
      </c>
      <c r="B330">
        <v>115</v>
      </c>
      <c r="C330" s="1">
        <v>43521</v>
      </c>
      <c r="D330">
        <v>26.574416670000002</v>
      </c>
      <c r="E330">
        <v>93.193222219999996</v>
      </c>
      <c r="F330" t="s">
        <v>68</v>
      </c>
      <c r="G330" t="s">
        <v>190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 t="s">
        <v>9</v>
      </c>
    </row>
    <row r="331" spans="1:14" x14ac:dyDescent="0.3">
      <c r="A331">
        <v>115.2</v>
      </c>
      <c r="B331">
        <v>115</v>
      </c>
      <c r="C331" s="1">
        <v>43521</v>
      </c>
      <c r="D331">
        <v>26.574416670000002</v>
      </c>
      <c r="E331">
        <v>93.193222219999996</v>
      </c>
      <c r="F331" t="s">
        <v>68</v>
      </c>
      <c r="G331" t="s">
        <v>190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 t="s">
        <v>9</v>
      </c>
    </row>
    <row r="332" spans="1:14" x14ac:dyDescent="0.3">
      <c r="A332">
        <v>115.3</v>
      </c>
      <c r="B332">
        <v>115</v>
      </c>
      <c r="C332" s="1">
        <v>43521</v>
      </c>
      <c r="D332">
        <v>26.574416670000002</v>
      </c>
      <c r="E332">
        <v>93.193222219999996</v>
      </c>
      <c r="F332" t="s">
        <v>68</v>
      </c>
      <c r="G332" t="s">
        <v>190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1</v>
      </c>
      <c r="N332" t="s">
        <v>9</v>
      </c>
    </row>
    <row r="333" spans="1:14" x14ac:dyDescent="0.3">
      <c r="A333">
        <v>115.4</v>
      </c>
      <c r="B333">
        <v>115</v>
      </c>
      <c r="C333" s="1">
        <v>43521</v>
      </c>
      <c r="D333">
        <v>26.574416670000002</v>
      </c>
      <c r="E333">
        <v>93.193222219999996</v>
      </c>
      <c r="F333" t="s">
        <v>68</v>
      </c>
      <c r="G333" t="s">
        <v>190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 t="s">
        <v>9</v>
      </c>
    </row>
    <row r="334" spans="1:14" x14ac:dyDescent="0.3">
      <c r="A334">
        <v>115.5</v>
      </c>
      <c r="B334">
        <v>115</v>
      </c>
      <c r="C334" s="1">
        <v>43521</v>
      </c>
      <c r="D334">
        <v>26.574416670000002</v>
      </c>
      <c r="E334">
        <v>93.193222219999996</v>
      </c>
      <c r="F334" t="s">
        <v>68</v>
      </c>
      <c r="G334" t="s">
        <v>190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</v>
      </c>
      <c r="N334" t="s">
        <v>9</v>
      </c>
    </row>
    <row r="335" spans="1:14" x14ac:dyDescent="0.3">
      <c r="A335">
        <v>115.6</v>
      </c>
      <c r="B335">
        <v>115</v>
      </c>
      <c r="C335" s="1">
        <v>43521</v>
      </c>
      <c r="D335">
        <v>26.574416670000002</v>
      </c>
      <c r="E335">
        <v>93.193222219999996</v>
      </c>
      <c r="F335" t="s">
        <v>68</v>
      </c>
      <c r="G335" t="s">
        <v>190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1</v>
      </c>
      <c r="N335" t="s">
        <v>9</v>
      </c>
    </row>
    <row r="336" spans="1:14" x14ac:dyDescent="0.3">
      <c r="A336">
        <v>116</v>
      </c>
      <c r="B336">
        <v>116</v>
      </c>
      <c r="C336" s="1">
        <v>43521</v>
      </c>
      <c r="D336">
        <v>26.577249999999999</v>
      </c>
      <c r="E336">
        <v>93.080777780000005</v>
      </c>
      <c r="F336" t="s">
        <v>68</v>
      </c>
      <c r="G336" t="s">
        <v>190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1</v>
      </c>
      <c r="N336" t="s">
        <v>9</v>
      </c>
    </row>
    <row r="337" spans="1:14" x14ac:dyDescent="0.3">
      <c r="A337">
        <v>116.1</v>
      </c>
      <c r="B337">
        <v>116</v>
      </c>
      <c r="C337" s="1">
        <v>43521</v>
      </c>
      <c r="D337">
        <v>26.577249999999999</v>
      </c>
      <c r="E337">
        <v>93.080777780000005</v>
      </c>
      <c r="F337" t="s">
        <v>68</v>
      </c>
      <c r="G337" t="s">
        <v>190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1</v>
      </c>
      <c r="N337" t="s">
        <v>9</v>
      </c>
    </row>
    <row r="338" spans="1:14" x14ac:dyDescent="0.3">
      <c r="A338">
        <v>116.2</v>
      </c>
      <c r="B338">
        <v>116</v>
      </c>
      <c r="C338" s="1">
        <v>43521</v>
      </c>
      <c r="D338">
        <v>26.577249999999999</v>
      </c>
      <c r="E338">
        <v>93.080777780000005</v>
      </c>
      <c r="F338" t="s">
        <v>68</v>
      </c>
      <c r="G338" t="s">
        <v>190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1</v>
      </c>
      <c r="N338" t="s">
        <v>9</v>
      </c>
    </row>
    <row r="339" spans="1:14" x14ac:dyDescent="0.3">
      <c r="A339">
        <v>116.3</v>
      </c>
      <c r="B339">
        <v>116</v>
      </c>
      <c r="C339" s="1">
        <v>43521</v>
      </c>
      <c r="D339">
        <v>26.577249999999999</v>
      </c>
      <c r="E339">
        <v>93.080777780000005</v>
      </c>
      <c r="F339" t="s">
        <v>68</v>
      </c>
      <c r="G339" t="s">
        <v>190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 t="s">
        <v>9</v>
      </c>
    </row>
    <row r="340" spans="1:14" x14ac:dyDescent="0.3">
      <c r="A340">
        <v>116.4</v>
      </c>
      <c r="B340">
        <v>116</v>
      </c>
      <c r="C340" s="1">
        <v>43521</v>
      </c>
      <c r="D340">
        <v>26.577249999999999</v>
      </c>
      <c r="E340">
        <v>93.080777780000005</v>
      </c>
      <c r="F340" t="s">
        <v>68</v>
      </c>
      <c r="G340" t="s">
        <v>190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1</v>
      </c>
      <c r="N340" t="s">
        <v>9</v>
      </c>
    </row>
    <row r="341" spans="1:14" x14ac:dyDescent="0.3">
      <c r="A341">
        <v>116.5</v>
      </c>
      <c r="B341">
        <v>116</v>
      </c>
      <c r="C341" s="1">
        <v>43521</v>
      </c>
      <c r="D341">
        <v>26.577249999999999</v>
      </c>
      <c r="E341">
        <v>93.080777780000005</v>
      </c>
      <c r="F341" t="s">
        <v>68</v>
      </c>
      <c r="G341" t="s">
        <v>190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 t="s">
        <v>9</v>
      </c>
    </row>
    <row r="342" spans="1:14" x14ac:dyDescent="0.3">
      <c r="A342">
        <v>117</v>
      </c>
      <c r="B342">
        <v>117</v>
      </c>
      <c r="C342" s="1">
        <v>43521</v>
      </c>
      <c r="D342">
        <v>26.574333330000002</v>
      </c>
      <c r="E342">
        <v>93.188861110000005</v>
      </c>
      <c r="F342" t="s">
        <v>198</v>
      </c>
      <c r="G342" t="s">
        <v>190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1</v>
      </c>
      <c r="N342" t="s">
        <v>9</v>
      </c>
    </row>
    <row r="343" spans="1:14" x14ac:dyDescent="0.3">
      <c r="A343">
        <v>117.1</v>
      </c>
      <c r="B343">
        <v>117</v>
      </c>
      <c r="C343" s="1">
        <v>43521</v>
      </c>
      <c r="D343">
        <v>26.574333330000002</v>
      </c>
      <c r="E343">
        <v>93.188861110000005</v>
      </c>
      <c r="F343" t="s">
        <v>198</v>
      </c>
      <c r="G343" t="s">
        <v>190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</v>
      </c>
      <c r="N343" t="s">
        <v>9</v>
      </c>
    </row>
    <row r="344" spans="1:14" x14ac:dyDescent="0.3">
      <c r="A344">
        <v>117.2</v>
      </c>
      <c r="B344">
        <v>117</v>
      </c>
      <c r="C344" s="1">
        <v>43521</v>
      </c>
      <c r="D344">
        <v>26.574333330000002</v>
      </c>
      <c r="E344">
        <v>93.188861110000005</v>
      </c>
      <c r="F344" t="s">
        <v>198</v>
      </c>
      <c r="G344" t="s">
        <v>190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1</v>
      </c>
      <c r="N344" t="s">
        <v>9</v>
      </c>
    </row>
    <row r="345" spans="1:14" x14ac:dyDescent="0.3">
      <c r="A345">
        <v>117.3</v>
      </c>
      <c r="B345">
        <v>117</v>
      </c>
      <c r="C345" s="1">
        <v>43521</v>
      </c>
      <c r="D345">
        <v>26.574333330000002</v>
      </c>
      <c r="E345">
        <v>93.188861110000005</v>
      </c>
      <c r="F345" t="s">
        <v>198</v>
      </c>
      <c r="G345" t="s">
        <v>190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1</v>
      </c>
      <c r="N345" t="s">
        <v>9</v>
      </c>
    </row>
    <row r="346" spans="1:14" x14ac:dyDescent="0.3">
      <c r="A346">
        <v>117.4</v>
      </c>
      <c r="B346">
        <v>117</v>
      </c>
      <c r="C346" s="1">
        <v>43521</v>
      </c>
      <c r="D346">
        <v>26.574333330000002</v>
      </c>
      <c r="E346">
        <v>93.188861110000005</v>
      </c>
      <c r="F346" t="s">
        <v>198</v>
      </c>
      <c r="G346" t="s">
        <v>190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1</v>
      </c>
      <c r="N346" t="s">
        <v>9</v>
      </c>
    </row>
    <row r="347" spans="1:14" x14ac:dyDescent="0.3">
      <c r="A347">
        <v>117.5</v>
      </c>
      <c r="B347">
        <v>117</v>
      </c>
      <c r="C347" s="1">
        <v>43521</v>
      </c>
      <c r="D347">
        <v>26.574333330000002</v>
      </c>
      <c r="E347">
        <v>93.188861110000005</v>
      </c>
      <c r="F347" t="s">
        <v>198</v>
      </c>
      <c r="G347" t="s">
        <v>190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1</v>
      </c>
      <c r="N347" t="s">
        <v>9</v>
      </c>
    </row>
    <row r="348" spans="1:14" x14ac:dyDescent="0.3">
      <c r="A348">
        <v>118</v>
      </c>
      <c r="B348">
        <v>118</v>
      </c>
      <c r="C348" s="1">
        <v>43521</v>
      </c>
      <c r="D348">
        <v>26.57527778</v>
      </c>
      <c r="E348">
        <v>93.198611110000002</v>
      </c>
      <c r="F348" t="s">
        <v>70</v>
      </c>
      <c r="G348" t="s">
        <v>190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1</v>
      </c>
      <c r="N348" t="s">
        <v>9</v>
      </c>
    </row>
    <row r="349" spans="1:14" x14ac:dyDescent="0.3">
      <c r="A349">
        <v>118.1</v>
      </c>
      <c r="B349">
        <v>118</v>
      </c>
      <c r="C349" s="1">
        <v>43521</v>
      </c>
      <c r="D349">
        <v>26.57527778</v>
      </c>
      <c r="E349">
        <v>93.198611110000002</v>
      </c>
      <c r="F349" t="s">
        <v>70</v>
      </c>
      <c r="G349" t="s">
        <v>190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1</v>
      </c>
      <c r="N349" t="s">
        <v>9</v>
      </c>
    </row>
    <row r="350" spans="1:14" x14ac:dyDescent="0.3">
      <c r="A350">
        <v>119</v>
      </c>
      <c r="B350">
        <v>119</v>
      </c>
      <c r="C350" s="1">
        <v>43521</v>
      </c>
      <c r="D350">
        <v>26.57527778</v>
      </c>
      <c r="E350">
        <v>93.198611110000002</v>
      </c>
      <c r="F350" t="s">
        <v>192</v>
      </c>
      <c r="G350" t="s">
        <v>190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1</v>
      </c>
      <c r="N350" t="s">
        <v>9</v>
      </c>
    </row>
    <row r="351" spans="1:14" x14ac:dyDescent="0.3">
      <c r="A351">
        <v>119.1</v>
      </c>
      <c r="B351">
        <v>119</v>
      </c>
      <c r="C351" s="1">
        <v>43521</v>
      </c>
      <c r="D351">
        <v>26.57527778</v>
      </c>
      <c r="E351">
        <v>93.198611110000002</v>
      </c>
      <c r="F351" t="s">
        <v>192</v>
      </c>
      <c r="G351" t="s">
        <v>190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</v>
      </c>
      <c r="N351" t="s">
        <v>9</v>
      </c>
    </row>
    <row r="352" spans="1:14" x14ac:dyDescent="0.3">
      <c r="A352">
        <v>119.1</v>
      </c>
      <c r="B352">
        <v>119</v>
      </c>
      <c r="C352" s="1">
        <v>43521</v>
      </c>
      <c r="D352">
        <v>26.57527778</v>
      </c>
      <c r="E352">
        <v>93.198611110000002</v>
      </c>
      <c r="F352" t="s">
        <v>192</v>
      </c>
      <c r="G352" t="s">
        <v>190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1</v>
      </c>
      <c r="N352" t="s">
        <v>9</v>
      </c>
    </row>
    <row r="353" spans="1:14" x14ac:dyDescent="0.3">
      <c r="A353">
        <v>119.2</v>
      </c>
      <c r="B353">
        <v>119</v>
      </c>
      <c r="C353" s="1">
        <v>43521</v>
      </c>
      <c r="D353">
        <v>26.57527778</v>
      </c>
      <c r="E353">
        <v>93.198611110000002</v>
      </c>
      <c r="F353" t="s">
        <v>192</v>
      </c>
      <c r="G353" t="s">
        <v>190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 t="s">
        <v>9</v>
      </c>
    </row>
    <row r="354" spans="1:14" x14ac:dyDescent="0.3">
      <c r="A354">
        <v>119.3</v>
      </c>
      <c r="B354">
        <v>119</v>
      </c>
      <c r="C354" s="1">
        <v>43521</v>
      </c>
      <c r="D354">
        <v>26.57527778</v>
      </c>
      <c r="E354">
        <v>93.198611110000002</v>
      </c>
      <c r="F354" t="s">
        <v>192</v>
      </c>
      <c r="G354" t="s">
        <v>190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 t="s">
        <v>9</v>
      </c>
    </row>
    <row r="355" spans="1:14" x14ac:dyDescent="0.3">
      <c r="A355">
        <v>119.4</v>
      </c>
      <c r="B355">
        <v>119</v>
      </c>
      <c r="C355" s="1">
        <v>43521</v>
      </c>
      <c r="D355">
        <v>26.57527778</v>
      </c>
      <c r="E355">
        <v>93.198611110000002</v>
      </c>
      <c r="F355" t="s">
        <v>192</v>
      </c>
      <c r="G355" t="s">
        <v>190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1</v>
      </c>
      <c r="N355" t="s">
        <v>9</v>
      </c>
    </row>
    <row r="356" spans="1:14" x14ac:dyDescent="0.3">
      <c r="A356">
        <v>119.5</v>
      </c>
      <c r="B356">
        <v>119</v>
      </c>
      <c r="C356" s="1">
        <v>43521</v>
      </c>
      <c r="D356">
        <v>26.57527778</v>
      </c>
      <c r="E356">
        <v>93.198611110000002</v>
      </c>
      <c r="F356" t="s">
        <v>192</v>
      </c>
      <c r="G356" t="s">
        <v>190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1</v>
      </c>
      <c r="N356" t="s">
        <v>9</v>
      </c>
    </row>
    <row r="357" spans="1:14" x14ac:dyDescent="0.3">
      <c r="A357">
        <v>119.6</v>
      </c>
      <c r="B357">
        <v>119</v>
      </c>
      <c r="C357" s="1">
        <v>43521</v>
      </c>
      <c r="D357">
        <v>26.57527778</v>
      </c>
      <c r="E357">
        <v>93.198611110000002</v>
      </c>
      <c r="F357" t="s">
        <v>192</v>
      </c>
      <c r="G357" t="s">
        <v>190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 t="s">
        <v>9</v>
      </c>
    </row>
    <row r="358" spans="1:14" x14ac:dyDescent="0.3">
      <c r="A358">
        <v>119.7</v>
      </c>
      <c r="B358">
        <v>119</v>
      </c>
      <c r="C358" s="1">
        <v>43521</v>
      </c>
      <c r="D358">
        <v>26.57527778</v>
      </c>
      <c r="E358">
        <v>93.198611110000002</v>
      </c>
      <c r="F358" t="s">
        <v>192</v>
      </c>
      <c r="G358" t="s">
        <v>190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1</v>
      </c>
      <c r="N358" t="s">
        <v>9</v>
      </c>
    </row>
    <row r="359" spans="1:14" x14ac:dyDescent="0.3">
      <c r="A359">
        <v>119.8</v>
      </c>
      <c r="B359">
        <v>119</v>
      </c>
      <c r="C359" s="1">
        <v>43521</v>
      </c>
      <c r="D359">
        <v>26.57527778</v>
      </c>
      <c r="E359">
        <v>93.198611110000002</v>
      </c>
      <c r="F359" t="s">
        <v>192</v>
      </c>
      <c r="G359" t="s">
        <v>190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1</v>
      </c>
      <c r="N359" t="s">
        <v>9</v>
      </c>
    </row>
    <row r="360" spans="1:14" x14ac:dyDescent="0.3">
      <c r="A360">
        <v>119.9</v>
      </c>
      <c r="B360">
        <v>119</v>
      </c>
      <c r="C360" s="1">
        <v>43521</v>
      </c>
      <c r="D360">
        <v>26.57527778</v>
      </c>
      <c r="E360">
        <v>93.198611110000002</v>
      </c>
      <c r="F360" t="s">
        <v>192</v>
      </c>
      <c r="G360" t="s">
        <v>190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1</v>
      </c>
      <c r="N360" t="s">
        <v>9</v>
      </c>
    </row>
    <row r="361" spans="1:14" x14ac:dyDescent="0.3">
      <c r="A361">
        <v>120</v>
      </c>
      <c r="B361">
        <v>120</v>
      </c>
      <c r="C361" s="1">
        <v>43521</v>
      </c>
      <c r="D361">
        <v>26.574333330000002</v>
      </c>
      <c r="E361">
        <v>93.188861110000005</v>
      </c>
      <c r="F361" t="s">
        <v>70</v>
      </c>
      <c r="G361" t="s">
        <v>190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1</v>
      </c>
      <c r="N361" t="s">
        <v>9</v>
      </c>
    </row>
    <row r="362" spans="1:14" x14ac:dyDescent="0.3">
      <c r="A362">
        <v>121</v>
      </c>
      <c r="B362">
        <v>121</v>
      </c>
      <c r="C362" s="1">
        <v>43524</v>
      </c>
      <c r="D362">
        <v>26.584340000000001</v>
      </c>
      <c r="E362">
        <v>93.337424999999996</v>
      </c>
      <c r="F362" t="s">
        <v>70</v>
      </c>
      <c r="G362" t="s">
        <v>190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0</v>
      </c>
      <c r="N362" t="s">
        <v>9</v>
      </c>
    </row>
    <row r="363" spans="1:14" x14ac:dyDescent="0.3">
      <c r="A363">
        <v>122</v>
      </c>
      <c r="B363">
        <v>122</v>
      </c>
      <c r="C363" s="1">
        <v>43526</v>
      </c>
      <c r="D363">
        <v>26.584160000000001</v>
      </c>
      <c r="E363">
        <v>93.337333330000007</v>
      </c>
      <c r="F363" t="s">
        <v>70</v>
      </c>
      <c r="G363" t="s">
        <v>190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0</v>
      </c>
      <c r="N363" t="s">
        <v>9</v>
      </c>
    </row>
    <row r="364" spans="1:14" x14ac:dyDescent="0.3">
      <c r="A364">
        <v>123</v>
      </c>
      <c r="B364">
        <v>123</v>
      </c>
      <c r="C364" s="1">
        <v>43528</v>
      </c>
      <c r="D364">
        <v>26.572128899999999</v>
      </c>
      <c r="E364">
        <v>93.075190379999995</v>
      </c>
      <c r="F364" t="s">
        <v>68</v>
      </c>
      <c r="G364" t="s">
        <v>190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1</v>
      </c>
      <c r="N364" t="s">
        <v>9</v>
      </c>
    </row>
    <row r="365" spans="1:14" x14ac:dyDescent="0.3">
      <c r="A365">
        <v>123.1</v>
      </c>
      <c r="B365">
        <v>123</v>
      </c>
      <c r="C365" s="1">
        <v>43528</v>
      </c>
      <c r="D365">
        <v>26.572128899999999</v>
      </c>
      <c r="E365">
        <v>93.075190379999995</v>
      </c>
      <c r="F365" t="s">
        <v>68</v>
      </c>
      <c r="G365" t="s">
        <v>190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1</v>
      </c>
      <c r="N365" t="s">
        <v>9</v>
      </c>
    </row>
    <row r="366" spans="1:14" x14ac:dyDescent="0.3">
      <c r="A366">
        <v>123.2</v>
      </c>
      <c r="B366">
        <v>123</v>
      </c>
      <c r="C366" s="1">
        <v>43528</v>
      </c>
      <c r="D366">
        <v>26.572128899999999</v>
      </c>
      <c r="E366">
        <v>93.075190379999995</v>
      </c>
      <c r="F366" t="s">
        <v>68</v>
      </c>
      <c r="G366" t="s">
        <v>190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1</v>
      </c>
      <c r="N366" t="s">
        <v>9</v>
      </c>
    </row>
    <row r="367" spans="1:14" x14ac:dyDescent="0.3">
      <c r="A367">
        <v>123.3</v>
      </c>
      <c r="B367">
        <v>123</v>
      </c>
      <c r="C367" s="1">
        <v>43528</v>
      </c>
      <c r="D367">
        <v>26.572128899999999</v>
      </c>
      <c r="E367">
        <v>93.075190379999995</v>
      </c>
      <c r="F367" t="s">
        <v>68</v>
      </c>
      <c r="G367" t="s">
        <v>190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1</v>
      </c>
      <c r="N367" t="s">
        <v>9</v>
      </c>
    </row>
    <row r="368" spans="1:14" x14ac:dyDescent="0.3">
      <c r="A368">
        <v>123.4</v>
      </c>
      <c r="B368">
        <v>123</v>
      </c>
      <c r="C368" s="1">
        <v>43528</v>
      </c>
      <c r="D368">
        <v>26.572128899999999</v>
      </c>
      <c r="E368">
        <v>93.075190379999995</v>
      </c>
      <c r="F368" t="s">
        <v>68</v>
      </c>
      <c r="G368" t="s">
        <v>190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1</v>
      </c>
      <c r="N368" t="s">
        <v>9</v>
      </c>
    </row>
    <row r="369" spans="1:14" x14ac:dyDescent="0.3">
      <c r="A369">
        <v>123.5</v>
      </c>
      <c r="B369">
        <v>123</v>
      </c>
      <c r="C369" s="1">
        <v>43528</v>
      </c>
      <c r="D369">
        <v>26.572128899999999</v>
      </c>
      <c r="E369">
        <v>93.075190379999995</v>
      </c>
      <c r="F369" t="s">
        <v>68</v>
      </c>
      <c r="G369" t="s">
        <v>190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1</v>
      </c>
      <c r="N369" t="s">
        <v>9</v>
      </c>
    </row>
    <row r="370" spans="1:14" x14ac:dyDescent="0.3">
      <c r="A370">
        <v>123.6</v>
      </c>
      <c r="B370">
        <v>123</v>
      </c>
      <c r="C370" s="1">
        <v>43528</v>
      </c>
      <c r="D370">
        <v>26.572128899999999</v>
      </c>
      <c r="E370">
        <v>93.075190379999995</v>
      </c>
      <c r="F370" t="s">
        <v>68</v>
      </c>
      <c r="G370" t="s">
        <v>190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 t="s">
        <v>9</v>
      </c>
    </row>
    <row r="371" spans="1:14" x14ac:dyDescent="0.3">
      <c r="A371">
        <v>123.7</v>
      </c>
      <c r="B371">
        <v>123</v>
      </c>
      <c r="C371" s="1">
        <v>43528</v>
      </c>
      <c r="D371">
        <v>26.572128899999999</v>
      </c>
      <c r="E371">
        <v>93.075190379999995</v>
      </c>
      <c r="F371" t="s">
        <v>68</v>
      </c>
      <c r="G371" t="s">
        <v>190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1</v>
      </c>
      <c r="N371" t="s">
        <v>9</v>
      </c>
    </row>
    <row r="372" spans="1:14" x14ac:dyDescent="0.3">
      <c r="A372">
        <v>124</v>
      </c>
      <c r="B372">
        <v>124</v>
      </c>
      <c r="C372" s="1">
        <v>43528</v>
      </c>
      <c r="D372">
        <v>26.57380556</v>
      </c>
      <c r="E372">
        <v>93.183944440000005</v>
      </c>
      <c r="F372" t="s">
        <v>192</v>
      </c>
      <c r="G372" t="s">
        <v>190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1</v>
      </c>
      <c r="N372" t="s">
        <v>9</v>
      </c>
    </row>
    <row r="373" spans="1:14" x14ac:dyDescent="0.3">
      <c r="A373">
        <v>125</v>
      </c>
      <c r="B373">
        <v>125</v>
      </c>
      <c r="C373" s="1">
        <v>43530</v>
      </c>
      <c r="D373">
        <v>26.57455556</v>
      </c>
      <c r="E373">
        <v>93.194305560000004</v>
      </c>
      <c r="F373" t="s">
        <v>68</v>
      </c>
      <c r="G373" t="s">
        <v>190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</v>
      </c>
      <c r="N373" t="s">
        <v>9</v>
      </c>
    </row>
    <row r="374" spans="1:14" x14ac:dyDescent="0.3">
      <c r="A374">
        <v>126</v>
      </c>
      <c r="B374">
        <v>126</v>
      </c>
      <c r="C374" s="1">
        <v>43530</v>
      </c>
      <c r="D374">
        <v>26.572333329999999</v>
      </c>
      <c r="E374">
        <v>93.143277780000005</v>
      </c>
      <c r="F374" t="s">
        <v>70</v>
      </c>
      <c r="G374" t="s">
        <v>190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1</v>
      </c>
      <c r="N374" t="s">
        <v>9</v>
      </c>
    </row>
    <row r="375" spans="1:14" x14ac:dyDescent="0.3">
      <c r="A375">
        <v>127</v>
      </c>
      <c r="B375">
        <v>127</v>
      </c>
      <c r="C375" s="1">
        <v>43530</v>
      </c>
      <c r="D375">
        <v>26.573972220000002</v>
      </c>
      <c r="E375">
        <v>93.146027779999997</v>
      </c>
      <c r="F375" t="s">
        <v>17</v>
      </c>
      <c r="G375" t="s">
        <v>190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</v>
      </c>
      <c r="N375" t="s">
        <v>9</v>
      </c>
    </row>
    <row r="376" spans="1:14" x14ac:dyDescent="0.3">
      <c r="A376">
        <v>128</v>
      </c>
      <c r="B376">
        <v>128</v>
      </c>
      <c r="C376" s="1">
        <v>43530</v>
      </c>
      <c r="D376">
        <v>26.576277780000002</v>
      </c>
      <c r="E376">
        <v>93.155500000000004</v>
      </c>
      <c r="F376" t="s">
        <v>14</v>
      </c>
      <c r="G376" t="s">
        <v>190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1</v>
      </c>
      <c r="N376" t="s">
        <v>9</v>
      </c>
    </row>
    <row r="377" spans="1:14" x14ac:dyDescent="0.3">
      <c r="A377">
        <v>129</v>
      </c>
      <c r="B377">
        <v>129</v>
      </c>
      <c r="C377" s="1">
        <v>43532</v>
      </c>
      <c r="D377">
        <v>26.58426167</v>
      </c>
      <c r="E377">
        <v>93.337416669999996</v>
      </c>
      <c r="F377" t="s">
        <v>64</v>
      </c>
      <c r="G377" t="s">
        <v>190</v>
      </c>
      <c r="H377">
        <v>1</v>
      </c>
      <c r="I377">
        <v>0</v>
      </c>
      <c r="J377">
        <v>0</v>
      </c>
      <c r="K377">
        <v>0</v>
      </c>
      <c r="L377">
        <v>1</v>
      </c>
      <c r="M377">
        <v>0</v>
      </c>
      <c r="N377" t="s">
        <v>9</v>
      </c>
    </row>
    <row r="378" spans="1:14" x14ac:dyDescent="0.3">
      <c r="A378">
        <v>130</v>
      </c>
      <c r="B378">
        <v>130</v>
      </c>
      <c r="C378" s="1">
        <v>43532</v>
      </c>
      <c r="D378">
        <v>26.640722220000001</v>
      </c>
      <c r="E378">
        <v>93.567972220000001</v>
      </c>
      <c r="F378" t="s">
        <v>122</v>
      </c>
      <c r="G378" t="s">
        <v>189</v>
      </c>
      <c r="H378">
        <v>1</v>
      </c>
      <c r="I378">
        <v>0</v>
      </c>
      <c r="J378">
        <v>0</v>
      </c>
      <c r="K378">
        <v>1</v>
      </c>
      <c r="L378">
        <v>0</v>
      </c>
      <c r="M378">
        <v>0</v>
      </c>
      <c r="N378" t="s">
        <v>9</v>
      </c>
    </row>
    <row r="379" spans="1:14" x14ac:dyDescent="0.3">
      <c r="A379">
        <v>131</v>
      </c>
      <c r="B379">
        <v>131</v>
      </c>
      <c r="C379" s="1">
        <v>43534</v>
      </c>
      <c r="D379">
        <v>26.58531</v>
      </c>
      <c r="E379">
        <v>93.316824999999994</v>
      </c>
      <c r="F379" t="s">
        <v>195</v>
      </c>
      <c r="G379" t="s">
        <v>189</v>
      </c>
      <c r="H379">
        <v>1</v>
      </c>
      <c r="I379">
        <v>0</v>
      </c>
      <c r="J379">
        <v>0</v>
      </c>
      <c r="K379">
        <v>1</v>
      </c>
      <c r="L379">
        <v>0</v>
      </c>
      <c r="M379">
        <v>0</v>
      </c>
      <c r="N379" t="s">
        <v>9</v>
      </c>
    </row>
    <row r="380" spans="1:14" x14ac:dyDescent="0.3">
      <c r="A380">
        <v>132</v>
      </c>
      <c r="B380">
        <v>132</v>
      </c>
      <c r="C380" s="1">
        <v>43534</v>
      </c>
      <c r="D380">
        <v>26.576628329999998</v>
      </c>
      <c r="E380">
        <v>93.254429999999999</v>
      </c>
      <c r="F380" t="s">
        <v>195</v>
      </c>
      <c r="G380" t="s">
        <v>189</v>
      </c>
      <c r="H380">
        <v>1</v>
      </c>
      <c r="I380">
        <v>0</v>
      </c>
      <c r="J380">
        <v>0</v>
      </c>
      <c r="K380">
        <v>1</v>
      </c>
      <c r="L380">
        <v>0</v>
      </c>
      <c r="M380">
        <v>0</v>
      </c>
      <c r="N380" t="s">
        <v>9</v>
      </c>
    </row>
    <row r="381" spans="1:14" x14ac:dyDescent="0.3">
      <c r="A381">
        <v>133</v>
      </c>
      <c r="B381">
        <v>133</v>
      </c>
      <c r="C381" s="1">
        <v>43541</v>
      </c>
      <c r="D381">
        <v>26.575138890000002</v>
      </c>
      <c r="E381">
        <v>93.20783333</v>
      </c>
      <c r="F381" t="s">
        <v>18</v>
      </c>
      <c r="G381" t="s">
        <v>191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0</v>
      </c>
      <c r="N381" t="s">
        <v>9</v>
      </c>
    </row>
    <row r="382" spans="1:14" x14ac:dyDescent="0.3">
      <c r="A382">
        <v>134</v>
      </c>
      <c r="B382">
        <v>134</v>
      </c>
      <c r="C382" s="1">
        <v>43543</v>
      </c>
      <c r="D382">
        <v>26.574722220000002</v>
      </c>
      <c r="E382">
        <v>93.214083329999994</v>
      </c>
      <c r="F382" t="s">
        <v>82</v>
      </c>
      <c r="G382" t="s">
        <v>191</v>
      </c>
      <c r="H382">
        <v>1</v>
      </c>
      <c r="I382">
        <v>0</v>
      </c>
      <c r="J382">
        <v>0</v>
      </c>
      <c r="K382">
        <v>1</v>
      </c>
      <c r="L382">
        <v>0</v>
      </c>
      <c r="M382">
        <v>0</v>
      </c>
      <c r="N382" t="s">
        <v>9</v>
      </c>
    </row>
    <row r="383" spans="1:14" x14ac:dyDescent="0.3">
      <c r="A383">
        <v>135</v>
      </c>
      <c r="B383">
        <v>135</v>
      </c>
      <c r="C383" s="1">
        <v>43543</v>
      </c>
      <c r="D383">
        <v>26.58544444</v>
      </c>
      <c r="E383">
        <v>93.329527780000006</v>
      </c>
      <c r="F383" t="s">
        <v>14</v>
      </c>
      <c r="G383" t="s">
        <v>190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 t="s">
        <v>19</v>
      </c>
    </row>
    <row r="384" spans="1:14" x14ac:dyDescent="0.3">
      <c r="A384">
        <v>136</v>
      </c>
      <c r="B384">
        <v>136</v>
      </c>
      <c r="C384" s="1">
        <v>43545</v>
      </c>
      <c r="D384">
        <v>26.576219170000002</v>
      </c>
      <c r="E384">
        <v>93.155868330000004</v>
      </c>
      <c r="F384" t="s">
        <v>34</v>
      </c>
      <c r="G384" t="s">
        <v>187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0</v>
      </c>
      <c r="N384" t="s">
        <v>9</v>
      </c>
    </row>
    <row r="385" spans="1:14" x14ac:dyDescent="0.3">
      <c r="A385">
        <v>137</v>
      </c>
      <c r="B385">
        <v>137</v>
      </c>
      <c r="C385" s="1">
        <v>43545</v>
      </c>
      <c r="D385">
        <v>26.574651670000002</v>
      </c>
      <c r="E385">
        <v>93.231179170000004</v>
      </c>
      <c r="F385" t="s">
        <v>20</v>
      </c>
      <c r="G385" t="s">
        <v>187</v>
      </c>
      <c r="H385">
        <v>1</v>
      </c>
      <c r="I385">
        <v>0</v>
      </c>
      <c r="J385">
        <v>0</v>
      </c>
      <c r="K385">
        <v>1</v>
      </c>
      <c r="L385">
        <v>0</v>
      </c>
      <c r="M385">
        <v>0</v>
      </c>
      <c r="N385" t="s">
        <v>9</v>
      </c>
    </row>
    <row r="386" spans="1:14" x14ac:dyDescent="0.3">
      <c r="A386">
        <v>138</v>
      </c>
      <c r="B386">
        <v>138</v>
      </c>
      <c r="C386" s="1">
        <v>43547</v>
      </c>
      <c r="D386">
        <v>26.64086833</v>
      </c>
      <c r="E386">
        <v>93.595915000000005</v>
      </c>
      <c r="F386" t="s">
        <v>21</v>
      </c>
      <c r="G386" t="s">
        <v>187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0</v>
      </c>
      <c r="N386" t="s">
        <v>9</v>
      </c>
    </row>
    <row r="387" spans="1:14" x14ac:dyDescent="0.3">
      <c r="A387">
        <v>139</v>
      </c>
      <c r="B387">
        <v>139</v>
      </c>
      <c r="C387" s="1">
        <v>43547</v>
      </c>
      <c r="D387">
        <v>26.598884999999999</v>
      </c>
      <c r="E387">
        <v>93.451409999999996</v>
      </c>
      <c r="F387" t="s">
        <v>22</v>
      </c>
      <c r="G387" t="s">
        <v>187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0</v>
      </c>
      <c r="N387" t="s">
        <v>9</v>
      </c>
    </row>
    <row r="388" spans="1:14" x14ac:dyDescent="0.3">
      <c r="A388">
        <v>140</v>
      </c>
      <c r="B388">
        <v>140</v>
      </c>
      <c r="C388" s="1">
        <v>43547</v>
      </c>
      <c r="D388">
        <v>26.575083329999998</v>
      </c>
      <c r="E388">
        <v>93.15</v>
      </c>
      <c r="F388" t="s">
        <v>192</v>
      </c>
      <c r="G388" t="s">
        <v>190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1</v>
      </c>
      <c r="N388" t="s">
        <v>9</v>
      </c>
    </row>
    <row r="389" spans="1:14" x14ac:dyDescent="0.3">
      <c r="A389">
        <v>141</v>
      </c>
      <c r="B389">
        <v>141</v>
      </c>
      <c r="C389" s="1">
        <v>43551</v>
      </c>
      <c r="D389">
        <v>26.584313330000001</v>
      </c>
      <c r="E389">
        <v>93.33713333</v>
      </c>
      <c r="F389" t="s">
        <v>70</v>
      </c>
      <c r="G389" t="s">
        <v>190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 t="s">
        <v>9</v>
      </c>
    </row>
    <row r="390" spans="1:14" x14ac:dyDescent="0.3">
      <c r="A390">
        <v>142</v>
      </c>
      <c r="B390">
        <v>142</v>
      </c>
      <c r="C390" s="1">
        <v>43551</v>
      </c>
      <c r="D390">
        <v>26.574478330000002</v>
      </c>
      <c r="E390">
        <v>93.193359999999998</v>
      </c>
      <c r="F390" t="s">
        <v>23</v>
      </c>
      <c r="G390" t="s">
        <v>187</v>
      </c>
      <c r="H390">
        <v>1</v>
      </c>
      <c r="I390">
        <v>0</v>
      </c>
      <c r="J390">
        <v>0</v>
      </c>
      <c r="K390">
        <v>1</v>
      </c>
      <c r="L390">
        <v>0</v>
      </c>
      <c r="M390">
        <v>0</v>
      </c>
      <c r="N390" t="s">
        <v>9</v>
      </c>
    </row>
    <row r="391" spans="1:14" x14ac:dyDescent="0.3">
      <c r="A391">
        <v>143</v>
      </c>
      <c r="B391">
        <v>143</v>
      </c>
      <c r="C391" s="1">
        <v>43551</v>
      </c>
      <c r="D391">
        <v>26.574249999999999</v>
      </c>
      <c r="E391">
        <v>93.189972220000001</v>
      </c>
      <c r="F391" t="s">
        <v>24</v>
      </c>
      <c r="G391" t="s">
        <v>191</v>
      </c>
      <c r="H391">
        <v>1</v>
      </c>
      <c r="I391">
        <v>0</v>
      </c>
      <c r="J391">
        <v>0</v>
      </c>
      <c r="K391">
        <v>1</v>
      </c>
      <c r="L391">
        <v>0</v>
      </c>
      <c r="M391">
        <v>0</v>
      </c>
      <c r="N391" t="s">
        <v>9</v>
      </c>
    </row>
    <row r="392" spans="1:14" ht="86.4" x14ac:dyDescent="0.3">
      <c r="A392">
        <v>144</v>
      </c>
      <c r="B392">
        <v>144</v>
      </c>
      <c r="C392" s="1">
        <v>43556</v>
      </c>
      <c r="D392">
        <v>26.574472220000001</v>
      </c>
      <c r="E392">
        <v>93.193444439999993</v>
      </c>
      <c r="F392" t="s">
        <v>70</v>
      </c>
      <c r="G392" t="s">
        <v>190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1</v>
      </c>
      <c r="N392" s="2" t="s">
        <v>25</v>
      </c>
    </row>
    <row r="393" spans="1:14" ht="86.4" x14ac:dyDescent="0.3">
      <c r="A393">
        <v>144.1</v>
      </c>
      <c r="B393">
        <v>144</v>
      </c>
      <c r="C393" s="1">
        <v>43556</v>
      </c>
      <c r="D393">
        <v>26.574472220000001</v>
      </c>
      <c r="E393">
        <v>93.193444439999993</v>
      </c>
      <c r="F393" t="s">
        <v>70</v>
      </c>
      <c r="G393" t="s">
        <v>190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 s="2" t="s">
        <v>25</v>
      </c>
    </row>
    <row r="394" spans="1:14" x14ac:dyDescent="0.3">
      <c r="A394">
        <v>145</v>
      </c>
      <c r="B394">
        <v>145</v>
      </c>
      <c r="C394" s="1">
        <v>43556</v>
      </c>
      <c r="D394">
        <v>26.574472220000001</v>
      </c>
      <c r="E394">
        <v>93.193444439999993</v>
      </c>
      <c r="F394" t="s">
        <v>103</v>
      </c>
      <c r="G394" t="s">
        <v>189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1</v>
      </c>
      <c r="N394" t="s">
        <v>26</v>
      </c>
    </row>
    <row r="395" spans="1:14" x14ac:dyDescent="0.3">
      <c r="A395">
        <v>145.1</v>
      </c>
      <c r="B395">
        <v>145</v>
      </c>
      <c r="C395" s="1">
        <v>43556</v>
      </c>
      <c r="D395">
        <v>26.574472220000001</v>
      </c>
      <c r="E395">
        <v>93.193444439999993</v>
      </c>
      <c r="F395" t="s">
        <v>103</v>
      </c>
      <c r="G395" t="s">
        <v>189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1</v>
      </c>
      <c r="N395" t="s">
        <v>26</v>
      </c>
    </row>
    <row r="396" spans="1:14" x14ac:dyDescent="0.3">
      <c r="A396">
        <v>145.19999999999999</v>
      </c>
      <c r="B396">
        <v>145</v>
      </c>
      <c r="C396" s="1">
        <v>43556</v>
      </c>
      <c r="D396">
        <v>26.574472220000001</v>
      </c>
      <c r="E396">
        <v>93.193444439999993</v>
      </c>
      <c r="F396" t="s">
        <v>103</v>
      </c>
      <c r="G396" t="s">
        <v>189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 t="s">
        <v>26</v>
      </c>
    </row>
    <row r="397" spans="1:14" x14ac:dyDescent="0.3">
      <c r="A397">
        <v>145.30000000000001</v>
      </c>
      <c r="B397">
        <v>145</v>
      </c>
      <c r="C397" s="1">
        <v>43556</v>
      </c>
      <c r="D397">
        <v>26.574472220000001</v>
      </c>
      <c r="E397">
        <v>93.193444439999993</v>
      </c>
      <c r="F397" t="s">
        <v>103</v>
      </c>
      <c r="G397" t="s">
        <v>189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1</v>
      </c>
      <c r="N397" t="s">
        <v>26</v>
      </c>
    </row>
    <row r="398" spans="1:14" x14ac:dyDescent="0.3">
      <c r="A398">
        <v>145.4</v>
      </c>
      <c r="B398">
        <v>145</v>
      </c>
      <c r="C398" s="1">
        <v>43556</v>
      </c>
      <c r="D398">
        <v>26.574472220000001</v>
      </c>
      <c r="E398">
        <v>93.193444439999993</v>
      </c>
      <c r="F398" t="s">
        <v>103</v>
      </c>
      <c r="G398" t="s">
        <v>189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1</v>
      </c>
      <c r="N398" t="s">
        <v>26</v>
      </c>
    </row>
    <row r="399" spans="1:14" x14ac:dyDescent="0.3">
      <c r="A399">
        <v>145.5</v>
      </c>
      <c r="B399">
        <v>145</v>
      </c>
      <c r="C399" s="1">
        <v>43556</v>
      </c>
      <c r="D399">
        <v>26.574472220000001</v>
      </c>
      <c r="E399">
        <v>93.193444439999993</v>
      </c>
      <c r="F399" t="s">
        <v>103</v>
      </c>
      <c r="G399" t="s">
        <v>189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1</v>
      </c>
      <c r="N399" t="s">
        <v>26</v>
      </c>
    </row>
    <row r="400" spans="1:14" x14ac:dyDescent="0.3">
      <c r="A400">
        <v>145.6</v>
      </c>
      <c r="B400">
        <v>145</v>
      </c>
      <c r="C400" s="1">
        <v>43556</v>
      </c>
      <c r="D400">
        <v>26.574472220000001</v>
      </c>
      <c r="E400">
        <v>93.193444439999993</v>
      </c>
      <c r="F400" t="s">
        <v>103</v>
      </c>
      <c r="G400" t="s">
        <v>189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</v>
      </c>
      <c r="N400" t="s">
        <v>26</v>
      </c>
    </row>
    <row r="401" spans="1:14" x14ac:dyDescent="0.3">
      <c r="A401">
        <v>145.69999999999999</v>
      </c>
      <c r="B401">
        <v>145</v>
      </c>
      <c r="C401" s="1">
        <v>43556</v>
      </c>
      <c r="D401">
        <v>26.574472220000001</v>
      </c>
      <c r="E401">
        <v>93.193444439999993</v>
      </c>
      <c r="F401" t="s">
        <v>103</v>
      </c>
      <c r="G401" t="s">
        <v>189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 t="s">
        <v>26</v>
      </c>
    </row>
    <row r="402" spans="1:14" x14ac:dyDescent="0.3">
      <c r="A402">
        <v>146</v>
      </c>
      <c r="B402">
        <v>146</v>
      </c>
      <c r="C402" s="1">
        <v>43556</v>
      </c>
      <c r="D402">
        <v>26.574472220000001</v>
      </c>
      <c r="E402">
        <v>93.193444439999993</v>
      </c>
      <c r="F402" t="s">
        <v>68</v>
      </c>
      <c r="G402" t="s">
        <v>190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</v>
      </c>
      <c r="N402" t="s">
        <v>27</v>
      </c>
    </row>
    <row r="403" spans="1:14" x14ac:dyDescent="0.3">
      <c r="A403">
        <v>146.1</v>
      </c>
      <c r="B403">
        <v>146</v>
      </c>
      <c r="C403" s="1">
        <v>43556</v>
      </c>
      <c r="D403">
        <v>26.574472220000001</v>
      </c>
      <c r="E403">
        <v>93.193444439999993</v>
      </c>
      <c r="F403" t="s">
        <v>68</v>
      </c>
      <c r="G403" t="s">
        <v>190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1</v>
      </c>
      <c r="N403" t="s">
        <v>27</v>
      </c>
    </row>
    <row r="404" spans="1:14" x14ac:dyDescent="0.3">
      <c r="A404">
        <v>146.1</v>
      </c>
      <c r="B404">
        <v>146</v>
      </c>
      <c r="C404" s="1">
        <v>43556</v>
      </c>
      <c r="D404">
        <v>26.574472220000001</v>
      </c>
      <c r="E404">
        <v>93.193444439999993</v>
      </c>
      <c r="F404" t="s">
        <v>68</v>
      </c>
      <c r="G404" t="s">
        <v>190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1</v>
      </c>
      <c r="N404" t="s">
        <v>27</v>
      </c>
    </row>
    <row r="405" spans="1:14" x14ac:dyDescent="0.3">
      <c r="A405">
        <v>146.11000000000001</v>
      </c>
      <c r="B405">
        <v>146</v>
      </c>
      <c r="C405" s="1">
        <v>43556</v>
      </c>
      <c r="D405">
        <v>26.574472220000001</v>
      </c>
      <c r="E405">
        <v>93.193444439999993</v>
      </c>
      <c r="F405" t="s">
        <v>68</v>
      </c>
      <c r="G405" t="s">
        <v>190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1</v>
      </c>
      <c r="N405" t="s">
        <v>27</v>
      </c>
    </row>
    <row r="406" spans="1:14" x14ac:dyDescent="0.3">
      <c r="A406">
        <v>146.12</v>
      </c>
      <c r="B406">
        <v>146</v>
      </c>
      <c r="C406" s="1">
        <v>43556</v>
      </c>
      <c r="D406">
        <v>26.574472220000001</v>
      </c>
      <c r="E406">
        <v>93.193444439999993</v>
      </c>
      <c r="F406" t="s">
        <v>68</v>
      </c>
      <c r="G406" t="s">
        <v>190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1</v>
      </c>
      <c r="N406" t="s">
        <v>27</v>
      </c>
    </row>
    <row r="407" spans="1:14" x14ac:dyDescent="0.3">
      <c r="A407">
        <v>146.13</v>
      </c>
      <c r="B407">
        <v>146</v>
      </c>
      <c r="C407" s="1">
        <v>43556</v>
      </c>
      <c r="D407">
        <v>26.574472220000001</v>
      </c>
      <c r="E407">
        <v>93.193444439999993</v>
      </c>
      <c r="F407" t="s">
        <v>68</v>
      </c>
      <c r="G407" t="s">
        <v>190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1</v>
      </c>
      <c r="N407" t="s">
        <v>27</v>
      </c>
    </row>
    <row r="408" spans="1:14" x14ac:dyDescent="0.3">
      <c r="A408">
        <v>146.19999999999999</v>
      </c>
      <c r="B408">
        <v>146</v>
      </c>
      <c r="C408" s="1">
        <v>43556</v>
      </c>
      <c r="D408">
        <v>26.574472220000001</v>
      </c>
      <c r="E408">
        <v>93.193444439999993</v>
      </c>
      <c r="F408" t="s">
        <v>68</v>
      </c>
      <c r="G408" t="s">
        <v>190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1</v>
      </c>
      <c r="N408" t="s">
        <v>27</v>
      </c>
    </row>
    <row r="409" spans="1:14" x14ac:dyDescent="0.3">
      <c r="A409">
        <v>146.30000000000001</v>
      </c>
      <c r="B409">
        <v>146</v>
      </c>
      <c r="C409" s="1">
        <v>43556</v>
      </c>
      <c r="D409">
        <v>26.574472220000001</v>
      </c>
      <c r="E409">
        <v>93.193444439999993</v>
      </c>
      <c r="F409" t="s">
        <v>68</v>
      </c>
      <c r="G409" t="s">
        <v>190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1</v>
      </c>
      <c r="N409" t="s">
        <v>27</v>
      </c>
    </row>
    <row r="410" spans="1:14" x14ac:dyDescent="0.3">
      <c r="A410">
        <v>146.4</v>
      </c>
      <c r="B410">
        <v>146</v>
      </c>
      <c r="C410" s="1">
        <v>43556</v>
      </c>
      <c r="D410">
        <v>26.574472220000001</v>
      </c>
      <c r="E410">
        <v>93.193444439999993</v>
      </c>
      <c r="F410" t="s">
        <v>68</v>
      </c>
      <c r="G410" t="s">
        <v>190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1</v>
      </c>
      <c r="N410" t="s">
        <v>27</v>
      </c>
    </row>
    <row r="411" spans="1:14" x14ac:dyDescent="0.3">
      <c r="A411">
        <v>146.5</v>
      </c>
      <c r="B411">
        <v>146</v>
      </c>
      <c r="C411" s="1">
        <v>43556</v>
      </c>
      <c r="D411">
        <v>26.574472220000001</v>
      </c>
      <c r="E411">
        <v>93.193444439999993</v>
      </c>
      <c r="F411" t="s">
        <v>68</v>
      </c>
      <c r="G411" t="s">
        <v>190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</v>
      </c>
      <c r="N411" t="s">
        <v>27</v>
      </c>
    </row>
    <row r="412" spans="1:14" x14ac:dyDescent="0.3">
      <c r="A412">
        <v>146.6</v>
      </c>
      <c r="B412">
        <v>146</v>
      </c>
      <c r="C412" s="1">
        <v>43556</v>
      </c>
      <c r="D412">
        <v>26.574472220000001</v>
      </c>
      <c r="E412">
        <v>93.193444439999993</v>
      </c>
      <c r="F412" t="s">
        <v>68</v>
      </c>
      <c r="G412" t="s">
        <v>190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1</v>
      </c>
      <c r="N412" t="s">
        <v>27</v>
      </c>
    </row>
    <row r="413" spans="1:14" x14ac:dyDescent="0.3">
      <c r="A413">
        <v>146.69999999999999</v>
      </c>
      <c r="B413">
        <v>146</v>
      </c>
      <c r="C413" s="1">
        <v>43556</v>
      </c>
      <c r="D413">
        <v>26.574472220000001</v>
      </c>
      <c r="E413">
        <v>93.193444439999993</v>
      </c>
      <c r="F413" t="s">
        <v>68</v>
      </c>
      <c r="G413" t="s">
        <v>190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 t="s">
        <v>27</v>
      </c>
    </row>
    <row r="414" spans="1:14" x14ac:dyDescent="0.3">
      <c r="A414">
        <v>146.80000000000001</v>
      </c>
      <c r="B414">
        <v>146</v>
      </c>
      <c r="C414" s="1">
        <v>43556</v>
      </c>
      <c r="D414">
        <v>26.574472220000001</v>
      </c>
      <c r="E414">
        <v>93.193444439999993</v>
      </c>
      <c r="F414" t="s">
        <v>68</v>
      </c>
      <c r="G414" t="s">
        <v>190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1</v>
      </c>
      <c r="N414" t="s">
        <v>27</v>
      </c>
    </row>
    <row r="415" spans="1:14" x14ac:dyDescent="0.3">
      <c r="A415">
        <v>146.9</v>
      </c>
      <c r="B415">
        <v>146</v>
      </c>
      <c r="C415" s="1">
        <v>43556</v>
      </c>
      <c r="D415">
        <v>26.574472220000001</v>
      </c>
      <c r="E415">
        <v>93.193444439999993</v>
      </c>
      <c r="F415" t="s">
        <v>68</v>
      </c>
      <c r="G415" t="s">
        <v>190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1</v>
      </c>
      <c r="N415" t="s">
        <v>27</v>
      </c>
    </row>
    <row r="416" spans="1:14" x14ac:dyDescent="0.3">
      <c r="A416">
        <v>147</v>
      </c>
      <c r="B416">
        <v>147</v>
      </c>
      <c r="C416" s="1">
        <v>43564</v>
      </c>
      <c r="D416">
        <v>26.590527779999999</v>
      </c>
      <c r="E416">
        <v>93.432416669999995</v>
      </c>
      <c r="F416" t="s">
        <v>28</v>
      </c>
      <c r="G416" t="s">
        <v>191</v>
      </c>
      <c r="H416">
        <v>1</v>
      </c>
      <c r="I416">
        <v>0</v>
      </c>
      <c r="J416">
        <v>0</v>
      </c>
      <c r="K416">
        <v>1</v>
      </c>
      <c r="L416">
        <v>0</v>
      </c>
      <c r="M416">
        <v>0</v>
      </c>
      <c r="N416" t="s">
        <v>9</v>
      </c>
    </row>
    <row r="417" spans="1:14" x14ac:dyDescent="0.3">
      <c r="A417">
        <v>148</v>
      </c>
      <c r="B417">
        <v>148</v>
      </c>
      <c r="C417" s="1">
        <v>43568</v>
      </c>
      <c r="D417">
        <v>26.586431940000001</v>
      </c>
      <c r="E417">
        <v>93.356197499999993</v>
      </c>
      <c r="F417" t="s">
        <v>29</v>
      </c>
      <c r="G417" t="s">
        <v>187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0</v>
      </c>
      <c r="N417" t="s">
        <v>9</v>
      </c>
    </row>
    <row r="418" spans="1:14" x14ac:dyDescent="0.3">
      <c r="A418">
        <v>149</v>
      </c>
      <c r="B418">
        <v>149</v>
      </c>
      <c r="C418" s="1">
        <v>43568</v>
      </c>
      <c r="D418">
        <v>26.599817779999999</v>
      </c>
      <c r="E418">
        <v>93.453087780000004</v>
      </c>
      <c r="F418" t="s">
        <v>30</v>
      </c>
      <c r="G418" t="s">
        <v>191</v>
      </c>
      <c r="H418">
        <v>1</v>
      </c>
      <c r="I418">
        <v>0</v>
      </c>
      <c r="J418">
        <v>0</v>
      </c>
      <c r="K418">
        <v>1</v>
      </c>
      <c r="L418">
        <v>0</v>
      </c>
      <c r="M418">
        <v>0</v>
      </c>
      <c r="N418" t="s">
        <v>9</v>
      </c>
    </row>
    <row r="419" spans="1:14" x14ac:dyDescent="0.3">
      <c r="A419">
        <v>150</v>
      </c>
      <c r="B419">
        <v>150</v>
      </c>
      <c r="C419" s="1">
        <v>43574</v>
      </c>
      <c r="D419">
        <v>26.574722220000002</v>
      </c>
      <c r="E419">
        <v>93.224111109999996</v>
      </c>
      <c r="F419" t="s">
        <v>196</v>
      </c>
      <c r="G419" t="s">
        <v>191</v>
      </c>
      <c r="H419">
        <v>1</v>
      </c>
      <c r="I419">
        <v>0</v>
      </c>
      <c r="J419">
        <v>0</v>
      </c>
      <c r="K419">
        <v>1</v>
      </c>
      <c r="L419">
        <v>0</v>
      </c>
      <c r="M419">
        <v>0</v>
      </c>
      <c r="N419" t="s">
        <v>9</v>
      </c>
    </row>
    <row r="420" spans="1:14" x14ac:dyDescent="0.3">
      <c r="A420">
        <v>151</v>
      </c>
      <c r="B420">
        <v>151</v>
      </c>
      <c r="C420" s="1">
        <v>43574</v>
      </c>
      <c r="D420">
        <v>26.571055560000001</v>
      </c>
      <c r="E420">
        <v>93.073750000000004</v>
      </c>
      <c r="F420" t="s">
        <v>31</v>
      </c>
      <c r="G420" t="s">
        <v>191</v>
      </c>
      <c r="H420">
        <v>1</v>
      </c>
      <c r="I420">
        <v>0</v>
      </c>
      <c r="J420">
        <v>0</v>
      </c>
      <c r="K420">
        <v>1</v>
      </c>
      <c r="L420">
        <v>0</v>
      </c>
      <c r="M420">
        <v>0</v>
      </c>
      <c r="N420" t="s">
        <v>9</v>
      </c>
    </row>
    <row r="421" spans="1:14" x14ac:dyDescent="0.3">
      <c r="A421">
        <v>152</v>
      </c>
      <c r="B421">
        <v>152</v>
      </c>
      <c r="C421" s="1">
        <v>43574</v>
      </c>
      <c r="D421">
        <v>26.58811111</v>
      </c>
      <c r="E421">
        <v>93.392611110000004</v>
      </c>
      <c r="F421" t="s">
        <v>32</v>
      </c>
      <c r="G421" t="s">
        <v>191</v>
      </c>
      <c r="H421">
        <v>1</v>
      </c>
      <c r="I421">
        <v>0</v>
      </c>
      <c r="J421">
        <v>0</v>
      </c>
      <c r="K421">
        <v>1</v>
      </c>
      <c r="L421">
        <v>0</v>
      </c>
      <c r="M421">
        <v>0</v>
      </c>
      <c r="N421" t="s">
        <v>9</v>
      </c>
    </row>
    <row r="422" spans="1:14" x14ac:dyDescent="0.3">
      <c r="A422">
        <v>153</v>
      </c>
      <c r="B422">
        <v>153</v>
      </c>
      <c r="C422" s="1">
        <v>43574</v>
      </c>
      <c r="D422">
        <v>26.57413889</v>
      </c>
      <c r="E422">
        <v>93.188916669999998</v>
      </c>
      <c r="F422" t="s">
        <v>64</v>
      </c>
      <c r="G422" t="s">
        <v>190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1</v>
      </c>
      <c r="N422" t="s">
        <v>33</v>
      </c>
    </row>
    <row r="423" spans="1:14" x14ac:dyDescent="0.3">
      <c r="A423">
        <v>153.1</v>
      </c>
      <c r="B423">
        <v>153</v>
      </c>
      <c r="C423" s="1">
        <v>43574</v>
      </c>
      <c r="D423">
        <v>26.57413889</v>
      </c>
      <c r="E423">
        <v>93.188916669999998</v>
      </c>
      <c r="F423" t="s">
        <v>64</v>
      </c>
      <c r="G423" t="s">
        <v>190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1</v>
      </c>
      <c r="N423" t="s">
        <v>33</v>
      </c>
    </row>
    <row r="424" spans="1:14" x14ac:dyDescent="0.3">
      <c r="A424">
        <v>153.1</v>
      </c>
      <c r="B424">
        <v>153</v>
      </c>
      <c r="C424" s="1">
        <v>43574</v>
      </c>
      <c r="D424">
        <v>26.57413889</v>
      </c>
      <c r="E424">
        <v>93.188916669999998</v>
      </c>
      <c r="F424" t="s">
        <v>64</v>
      </c>
      <c r="G424" t="s">
        <v>190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1</v>
      </c>
      <c r="N424" t="s">
        <v>33</v>
      </c>
    </row>
    <row r="425" spans="1:14" x14ac:dyDescent="0.3">
      <c r="A425">
        <v>153.11000000000001</v>
      </c>
      <c r="B425">
        <v>153</v>
      </c>
      <c r="C425" s="1">
        <v>43574</v>
      </c>
      <c r="D425">
        <v>26.57413889</v>
      </c>
      <c r="E425">
        <v>93.188916669999998</v>
      </c>
      <c r="F425" t="s">
        <v>64</v>
      </c>
      <c r="G425" t="s">
        <v>190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1</v>
      </c>
      <c r="N425" t="s">
        <v>33</v>
      </c>
    </row>
    <row r="426" spans="1:14" x14ac:dyDescent="0.3">
      <c r="A426">
        <v>153.12</v>
      </c>
      <c r="B426">
        <v>153</v>
      </c>
      <c r="C426" s="1">
        <v>43574</v>
      </c>
      <c r="D426">
        <v>26.57413889</v>
      </c>
      <c r="E426">
        <v>93.188916669999998</v>
      </c>
      <c r="F426" t="s">
        <v>64</v>
      </c>
      <c r="G426" t="s">
        <v>190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1</v>
      </c>
      <c r="N426" t="s">
        <v>33</v>
      </c>
    </row>
    <row r="427" spans="1:14" x14ac:dyDescent="0.3">
      <c r="A427">
        <v>153.13</v>
      </c>
      <c r="B427">
        <v>153</v>
      </c>
      <c r="C427" s="1">
        <v>43574</v>
      </c>
      <c r="D427">
        <v>26.57413889</v>
      </c>
      <c r="E427">
        <v>93.188916669999998</v>
      </c>
      <c r="F427" t="s">
        <v>64</v>
      </c>
      <c r="G427" t="s">
        <v>190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1</v>
      </c>
      <c r="N427" t="s">
        <v>33</v>
      </c>
    </row>
    <row r="428" spans="1:14" x14ac:dyDescent="0.3">
      <c r="A428">
        <v>153.19999999999999</v>
      </c>
      <c r="B428">
        <v>153</v>
      </c>
      <c r="C428" s="1">
        <v>43574</v>
      </c>
      <c r="D428">
        <v>26.57413889</v>
      </c>
      <c r="E428">
        <v>93.188916669999998</v>
      </c>
      <c r="F428" t="s">
        <v>64</v>
      </c>
      <c r="G428" t="s">
        <v>190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1</v>
      </c>
      <c r="N428" t="s">
        <v>33</v>
      </c>
    </row>
    <row r="429" spans="1:14" x14ac:dyDescent="0.3">
      <c r="A429">
        <v>153.30000000000001</v>
      </c>
      <c r="B429">
        <v>153</v>
      </c>
      <c r="C429" s="1">
        <v>43574</v>
      </c>
      <c r="D429">
        <v>26.57413889</v>
      </c>
      <c r="E429">
        <v>93.188916669999998</v>
      </c>
      <c r="F429" t="s">
        <v>64</v>
      </c>
      <c r="G429" t="s">
        <v>190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1</v>
      </c>
      <c r="N429" t="s">
        <v>33</v>
      </c>
    </row>
    <row r="430" spans="1:14" x14ac:dyDescent="0.3">
      <c r="A430">
        <v>153.4</v>
      </c>
      <c r="B430">
        <v>153</v>
      </c>
      <c r="C430" s="1">
        <v>43574</v>
      </c>
      <c r="D430">
        <v>26.57413889</v>
      </c>
      <c r="E430">
        <v>93.188916669999998</v>
      </c>
      <c r="F430" t="s">
        <v>64</v>
      </c>
      <c r="G430" t="s">
        <v>190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1</v>
      </c>
      <c r="N430" t="s">
        <v>33</v>
      </c>
    </row>
    <row r="431" spans="1:14" x14ac:dyDescent="0.3">
      <c r="A431">
        <v>153.5</v>
      </c>
      <c r="B431">
        <v>153</v>
      </c>
      <c r="C431" s="1">
        <v>43574</v>
      </c>
      <c r="D431">
        <v>26.57413889</v>
      </c>
      <c r="E431">
        <v>93.188916669999998</v>
      </c>
      <c r="F431" t="s">
        <v>64</v>
      </c>
      <c r="G431" t="s">
        <v>190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1</v>
      </c>
      <c r="N431" t="s">
        <v>33</v>
      </c>
    </row>
    <row r="432" spans="1:14" x14ac:dyDescent="0.3">
      <c r="A432">
        <v>153.6</v>
      </c>
      <c r="B432">
        <v>153</v>
      </c>
      <c r="C432" s="1">
        <v>43574</v>
      </c>
      <c r="D432">
        <v>26.57413889</v>
      </c>
      <c r="E432">
        <v>93.188916669999998</v>
      </c>
      <c r="F432" t="s">
        <v>64</v>
      </c>
      <c r="G432" t="s">
        <v>190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</v>
      </c>
      <c r="N432" t="s">
        <v>33</v>
      </c>
    </row>
    <row r="433" spans="1:14" x14ac:dyDescent="0.3">
      <c r="A433">
        <v>153.69999999999999</v>
      </c>
      <c r="B433">
        <v>153</v>
      </c>
      <c r="C433" s="1">
        <v>43574</v>
      </c>
      <c r="D433">
        <v>26.57413889</v>
      </c>
      <c r="E433">
        <v>93.188916669999998</v>
      </c>
      <c r="F433" t="s">
        <v>64</v>
      </c>
      <c r="G433" t="s">
        <v>190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1</v>
      </c>
      <c r="N433" t="s">
        <v>33</v>
      </c>
    </row>
    <row r="434" spans="1:14" x14ac:dyDescent="0.3">
      <c r="A434">
        <v>153.80000000000001</v>
      </c>
      <c r="B434">
        <v>153</v>
      </c>
      <c r="C434" s="1">
        <v>43574</v>
      </c>
      <c r="D434">
        <v>26.57413889</v>
      </c>
      <c r="E434">
        <v>93.188916669999998</v>
      </c>
      <c r="F434" t="s">
        <v>64</v>
      </c>
      <c r="G434" t="s">
        <v>190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1</v>
      </c>
      <c r="N434" t="s">
        <v>33</v>
      </c>
    </row>
    <row r="435" spans="1:14" x14ac:dyDescent="0.3">
      <c r="A435">
        <v>153.9</v>
      </c>
      <c r="B435">
        <v>153</v>
      </c>
      <c r="C435" s="1">
        <v>43574</v>
      </c>
      <c r="D435">
        <v>26.57413889</v>
      </c>
      <c r="E435">
        <v>93.188916669999998</v>
      </c>
      <c r="F435" t="s">
        <v>64</v>
      </c>
      <c r="G435" t="s">
        <v>190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1</v>
      </c>
      <c r="N435" t="s">
        <v>33</v>
      </c>
    </row>
    <row r="436" spans="1:14" x14ac:dyDescent="0.3">
      <c r="A436">
        <v>154</v>
      </c>
      <c r="B436">
        <v>154</v>
      </c>
      <c r="C436" s="1">
        <v>43574</v>
      </c>
      <c r="D436">
        <v>26.579027780000001</v>
      </c>
      <c r="E436">
        <v>93.260194440000006</v>
      </c>
      <c r="F436" t="s">
        <v>24</v>
      </c>
      <c r="G436" t="s">
        <v>191</v>
      </c>
      <c r="H436">
        <v>1</v>
      </c>
      <c r="I436">
        <v>0</v>
      </c>
      <c r="J436">
        <v>0</v>
      </c>
      <c r="K436">
        <v>1</v>
      </c>
      <c r="L436">
        <v>0</v>
      </c>
      <c r="M436">
        <v>0</v>
      </c>
      <c r="N436" t="s">
        <v>9</v>
      </c>
    </row>
    <row r="437" spans="1:14" x14ac:dyDescent="0.3">
      <c r="A437">
        <v>155</v>
      </c>
      <c r="B437">
        <v>155</v>
      </c>
      <c r="C437" s="1">
        <v>43576</v>
      </c>
      <c r="D437">
        <v>26.584201669999999</v>
      </c>
      <c r="E437">
        <v>93.337428329999995</v>
      </c>
      <c r="F437" t="s">
        <v>64</v>
      </c>
      <c r="G437" t="s">
        <v>190</v>
      </c>
      <c r="H437">
        <v>1</v>
      </c>
      <c r="I437">
        <v>0</v>
      </c>
      <c r="J437">
        <v>0</v>
      </c>
      <c r="K437">
        <v>0</v>
      </c>
      <c r="L437">
        <v>1</v>
      </c>
      <c r="M437">
        <v>0</v>
      </c>
      <c r="N437" t="s">
        <v>9</v>
      </c>
    </row>
    <row r="438" spans="1:14" x14ac:dyDescent="0.3">
      <c r="A438">
        <v>156</v>
      </c>
      <c r="B438">
        <v>156</v>
      </c>
      <c r="C438" s="1">
        <v>43576</v>
      </c>
      <c r="D438">
        <v>26.576318329999999</v>
      </c>
      <c r="E438">
        <v>93.252358330000007</v>
      </c>
      <c r="F438" t="s">
        <v>34</v>
      </c>
      <c r="G438" t="s">
        <v>187</v>
      </c>
      <c r="H438">
        <v>1</v>
      </c>
      <c r="I438">
        <v>0</v>
      </c>
      <c r="J438">
        <v>0</v>
      </c>
      <c r="K438">
        <v>1</v>
      </c>
      <c r="L438">
        <v>0</v>
      </c>
      <c r="M438">
        <v>0</v>
      </c>
      <c r="N438" t="s">
        <v>9</v>
      </c>
    </row>
    <row r="439" spans="1:14" x14ac:dyDescent="0.3">
      <c r="A439">
        <v>157</v>
      </c>
      <c r="B439">
        <v>157</v>
      </c>
      <c r="C439" s="1">
        <v>43576</v>
      </c>
      <c r="D439">
        <v>26.574390000000001</v>
      </c>
      <c r="E439">
        <v>93.19210167</v>
      </c>
      <c r="F439" t="s">
        <v>28</v>
      </c>
      <c r="G439" t="s">
        <v>191</v>
      </c>
      <c r="H439">
        <v>1</v>
      </c>
      <c r="I439">
        <v>0</v>
      </c>
      <c r="J439">
        <v>0</v>
      </c>
      <c r="K439">
        <v>1</v>
      </c>
      <c r="L439">
        <v>0</v>
      </c>
      <c r="M439">
        <v>0</v>
      </c>
      <c r="N439" t="s">
        <v>9</v>
      </c>
    </row>
    <row r="440" spans="1:14" x14ac:dyDescent="0.3">
      <c r="A440">
        <v>158</v>
      </c>
      <c r="B440">
        <v>158</v>
      </c>
      <c r="C440" s="1">
        <v>43576</v>
      </c>
      <c r="D440">
        <v>26.623351670000002</v>
      </c>
      <c r="E440">
        <v>93.526183329999995</v>
      </c>
      <c r="F440" t="s">
        <v>40</v>
      </c>
      <c r="G440" t="s">
        <v>187</v>
      </c>
      <c r="H440">
        <v>1</v>
      </c>
      <c r="I440">
        <v>0</v>
      </c>
      <c r="J440">
        <v>0</v>
      </c>
      <c r="K440">
        <v>1</v>
      </c>
      <c r="L440">
        <v>0</v>
      </c>
      <c r="M440">
        <v>0</v>
      </c>
      <c r="N440" t="s">
        <v>9</v>
      </c>
    </row>
    <row r="441" spans="1:14" x14ac:dyDescent="0.3">
      <c r="A441">
        <v>159</v>
      </c>
      <c r="B441">
        <v>159</v>
      </c>
      <c r="C441" s="1">
        <v>43576</v>
      </c>
      <c r="D441">
        <v>26.60311111</v>
      </c>
      <c r="E441">
        <v>93.459583330000001</v>
      </c>
      <c r="F441" t="s">
        <v>29</v>
      </c>
      <c r="G441" t="s">
        <v>187</v>
      </c>
      <c r="H441">
        <v>1</v>
      </c>
      <c r="I441">
        <v>0</v>
      </c>
      <c r="J441">
        <v>0</v>
      </c>
      <c r="K441">
        <v>1</v>
      </c>
      <c r="L441">
        <v>0</v>
      </c>
      <c r="M441">
        <v>0</v>
      </c>
      <c r="N441" t="s">
        <v>9</v>
      </c>
    </row>
    <row r="442" spans="1:14" x14ac:dyDescent="0.3">
      <c r="A442">
        <v>160</v>
      </c>
      <c r="B442">
        <v>160</v>
      </c>
      <c r="C442" s="1">
        <v>43578</v>
      </c>
      <c r="D442">
        <v>26.641416670000002</v>
      </c>
      <c r="E442">
        <v>93.582527780000007</v>
      </c>
      <c r="F442" t="s">
        <v>31</v>
      </c>
      <c r="G442" t="s">
        <v>191</v>
      </c>
      <c r="H442">
        <v>1</v>
      </c>
      <c r="I442">
        <v>0</v>
      </c>
      <c r="J442">
        <v>0</v>
      </c>
      <c r="K442">
        <v>1</v>
      </c>
      <c r="L442">
        <v>0</v>
      </c>
      <c r="M442">
        <v>0</v>
      </c>
      <c r="N442" t="s">
        <v>9</v>
      </c>
    </row>
    <row r="443" spans="1:14" x14ac:dyDescent="0.3">
      <c r="A443">
        <v>161</v>
      </c>
      <c r="B443">
        <v>161</v>
      </c>
      <c r="C443" s="1">
        <v>43578</v>
      </c>
      <c r="D443">
        <v>26.58994444</v>
      </c>
      <c r="E443">
        <v>93.414249999999996</v>
      </c>
      <c r="F443" t="s">
        <v>35</v>
      </c>
      <c r="G443" t="s">
        <v>191</v>
      </c>
      <c r="H443">
        <v>0</v>
      </c>
      <c r="I443">
        <v>1</v>
      </c>
      <c r="J443">
        <v>0</v>
      </c>
      <c r="K443">
        <v>1</v>
      </c>
      <c r="L443">
        <v>0</v>
      </c>
      <c r="M443">
        <v>0</v>
      </c>
      <c r="N443" t="s">
        <v>9</v>
      </c>
    </row>
    <row r="444" spans="1:14" x14ac:dyDescent="0.3">
      <c r="A444">
        <v>162</v>
      </c>
      <c r="B444">
        <v>162</v>
      </c>
      <c r="C444" s="1">
        <v>43578</v>
      </c>
      <c r="D444">
        <v>26.578749999999999</v>
      </c>
      <c r="E444">
        <v>93.262111110000006</v>
      </c>
      <c r="F444" t="s">
        <v>36</v>
      </c>
      <c r="G444" t="s">
        <v>191</v>
      </c>
      <c r="H444">
        <v>1</v>
      </c>
      <c r="I444">
        <v>0</v>
      </c>
      <c r="J444">
        <v>0</v>
      </c>
      <c r="K444">
        <v>1</v>
      </c>
      <c r="L444">
        <v>0</v>
      </c>
      <c r="M444">
        <v>0</v>
      </c>
      <c r="N444" t="s">
        <v>9</v>
      </c>
    </row>
    <row r="445" spans="1:14" x14ac:dyDescent="0.3">
      <c r="A445">
        <v>163</v>
      </c>
      <c r="B445">
        <v>163</v>
      </c>
      <c r="C445" s="1">
        <v>43578</v>
      </c>
      <c r="D445">
        <v>26.589393609999998</v>
      </c>
      <c r="E445">
        <v>93.406053330000006</v>
      </c>
      <c r="F445" t="s">
        <v>37</v>
      </c>
      <c r="G445" t="s">
        <v>187</v>
      </c>
      <c r="H445">
        <v>0</v>
      </c>
      <c r="I445">
        <v>1</v>
      </c>
      <c r="J445">
        <v>0</v>
      </c>
      <c r="K445">
        <v>1</v>
      </c>
      <c r="L445">
        <v>0</v>
      </c>
      <c r="M445">
        <v>0</v>
      </c>
      <c r="N445" t="s">
        <v>9</v>
      </c>
    </row>
    <row r="446" spans="1:14" x14ac:dyDescent="0.3">
      <c r="A446">
        <v>164</v>
      </c>
      <c r="B446">
        <v>164</v>
      </c>
      <c r="C446" s="1">
        <v>43582</v>
      </c>
      <c r="D446">
        <v>26.582166669999999</v>
      </c>
      <c r="E446">
        <v>93.300944439999995</v>
      </c>
      <c r="F446" t="s">
        <v>38</v>
      </c>
      <c r="G446" t="s">
        <v>187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 t="s">
        <v>9</v>
      </c>
    </row>
    <row r="447" spans="1:14" x14ac:dyDescent="0.3">
      <c r="A447">
        <v>165</v>
      </c>
      <c r="B447">
        <v>165</v>
      </c>
      <c r="C447" s="1">
        <v>43584</v>
      </c>
      <c r="D447">
        <v>26.592596390000001</v>
      </c>
      <c r="E447">
        <v>93.439227579999994</v>
      </c>
      <c r="F447" t="s">
        <v>18</v>
      </c>
      <c r="G447" t="s">
        <v>191</v>
      </c>
      <c r="H447">
        <v>1</v>
      </c>
      <c r="I447">
        <v>0</v>
      </c>
      <c r="J447">
        <v>0</v>
      </c>
      <c r="K447">
        <v>1</v>
      </c>
      <c r="L447">
        <v>0</v>
      </c>
      <c r="M447">
        <v>0</v>
      </c>
      <c r="N447" t="s">
        <v>9</v>
      </c>
    </row>
    <row r="448" spans="1:14" x14ac:dyDescent="0.3">
      <c r="A448">
        <v>166</v>
      </c>
      <c r="B448">
        <v>166</v>
      </c>
      <c r="C448" s="1">
        <v>43584</v>
      </c>
      <c r="D448">
        <v>26.576250000000002</v>
      </c>
      <c r="E448">
        <v>93.161666670000002</v>
      </c>
      <c r="F448" t="s">
        <v>39</v>
      </c>
      <c r="G448" t="s">
        <v>187</v>
      </c>
      <c r="H448">
        <v>1</v>
      </c>
      <c r="I448">
        <v>0</v>
      </c>
      <c r="J448">
        <v>0</v>
      </c>
      <c r="K448">
        <v>1</v>
      </c>
      <c r="L448">
        <v>0</v>
      </c>
      <c r="M448">
        <v>0</v>
      </c>
      <c r="N448" t="s">
        <v>9</v>
      </c>
    </row>
    <row r="449" spans="1:14" x14ac:dyDescent="0.3">
      <c r="A449">
        <v>167</v>
      </c>
      <c r="B449">
        <v>167</v>
      </c>
      <c r="C449" s="1">
        <v>43588</v>
      </c>
      <c r="D449">
        <v>26.578217909999999</v>
      </c>
      <c r="E449">
        <v>93.2652638</v>
      </c>
      <c r="F449" t="s">
        <v>37</v>
      </c>
      <c r="G449" t="s">
        <v>187</v>
      </c>
      <c r="H449">
        <v>1</v>
      </c>
      <c r="I449">
        <v>0</v>
      </c>
      <c r="J449">
        <v>0</v>
      </c>
      <c r="K449">
        <v>1</v>
      </c>
      <c r="L449">
        <v>0</v>
      </c>
      <c r="M449">
        <v>0</v>
      </c>
      <c r="N449" t="s">
        <v>9</v>
      </c>
    </row>
    <row r="450" spans="1:14" x14ac:dyDescent="0.3">
      <c r="A450">
        <v>168</v>
      </c>
      <c r="B450">
        <v>168</v>
      </c>
      <c r="C450" s="1">
        <v>43588</v>
      </c>
      <c r="D450">
        <v>26.578250000000001</v>
      </c>
      <c r="E450">
        <v>93.265388889999997</v>
      </c>
      <c r="F450" t="s">
        <v>40</v>
      </c>
      <c r="G450" t="s">
        <v>187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 t="s">
        <v>9</v>
      </c>
    </row>
    <row r="451" spans="1:14" x14ac:dyDescent="0.3">
      <c r="A451">
        <v>169</v>
      </c>
      <c r="B451">
        <v>169</v>
      </c>
      <c r="C451" s="1">
        <v>43590</v>
      </c>
      <c r="D451">
        <v>26.64104833</v>
      </c>
      <c r="E451">
        <v>93.593171670000004</v>
      </c>
      <c r="F451" t="s">
        <v>197</v>
      </c>
      <c r="G451" t="s">
        <v>186</v>
      </c>
      <c r="H451">
        <v>1</v>
      </c>
      <c r="I451">
        <v>0</v>
      </c>
      <c r="J451">
        <v>0</v>
      </c>
      <c r="K451">
        <v>1</v>
      </c>
      <c r="L451">
        <v>0</v>
      </c>
      <c r="M451">
        <v>0</v>
      </c>
      <c r="N451" t="s">
        <v>9</v>
      </c>
    </row>
    <row r="452" spans="1:14" x14ac:dyDescent="0.3">
      <c r="A452">
        <v>170</v>
      </c>
      <c r="B452">
        <v>170</v>
      </c>
      <c r="C452" s="1">
        <v>43590</v>
      </c>
      <c r="D452">
        <v>26.57566667</v>
      </c>
      <c r="E452">
        <v>93.245000000000005</v>
      </c>
      <c r="F452" t="s">
        <v>29</v>
      </c>
      <c r="G452" t="s">
        <v>187</v>
      </c>
      <c r="H452">
        <v>1</v>
      </c>
      <c r="I452">
        <v>0</v>
      </c>
      <c r="J452">
        <v>0</v>
      </c>
      <c r="K452">
        <v>1</v>
      </c>
      <c r="L452">
        <v>0</v>
      </c>
      <c r="M452">
        <v>0</v>
      </c>
      <c r="N452" t="s">
        <v>9</v>
      </c>
    </row>
    <row r="453" spans="1:14" x14ac:dyDescent="0.3">
      <c r="A453">
        <v>171</v>
      </c>
      <c r="B453">
        <v>171</v>
      </c>
      <c r="C453" s="1">
        <v>43590</v>
      </c>
      <c r="D453">
        <v>26.573956670000001</v>
      </c>
      <c r="E453">
        <v>93.185329999999993</v>
      </c>
      <c r="F453" t="s">
        <v>40</v>
      </c>
      <c r="G453" t="s">
        <v>187</v>
      </c>
      <c r="H453">
        <v>1</v>
      </c>
      <c r="I453">
        <v>0</v>
      </c>
      <c r="J453">
        <v>0</v>
      </c>
      <c r="K453">
        <v>1</v>
      </c>
      <c r="L453">
        <v>0</v>
      </c>
      <c r="M453">
        <v>0</v>
      </c>
      <c r="N453" t="s">
        <v>9</v>
      </c>
    </row>
    <row r="454" spans="1:14" x14ac:dyDescent="0.3">
      <c r="A454">
        <v>172</v>
      </c>
      <c r="B454">
        <v>172</v>
      </c>
      <c r="C454" s="1">
        <v>43590</v>
      </c>
      <c r="D454">
        <v>26.56813889</v>
      </c>
      <c r="E454">
        <v>93.123361110000005</v>
      </c>
      <c r="F454" t="s">
        <v>196</v>
      </c>
      <c r="G454" t="s">
        <v>191</v>
      </c>
      <c r="H454">
        <v>1</v>
      </c>
      <c r="I454">
        <v>0</v>
      </c>
      <c r="J454">
        <v>0</v>
      </c>
      <c r="K454">
        <v>1</v>
      </c>
      <c r="L454">
        <v>0</v>
      </c>
      <c r="M454">
        <v>0</v>
      </c>
      <c r="N454" t="s">
        <v>9</v>
      </c>
    </row>
    <row r="455" spans="1:14" x14ac:dyDescent="0.3">
      <c r="A455">
        <v>173</v>
      </c>
      <c r="B455">
        <v>173</v>
      </c>
      <c r="C455" s="1">
        <v>43592</v>
      </c>
      <c r="D455">
        <v>26.59404833</v>
      </c>
      <c r="E455">
        <v>93.44210167</v>
      </c>
      <c r="F455" t="s">
        <v>40</v>
      </c>
      <c r="G455" t="s">
        <v>187</v>
      </c>
      <c r="H455">
        <v>1</v>
      </c>
      <c r="I455">
        <v>0</v>
      </c>
      <c r="J455">
        <v>0</v>
      </c>
      <c r="K455">
        <v>1</v>
      </c>
      <c r="L455">
        <v>0</v>
      </c>
      <c r="M455">
        <v>0</v>
      </c>
      <c r="N455" t="s">
        <v>9</v>
      </c>
    </row>
    <row r="456" spans="1:14" x14ac:dyDescent="0.3">
      <c r="A456">
        <v>174</v>
      </c>
      <c r="B456">
        <v>174</v>
      </c>
      <c r="C456" s="1">
        <v>43592</v>
      </c>
      <c r="D456">
        <v>26.57465333</v>
      </c>
      <c r="E456">
        <v>93.225368329999995</v>
      </c>
      <c r="F456" t="s">
        <v>40</v>
      </c>
      <c r="G456" t="s">
        <v>187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 t="s">
        <v>9</v>
      </c>
    </row>
    <row r="457" spans="1:14" x14ac:dyDescent="0.3">
      <c r="A457">
        <v>175</v>
      </c>
      <c r="B457">
        <v>175</v>
      </c>
      <c r="C457" s="1">
        <v>43592</v>
      </c>
      <c r="D457">
        <v>26.574034999999999</v>
      </c>
      <c r="E457">
        <v>93.145883330000004</v>
      </c>
      <c r="F457" t="s">
        <v>64</v>
      </c>
      <c r="G457" t="s">
        <v>190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0</v>
      </c>
      <c r="N457" t="s">
        <v>9</v>
      </c>
    </row>
    <row r="458" spans="1:14" x14ac:dyDescent="0.3">
      <c r="A458">
        <v>176</v>
      </c>
      <c r="B458">
        <v>176</v>
      </c>
      <c r="C458" s="1">
        <v>43592</v>
      </c>
      <c r="D458">
        <v>26.56927778</v>
      </c>
      <c r="E458">
        <v>93.135055559999998</v>
      </c>
      <c r="F458" t="s">
        <v>68</v>
      </c>
      <c r="G458" t="s">
        <v>190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1</v>
      </c>
      <c r="N458" t="s">
        <v>41</v>
      </c>
    </row>
    <row r="459" spans="1:14" x14ac:dyDescent="0.3">
      <c r="A459">
        <v>177</v>
      </c>
      <c r="B459">
        <v>177</v>
      </c>
      <c r="C459" s="1">
        <v>43594</v>
      </c>
      <c r="D459">
        <v>26.574444440000001</v>
      </c>
      <c r="E459">
        <v>93.1935</v>
      </c>
      <c r="F459" t="s">
        <v>198</v>
      </c>
      <c r="G459" t="s">
        <v>190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 t="s">
        <v>42</v>
      </c>
    </row>
    <row r="460" spans="1:14" x14ac:dyDescent="0.3">
      <c r="A460">
        <v>178</v>
      </c>
      <c r="B460">
        <v>178</v>
      </c>
      <c r="C460" s="1">
        <v>43594</v>
      </c>
      <c r="D460">
        <v>26.57341667</v>
      </c>
      <c r="E460">
        <v>93.076861109999996</v>
      </c>
      <c r="F460" t="s">
        <v>68</v>
      </c>
      <c r="G460" t="s">
        <v>190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1</v>
      </c>
      <c r="N460" t="s">
        <v>42</v>
      </c>
    </row>
    <row r="461" spans="1:14" x14ac:dyDescent="0.3">
      <c r="A461">
        <v>178.1</v>
      </c>
      <c r="B461">
        <v>178</v>
      </c>
      <c r="C461" s="1">
        <v>43594</v>
      </c>
      <c r="D461">
        <v>26.57341667</v>
      </c>
      <c r="E461">
        <v>93.076861109999996</v>
      </c>
      <c r="F461" t="s">
        <v>68</v>
      </c>
      <c r="G461" t="s">
        <v>190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1</v>
      </c>
      <c r="N461" t="s">
        <v>42</v>
      </c>
    </row>
    <row r="462" spans="1:14" x14ac:dyDescent="0.3">
      <c r="A462">
        <v>178.1</v>
      </c>
      <c r="B462">
        <v>178</v>
      </c>
      <c r="C462" s="1">
        <v>43594</v>
      </c>
      <c r="D462">
        <v>26.57341667</v>
      </c>
      <c r="E462">
        <v>93.076861109999996</v>
      </c>
      <c r="F462" t="s">
        <v>68</v>
      </c>
      <c r="G462" t="s">
        <v>190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1</v>
      </c>
      <c r="N462" t="s">
        <v>42</v>
      </c>
    </row>
    <row r="463" spans="1:14" x14ac:dyDescent="0.3">
      <c r="A463">
        <v>178.11</v>
      </c>
      <c r="B463">
        <v>178</v>
      </c>
      <c r="C463" s="1">
        <v>43594</v>
      </c>
      <c r="D463">
        <v>26.57341667</v>
      </c>
      <c r="E463">
        <v>93.076861109999996</v>
      </c>
      <c r="F463" t="s">
        <v>68</v>
      </c>
      <c r="G463" t="s">
        <v>190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1</v>
      </c>
      <c r="N463" t="s">
        <v>42</v>
      </c>
    </row>
    <row r="464" spans="1:14" x14ac:dyDescent="0.3">
      <c r="A464">
        <v>178.12</v>
      </c>
      <c r="B464">
        <v>178</v>
      </c>
      <c r="C464" s="1">
        <v>43594</v>
      </c>
      <c r="D464">
        <v>26.57341667</v>
      </c>
      <c r="E464">
        <v>93.076861109999996</v>
      </c>
      <c r="F464" t="s">
        <v>68</v>
      </c>
      <c r="G464" t="s">
        <v>190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1</v>
      </c>
      <c r="N464" t="s">
        <v>42</v>
      </c>
    </row>
    <row r="465" spans="1:14" x14ac:dyDescent="0.3">
      <c r="A465">
        <v>178.13</v>
      </c>
      <c r="B465">
        <v>178</v>
      </c>
      <c r="C465" s="1">
        <v>43594</v>
      </c>
      <c r="D465">
        <v>26.57341667</v>
      </c>
      <c r="E465">
        <v>93.076861109999996</v>
      </c>
      <c r="F465" t="s">
        <v>68</v>
      </c>
      <c r="G465" t="s">
        <v>190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1</v>
      </c>
      <c r="N465" t="s">
        <v>42</v>
      </c>
    </row>
    <row r="466" spans="1:14" x14ac:dyDescent="0.3">
      <c r="A466">
        <v>178.14</v>
      </c>
      <c r="B466">
        <v>178</v>
      </c>
      <c r="C466" s="1">
        <v>43594</v>
      </c>
      <c r="D466">
        <v>26.57341667</v>
      </c>
      <c r="E466">
        <v>93.076861109999996</v>
      </c>
      <c r="F466" t="s">
        <v>68</v>
      </c>
      <c r="G466" t="s">
        <v>190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1</v>
      </c>
      <c r="N466" t="s">
        <v>42</v>
      </c>
    </row>
    <row r="467" spans="1:14" x14ac:dyDescent="0.3">
      <c r="A467">
        <v>178.15</v>
      </c>
      <c r="B467">
        <v>178</v>
      </c>
      <c r="C467" s="1">
        <v>43594</v>
      </c>
      <c r="D467">
        <v>26.57341667</v>
      </c>
      <c r="E467">
        <v>93.076861109999996</v>
      </c>
      <c r="F467" t="s">
        <v>68</v>
      </c>
      <c r="G467" t="s">
        <v>190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1</v>
      </c>
      <c r="N467" t="s">
        <v>42</v>
      </c>
    </row>
    <row r="468" spans="1:14" x14ac:dyDescent="0.3">
      <c r="A468">
        <v>178.16</v>
      </c>
      <c r="B468">
        <v>178</v>
      </c>
      <c r="C468" s="1">
        <v>43594</v>
      </c>
      <c r="D468">
        <v>26.57341667</v>
      </c>
      <c r="E468">
        <v>93.076861109999996</v>
      </c>
      <c r="F468" t="s">
        <v>68</v>
      </c>
      <c r="G468" t="s">
        <v>190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1</v>
      </c>
      <c r="N468" t="s">
        <v>42</v>
      </c>
    </row>
    <row r="469" spans="1:14" x14ac:dyDescent="0.3">
      <c r="A469">
        <v>178.17</v>
      </c>
      <c r="B469">
        <v>178</v>
      </c>
      <c r="C469" s="1">
        <v>43594</v>
      </c>
      <c r="D469">
        <v>26.57341667</v>
      </c>
      <c r="E469">
        <v>93.076861109999996</v>
      </c>
      <c r="F469" t="s">
        <v>68</v>
      </c>
      <c r="G469" t="s">
        <v>190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1</v>
      </c>
      <c r="N469" t="s">
        <v>42</v>
      </c>
    </row>
    <row r="470" spans="1:14" x14ac:dyDescent="0.3">
      <c r="A470">
        <v>178.18</v>
      </c>
      <c r="B470">
        <v>178</v>
      </c>
      <c r="C470" s="1">
        <v>43594</v>
      </c>
      <c r="D470">
        <v>26.57341667</v>
      </c>
      <c r="E470">
        <v>93.076861109999996</v>
      </c>
      <c r="F470" t="s">
        <v>68</v>
      </c>
      <c r="G470" t="s">
        <v>190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1</v>
      </c>
      <c r="N470" t="s">
        <v>42</v>
      </c>
    </row>
    <row r="471" spans="1:14" x14ac:dyDescent="0.3">
      <c r="A471">
        <v>178.19</v>
      </c>
      <c r="B471">
        <v>178</v>
      </c>
      <c r="C471" s="1">
        <v>43594</v>
      </c>
      <c r="D471">
        <v>26.57341667</v>
      </c>
      <c r="E471">
        <v>93.076861109999996</v>
      </c>
      <c r="F471" t="s">
        <v>68</v>
      </c>
      <c r="G471" t="s">
        <v>190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 t="s">
        <v>42</v>
      </c>
    </row>
    <row r="472" spans="1:14" x14ac:dyDescent="0.3">
      <c r="A472">
        <v>178.2</v>
      </c>
      <c r="B472">
        <v>178</v>
      </c>
      <c r="C472" s="1">
        <v>43594</v>
      </c>
      <c r="D472">
        <v>26.57341667</v>
      </c>
      <c r="E472">
        <v>93.076861109999996</v>
      </c>
      <c r="F472" t="s">
        <v>68</v>
      </c>
      <c r="G472" t="s">
        <v>190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1</v>
      </c>
      <c r="N472" t="s">
        <v>42</v>
      </c>
    </row>
    <row r="473" spans="1:14" x14ac:dyDescent="0.3">
      <c r="A473">
        <v>178.2</v>
      </c>
      <c r="B473">
        <v>178</v>
      </c>
      <c r="C473" s="1">
        <v>43594</v>
      </c>
      <c r="D473">
        <v>26.57341667</v>
      </c>
      <c r="E473">
        <v>93.076861109999996</v>
      </c>
      <c r="F473" t="s">
        <v>68</v>
      </c>
      <c r="G473" t="s">
        <v>190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1</v>
      </c>
      <c r="N473" t="s">
        <v>42</v>
      </c>
    </row>
    <row r="474" spans="1:14" x14ac:dyDescent="0.3">
      <c r="A474">
        <v>178.21</v>
      </c>
      <c r="B474">
        <v>178</v>
      </c>
      <c r="C474" s="1">
        <v>43594</v>
      </c>
      <c r="D474">
        <v>26.57341667</v>
      </c>
      <c r="E474">
        <v>93.076861109999996</v>
      </c>
      <c r="F474" t="s">
        <v>68</v>
      </c>
      <c r="G474" t="s">
        <v>190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1</v>
      </c>
      <c r="N474" t="s">
        <v>42</v>
      </c>
    </row>
    <row r="475" spans="1:14" x14ac:dyDescent="0.3">
      <c r="A475">
        <v>178.22</v>
      </c>
      <c r="B475">
        <v>178</v>
      </c>
      <c r="C475" s="1">
        <v>43594</v>
      </c>
      <c r="D475">
        <v>26.57341667</v>
      </c>
      <c r="E475">
        <v>93.076861109999996</v>
      </c>
      <c r="F475" t="s">
        <v>68</v>
      </c>
      <c r="G475" t="s">
        <v>190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1</v>
      </c>
      <c r="N475" t="s">
        <v>42</v>
      </c>
    </row>
    <row r="476" spans="1:14" x14ac:dyDescent="0.3">
      <c r="A476">
        <v>178.23</v>
      </c>
      <c r="B476">
        <v>178</v>
      </c>
      <c r="C476" s="1">
        <v>43594</v>
      </c>
      <c r="D476">
        <v>26.57341667</v>
      </c>
      <c r="E476">
        <v>93.076861109999996</v>
      </c>
      <c r="F476" t="s">
        <v>68</v>
      </c>
      <c r="G476" t="s">
        <v>190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 t="s">
        <v>42</v>
      </c>
    </row>
    <row r="477" spans="1:14" x14ac:dyDescent="0.3">
      <c r="A477">
        <v>178.24</v>
      </c>
      <c r="B477">
        <v>178</v>
      </c>
      <c r="C477" s="1">
        <v>43594</v>
      </c>
      <c r="D477">
        <v>26.57341667</v>
      </c>
      <c r="E477">
        <v>93.076861109999996</v>
      </c>
      <c r="F477" t="s">
        <v>68</v>
      </c>
      <c r="G477" t="s">
        <v>190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1</v>
      </c>
      <c r="N477" t="s">
        <v>42</v>
      </c>
    </row>
    <row r="478" spans="1:14" x14ac:dyDescent="0.3">
      <c r="A478">
        <v>178.25</v>
      </c>
      <c r="B478">
        <v>178</v>
      </c>
      <c r="C478" s="1">
        <v>43594</v>
      </c>
      <c r="D478">
        <v>26.57341667</v>
      </c>
      <c r="E478">
        <v>93.076861109999996</v>
      </c>
      <c r="F478" t="s">
        <v>68</v>
      </c>
      <c r="G478" t="s">
        <v>190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1</v>
      </c>
      <c r="N478" t="s">
        <v>42</v>
      </c>
    </row>
    <row r="479" spans="1:14" x14ac:dyDescent="0.3">
      <c r="A479">
        <v>178.26</v>
      </c>
      <c r="B479">
        <v>178</v>
      </c>
      <c r="C479" s="1">
        <v>43594</v>
      </c>
      <c r="D479">
        <v>26.57341667</v>
      </c>
      <c r="E479">
        <v>93.076861109999996</v>
      </c>
      <c r="F479" t="s">
        <v>68</v>
      </c>
      <c r="G479" t="s">
        <v>190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1</v>
      </c>
      <c r="N479" t="s">
        <v>42</v>
      </c>
    </row>
    <row r="480" spans="1:14" x14ac:dyDescent="0.3">
      <c r="A480">
        <v>178.27</v>
      </c>
      <c r="B480">
        <v>178</v>
      </c>
      <c r="C480" s="1">
        <v>43594</v>
      </c>
      <c r="D480">
        <v>26.57341667</v>
      </c>
      <c r="E480">
        <v>93.076861109999996</v>
      </c>
      <c r="F480" t="s">
        <v>68</v>
      </c>
      <c r="G480" t="s">
        <v>190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1</v>
      </c>
      <c r="N480" t="s">
        <v>42</v>
      </c>
    </row>
    <row r="481" spans="1:14" x14ac:dyDescent="0.3">
      <c r="A481">
        <v>178.28</v>
      </c>
      <c r="B481">
        <v>178</v>
      </c>
      <c r="C481" s="1">
        <v>43594</v>
      </c>
      <c r="D481">
        <v>26.57341667</v>
      </c>
      <c r="E481">
        <v>93.076861109999996</v>
      </c>
      <c r="F481" t="s">
        <v>68</v>
      </c>
      <c r="G481" t="s">
        <v>190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1</v>
      </c>
      <c r="N481" t="s">
        <v>42</v>
      </c>
    </row>
    <row r="482" spans="1:14" x14ac:dyDescent="0.3">
      <c r="A482">
        <v>178.29</v>
      </c>
      <c r="B482">
        <v>178</v>
      </c>
      <c r="C482" s="1">
        <v>43594</v>
      </c>
      <c r="D482">
        <v>26.57341667</v>
      </c>
      <c r="E482">
        <v>93.076861109999996</v>
      </c>
      <c r="F482" t="s">
        <v>68</v>
      </c>
      <c r="G482" t="s">
        <v>190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 t="s">
        <v>42</v>
      </c>
    </row>
    <row r="483" spans="1:14" x14ac:dyDescent="0.3">
      <c r="A483">
        <v>178.3</v>
      </c>
      <c r="B483">
        <v>178</v>
      </c>
      <c r="C483" s="1">
        <v>43594</v>
      </c>
      <c r="D483">
        <v>26.57341667</v>
      </c>
      <c r="E483">
        <v>93.076861109999996</v>
      </c>
      <c r="F483" t="s">
        <v>68</v>
      </c>
      <c r="G483" t="s">
        <v>190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1</v>
      </c>
      <c r="N483" t="s">
        <v>42</v>
      </c>
    </row>
    <row r="484" spans="1:14" x14ac:dyDescent="0.3">
      <c r="A484">
        <v>178.3</v>
      </c>
      <c r="B484">
        <v>178</v>
      </c>
      <c r="C484" s="1">
        <v>43594</v>
      </c>
      <c r="D484">
        <v>26.57341667</v>
      </c>
      <c r="E484">
        <v>93.076861109999996</v>
      </c>
      <c r="F484" t="s">
        <v>68</v>
      </c>
      <c r="G484" t="s">
        <v>190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1</v>
      </c>
      <c r="N484" t="s">
        <v>42</v>
      </c>
    </row>
    <row r="485" spans="1:14" x14ac:dyDescent="0.3">
      <c r="A485">
        <v>178.31</v>
      </c>
      <c r="B485">
        <v>178</v>
      </c>
      <c r="C485" s="1">
        <v>43594</v>
      </c>
      <c r="D485">
        <v>26.57341667</v>
      </c>
      <c r="E485">
        <v>93.076861109999996</v>
      </c>
      <c r="F485" t="s">
        <v>68</v>
      </c>
      <c r="G485" t="s">
        <v>190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1</v>
      </c>
      <c r="N485" t="s">
        <v>42</v>
      </c>
    </row>
    <row r="486" spans="1:14" x14ac:dyDescent="0.3">
      <c r="A486">
        <v>178.32</v>
      </c>
      <c r="B486">
        <v>178</v>
      </c>
      <c r="C486" s="1">
        <v>43594</v>
      </c>
      <c r="D486">
        <v>26.57341667</v>
      </c>
      <c r="E486">
        <v>93.076861109999996</v>
      </c>
      <c r="F486" t="s">
        <v>68</v>
      </c>
      <c r="G486" t="s">
        <v>190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</v>
      </c>
      <c r="N486" t="s">
        <v>42</v>
      </c>
    </row>
    <row r="487" spans="1:14" x14ac:dyDescent="0.3">
      <c r="A487">
        <v>178.33</v>
      </c>
      <c r="B487">
        <v>178</v>
      </c>
      <c r="C487" s="1">
        <v>43594</v>
      </c>
      <c r="D487">
        <v>26.57341667</v>
      </c>
      <c r="E487">
        <v>93.076861109999996</v>
      </c>
      <c r="F487" t="s">
        <v>68</v>
      </c>
      <c r="G487" t="s">
        <v>190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1</v>
      </c>
      <c r="N487" t="s">
        <v>42</v>
      </c>
    </row>
    <row r="488" spans="1:14" x14ac:dyDescent="0.3">
      <c r="A488">
        <v>178.4</v>
      </c>
      <c r="B488">
        <v>178</v>
      </c>
      <c r="C488" s="1">
        <v>43594</v>
      </c>
      <c r="D488">
        <v>26.57341667</v>
      </c>
      <c r="E488">
        <v>93.076861109999996</v>
      </c>
      <c r="F488" t="s">
        <v>68</v>
      </c>
      <c r="G488" t="s">
        <v>190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1</v>
      </c>
      <c r="N488" t="s">
        <v>42</v>
      </c>
    </row>
    <row r="489" spans="1:14" x14ac:dyDescent="0.3">
      <c r="A489">
        <v>178.5</v>
      </c>
      <c r="B489">
        <v>178</v>
      </c>
      <c r="C489" s="1">
        <v>43594</v>
      </c>
      <c r="D489">
        <v>26.57341667</v>
      </c>
      <c r="E489">
        <v>93.076861109999996</v>
      </c>
      <c r="F489" t="s">
        <v>68</v>
      </c>
      <c r="G489" t="s">
        <v>190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1</v>
      </c>
      <c r="N489" t="s">
        <v>42</v>
      </c>
    </row>
    <row r="490" spans="1:14" x14ac:dyDescent="0.3">
      <c r="A490">
        <v>178.6</v>
      </c>
      <c r="B490">
        <v>178</v>
      </c>
      <c r="C490" s="1">
        <v>43594</v>
      </c>
      <c r="D490">
        <v>26.57341667</v>
      </c>
      <c r="E490">
        <v>93.076861109999996</v>
      </c>
      <c r="F490" t="s">
        <v>68</v>
      </c>
      <c r="G490" t="s">
        <v>190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1</v>
      </c>
      <c r="N490" t="s">
        <v>42</v>
      </c>
    </row>
    <row r="491" spans="1:14" x14ac:dyDescent="0.3">
      <c r="A491">
        <v>178.7</v>
      </c>
      <c r="B491">
        <v>178</v>
      </c>
      <c r="C491" s="1">
        <v>43594</v>
      </c>
      <c r="D491">
        <v>26.57341667</v>
      </c>
      <c r="E491">
        <v>93.076861109999996</v>
      </c>
      <c r="F491" t="s">
        <v>68</v>
      </c>
      <c r="G491" t="s">
        <v>190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1</v>
      </c>
      <c r="N491" t="s">
        <v>42</v>
      </c>
    </row>
    <row r="492" spans="1:14" x14ac:dyDescent="0.3">
      <c r="A492">
        <v>178.8</v>
      </c>
      <c r="B492">
        <v>178</v>
      </c>
      <c r="C492" s="1">
        <v>43594</v>
      </c>
      <c r="D492">
        <v>26.57341667</v>
      </c>
      <c r="E492">
        <v>93.076861109999996</v>
      </c>
      <c r="F492" t="s">
        <v>68</v>
      </c>
      <c r="G492" t="s">
        <v>190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</v>
      </c>
      <c r="N492" t="s">
        <v>42</v>
      </c>
    </row>
    <row r="493" spans="1:14" x14ac:dyDescent="0.3">
      <c r="A493">
        <v>178.9</v>
      </c>
      <c r="B493">
        <v>178</v>
      </c>
      <c r="C493" s="1">
        <v>43594</v>
      </c>
      <c r="D493">
        <v>26.57341667</v>
      </c>
      <c r="E493">
        <v>93.076861109999996</v>
      </c>
      <c r="F493" t="s">
        <v>68</v>
      </c>
      <c r="G493" t="s">
        <v>190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1</v>
      </c>
      <c r="N493" t="s">
        <v>42</v>
      </c>
    </row>
    <row r="494" spans="1:14" x14ac:dyDescent="0.3">
      <c r="A494">
        <v>179</v>
      </c>
      <c r="B494">
        <v>179</v>
      </c>
      <c r="C494" s="1">
        <v>43594</v>
      </c>
      <c r="D494">
        <v>26.574694439999998</v>
      </c>
      <c r="E494">
        <v>93.148499999999999</v>
      </c>
      <c r="F494" t="s">
        <v>68</v>
      </c>
      <c r="G494" t="s">
        <v>190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1</v>
      </c>
      <c r="N494" t="s">
        <v>43</v>
      </c>
    </row>
    <row r="495" spans="1:14" x14ac:dyDescent="0.3">
      <c r="A495">
        <v>179.1</v>
      </c>
      <c r="B495">
        <v>179</v>
      </c>
      <c r="C495" s="1">
        <v>43594</v>
      </c>
      <c r="D495">
        <v>26.574694439999998</v>
      </c>
      <c r="E495">
        <v>93.148499999999999</v>
      </c>
      <c r="F495" t="s">
        <v>68</v>
      </c>
      <c r="G495" t="s">
        <v>190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 t="s">
        <v>43</v>
      </c>
    </row>
    <row r="496" spans="1:14" x14ac:dyDescent="0.3">
      <c r="A496">
        <v>179.2</v>
      </c>
      <c r="B496">
        <v>179</v>
      </c>
      <c r="C496" s="1">
        <v>43594</v>
      </c>
      <c r="D496">
        <v>26.574694439999998</v>
      </c>
      <c r="E496">
        <v>93.148499999999999</v>
      </c>
      <c r="F496" t="s">
        <v>68</v>
      </c>
      <c r="G496" t="s">
        <v>190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 t="s">
        <v>43</v>
      </c>
    </row>
    <row r="497" spans="1:14" x14ac:dyDescent="0.3">
      <c r="A497">
        <v>179.3</v>
      </c>
      <c r="B497">
        <v>179</v>
      </c>
      <c r="C497" s="1">
        <v>43594</v>
      </c>
      <c r="D497">
        <v>26.574694439999998</v>
      </c>
      <c r="E497">
        <v>93.148499999999999</v>
      </c>
      <c r="F497" t="s">
        <v>68</v>
      </c>
      <c r="G497" t="s">
        <v>190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 t="s">
        <v>43</v>
      </c>
    </row>
    <row r="498" spans="1:14" x14ac:dyDescent="0.3">
      <c r="A498">
        <v>179.4</v>
      </c>
      <c r="B498">
        <v>179</v>
      </c>
      <c r="C498" s="1">
        <v>43594</v>
      </c>
      <c r="D498">
        <v>26.574694439999998</v>
      </c>
      <c r="E498">
        <v>93.148499999999999</v>
      </c>
      <c r="F498" t="s">
        <v>68</v>
      </c>
      <c r="G498" t="s">
        <v>190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</v>
      </c>
      <c r="N498" t="s">
        <v>43</v>
      </c>
    </row>
    <row r="499" spans="1:14" x14ac:dyDescent="0.3">
      <c r="A499">
        <v>179.5</v>
      </c>
      <c r="B499">
        <v>179</v>
      </c>
      <c r="C499" s="1">
        <v>43594</v>
      </c>
      <c r="D499">
        <v>26.574694439999998</v>
      </c>
      <c r="E499">
        <v>93.148499999999999</v>
      </c>
      <c r="F499" t="s">
        <v>68</v>
      </c>
      <c r="G499" t="s">
        <v>190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 t="s">
        <v>43</v>
      </c>
    </row>
    <row r="500" spans="1:14" x14ac:dyDescent="0.3">
      <c r="A500">
        <v>179.6</v>
      </c>
      <c r="B500">
        <v>179</v>
      </c>
      <c r="C500" s="1">
        <v>43594</v>
      </c>
      <c r="D500">
        <v>26.574694439999998</v>
      </c>
      <c r="E500">
        <v>93.148499999999999</v>
      </c>
      <c r="F500" t="s">
        <v>68</v>
      </c>
      <c r="G500" t="s">
        <v>190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 t="s">
        <v>43</v>
      </c>
    </row>
    <row r="501" spans="1:14" x14ac:dyDescent="0.3">
      <c r="A501">
        <v>180</v>
      </c>
      <c r="B501">
        <v>180</v>
      </c>
      <c r="C501" s="1">
        <v>43594</v>
      </c>
      <c r="D501">
        <v>26.631583330000002</v>
      </c>
      <c r="E501">
        <v>93.546575000000004</v>
      </c>
      <c r="F501" t="s">
        <v>122</v>
      </c>
      <c r="G501" t="s">
        <v>189</v>
      </c>
      <c r="H501">
        <v>1</v>
      </c>
      <c r="I501">
        <v>0</v>
      </c>
      <c r="J501">
        <v>0</v>
      </c>
      <c r="K501">
        <v>1</v>
      </c>
      <c r="L501">
        <v>0</v>
      </c>
      <c r="M501">
        <v>0</v>
      </c>
      <c r="N501" t="s">
        <v>9</v>
      </c>
    </row>
    <row r="502" spans="1:14" x14ac:dyDescent="0.3">
      <c r="A502">
        <v>181</v>
      </c>
      <c r="B502">
        <v>181</v>
      </c>
      <c r="C502" s="1">
        <v>43599</v>
      </c>
      <c r="D502">
        <v>26.571361110000002</v>
      </c>
      <c r="E502">
        <v>93.074305559999999</v>
      </c>
      <c r="F502" t="s">
        <v>44</v>
      </c>
      <c r="G502" t="s">
        <v>186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1</v>
      </c>
      <c r="N502" t="s">
        <v>45</v>
      </c>
    </row>
    <row r="503" spans="1:14" x14ac:dyDescent="0.3">
      <c r="A503">
        <v>181.1</v>
      </c>
      <c r="B503">
        <v>181</v>
      </c>
      <c r="C503" s="1">
        <v>43599</v>
      </c>
      <c r="D503">
        <v>26.571361110000002</v>
      </c>
      <c r="E503">
        <v>93.074305559999999</v>
      </c>
      <c r="F503" t="s">
        <v>44</v>
      </c>
      <c r="G503" t="s">
        <v>186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1</v>
      </c>
      <c r="N503" t="s">
        <v>45</v>
      </c>
    </row>
    <row r="504" spans="1:14" x14ac:dyDescent="0.3">
      <c r="A504">
        <v>181.2</v>
      </c>
      <c r="B504">
        <v>181</v>
      </c>
      <c r="C504" s="1">
        <v>43599</v>
      </c>
      <c r="D504">
        <v>26.571361110000002</v>
      </c>
      <c r="E504">
        <v>93.074305559999999</v>
      </c>
      <c r="F504" t="s">
        <v>44</v>
      </c>
      <c r="G504" t="s">
        <v>186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1</v>
      </c>
      <c r="N504" t="s">
        <v>45</v>
      </c>
    </row>
    <row r="505" spans="1:14" x14ac:dyDescent="0.3">
      <c r="A505">
        <v>181.3</v>
      </c>
      <c r="B505">
        <v>181</v>
      </c>
      <c r="C505" s="1">
        <v>43599</v>
      </c>
      <c r="D505">
        <v>26.571361110000002</v>
      </c>
      <c r="E505">
        <v>93.074305559999999</v>
      </c>
      <c r="F505" t="s">
        <v>44</v>
      </c>
      <c r="G505" t="s">
        <v>186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1</v>
      </c>
      <c r="N505" t="s">
        <v>45</v>
      </c>
    </row>
    <row r="506" spans="1:14" x14ac:dyDescent="0.3">
      <c r="A506">
        <v>181.4</v>
      </c>
      <c r="B506">
        <v>181</v>
      </c>
      <c r="C506" s="1">
        <v>43599</v>
      </c>
      <c r="D506">
        <v>26.571361110000002</v>
      </c>
      <c r="E506">
        <v>93.074305559999999</v>
      </c>
      <c r="F506" t="s">
        <v>44</v>
      </c>
      <c r="G506" t="s">
        <v>186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1</v>
      </c>
      <c r="N506" t="s">
        <v>45</v>
      </c>
    </row>
    <row r="507" spans="1:14" x14ac:dyDescent="0.3">
      <c r="A507">
        <v>181.5</v>
      </c>
      <c r="B507">
        <v>181</v>
      </c>
      <c r="C507" s="1">
        <v>43599</v>
      </c>
      <c r="D507">
        <v>26.571361110000002</v>
      </c>
      <c r="E507">
        <v>93.074305559999999</v>
      </c>
      <c r="F507" t="s">
        <v>44</v>
      </c>
      <c r="G507" t="s">
        <v>186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1</v>
      </c>
      <c r="N507" t="s">
        <v>45</v>
      </c>
    </row>
    <row r="508" spans="1:14" x14ac:dyDescent="0.3">
      <c r="A508">
        <v>182</v>
      </c>
      <c r="B508">
        <v>182</v>
      </c>
      <c r="C508" s="1">
        <v>43599</v>
      </c>
      <c r="D508">
        <v>26.569805559999999</v>
      </c>
      <c r="E508">
        <v>93.137416669999993</v>
      </c>
      <c r="F508" t="s">
        <v>68</v>
      </c>
      <c r="G508" t="s">
        <v>190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 t="s">
        <v>46</v>
      </c>
    </row>
    <row r="509" spans="1:14" x14ac:dyDescent="0.3">
      <c r="A509">
        <v>182.1</v>
      </c>
      <c r="B509">
        <v>182</v>
      </c>
      <c r="C509" s="1">
        <v>43599</v>
      </c>
      <c r="D509">
        <v>26.569805559999999</v>
      </c>
      <c r="E509">
        <v>93.137416669999993</v>
      </c>
      <c r="F509" t="s">
        <v>68</v>
      </c>
      <c r="G509" t="s">
        <v>190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1</v>
      </c>
      <c r="N509" t="s">
        <v>46</v>
      </c>
    </row>
    <row r="510" spans="1:14" x14ac:dyDescent="0.3">
      <c r="A510">
        <v>183</v>
      </c>
      <c r="B510">
        <v>183</v>
      </c>
      <c r="C510" s="1">
        <v>43599</v>
      </c>
      <c r="D510">
        <v>26.574249999999999</v>
      </c>
      <c r="E510">
        <v>93.188888890000001</v>
      </c>
      <c r="F510" t="s">
        <v>198</v>
      </c>
      <c r="G510" t="s">
        <v>190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1</v>
      </c>
      <c r="N510" t="s">
        <v>47</v>
      </c>
    </row>
    <row r="511" spans="1:14" x14ac:dyDescent="0.3">
      <c r="A511">
        <v>183.1</v>
      </c>
      <c r="B511">
        <v>183</v>
      </c>
      <c r="C511" s="1">
        <v>43599</v>
      </c>
      <c r="D511">
        <v>26.574249999999999</v>
      </c>
      <c r="E511">
        <v>93.188888890000001</v>
      </c>
      <c r="F511" t="s">
        <v>198</v>
      </c>
      <c r="G511" t="s">
        <v>190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 t="s">
        <v>47</v>
      </c>
    </row>
    <row r="512" spans="1:14" x14ac:dyDescent="0.3">
      <c r="A512">
        <v>183.1</v>
      </c>
      <c r="B512">
        <v>183</v>
      </c>
      <c r="C512" s="1">
        <v>43599</v>
      </c>
      <c r="D512">
        <v>26.574249999999999</v>
      </c>
      <c r="E512">
        <v>93.188888890000001</v>
      </c>
      <c r="F512" t="s">
        <v>198</v>
      </c>
      <c r="G512" t="s">
        <v>190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1</v>
      </c>
      <c r="N512" t="s">
        <v>47</v>
      </c>
    </row>
    <row r="513" spans="1:14" x14ac:dyDescent="0.3">
      <c r="A513">
        <v>183.2</v>
      </c>
      <c r="B513">
        <v>183</v>
      </c>
      <c r="C513" s="1">
        <v>43599</v>
      </c>
      <c r="D513">
        <v>26.574249999999999</v>
      </c>
      <c r="E513">
        <v>93.188888890000001</v>
      </c>
      <c r="F513" t="s">
        <v>198</v>
      </c>
      <c r="G513" t="s">
        <v>190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1</v>
      </c>
      <c r="N513" t="s">
        <v>47</v>
      </c>
    </row>
    <row r="514" spans="1:14" x14ac:dyDescent="0.3">
      <c r="A514">
        <v>183.3</v>
      </c>
      <c r="B514">
        <v>183</v>
      </c>
      <c r="C514" s="1">
        <v>43599</v>
      </c>
      <c r="D514">
        <v>26.574249999999999</v>
      </c>
      <c r="E514">
        <v>93.188888890000001</v>
      </c>
      <c r="F514" t="s">
        <v>198</v>
      </c>
      <c r="G514" t="s">
        <v>190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1</v>
      </c>
      <c r="N514" t="s">
        <v>47</v>
      </c>
    </row>
    <row r="515" spans="1:14" x14ac:dyDescent="0.3">
      <c r="A515">
        <v>183.4</v>
      </c>
      <c r="B515">
        <v>183</v>
      </c>
      <c r="C515" s="1">
        <v>43599</v>
      </c>
      <c r="D515">
        <v>26.574249999999999</v>
      </c>
      <c r="E515">
        <v>93.188888890000001</v>
      </c>
      <c r="F515" t="s">
        <v>198</v>
      </c>
      <c r="G515" t="s">
        <v>190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</v>
      </c>
      <c r="N515" t="s">
        <v>47</v>
      </c>
    </row>
    <row r="516" spans="1:14" x14ac:dyDescent="0.3">
      <c r="A516">
        <v>183.5</v>
      </c>
      <c r="B516">
        <v>183</v>
      </c>
      <c r="C516" s="1">
        <v>43599</v>
      </c>
      <c r="D516">
        <v>26.574249999999999</v>
      </c>
      <c r="E516">
        <v>93.188888890000001</v>
      </c>
      <c r="F516" t="s">
        <v>198</v>
      </c>
      <c r="G516" t="s">
        <v>190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1</v>
      </c>
      <c r="N516" t="s">
        <v>47</v>
      </c>
    </row>
    <row r="517" spans="1:14" x14ac:dyDescent="0.3">
      <c r="A517">
        <v>183.6</v>
      </c>
      <c r="B517">
        <v>183</v>
      </c>
      <c r="C517" s="1">
        <v>43599</v>
      </c>
      <c r="D517">
        <v>26.574249999999999</v>
      </c>
      <c r="E517">
        <v>93.188888890000001</v>
      </c>
      <c r="F517" t="s">
        <v>198</v>
      </c>
      <c r="G517" t="s">
        <v>190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1</v>
      </c>
      <c r="N517" t="s">
        <v>47</v>
      </c>
    </row>
    <row r="518" spans="1:14" x14ac:dyDescent="0.3">
      <c r="A518">
        <v>183.7</v>
      </c>
      <c r="B518">
        <v>183</v>
      </c>
      <c r="C518" s="1">
        <v>43599</v>
      </c>
      <c r="D518">
        <v>26.574249999999999</v>
      </c>
      <c r="E518">
        <v>93.188888890000001</v>
      </c>
      <c r="F518" t="s">
        <v>198</v>
      </c>
      <c r="G518" t="s">
        <v>190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1</v>
      </c>
      <c r="N518" t="s">
        <v>47</v>
      </c>
    </row>
    <row r="519" spans="1:14" x14ac:dyDescent="0.3">
      <c r="A519">
        <v>183.8</v>
      </c>
      <c r="B519">
        <v>183</v>
      </c>
      <c r="C519" s="1">
        <v>43599</v>
      </c>
      <c r="D519">
        <v>26.574249999999999</v>
      </c>
      <c r="E519">
        <v>93.188888890000001</v>
      </c>
      <c r="F519" t="s">
        <v>198</v>
      </c>
      <c r="G519" t="s">
        <v>190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1</v>
      </c>
      <c r="N519" t="s">
        <v>47</v>
      </c>
    </row>
    <row r="520" spans="1:14" x14ac:dyDescent="0.3">
      <c r="A520">
        <v>183.9</v>
      </c>
      <c r="B520">
        <v>183</v>
      </c>
      <c r="C520" s="1">
        <v>43599</v>
      </c>
      <c r="D520">
        <v>26.574249999999999</v>
      </c>
      <c r="E520">
        <v>93.188888890000001</v>
      </c>
      <c r="F520" t="s">
        <v>198</v>
      </c>
      <c r="G520" t="s">
        <v>190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1</v>
      </c>
      <c r="N520" t="s">
        <v>47</v>
      </c>
    </row>
    <row r="521" spans="1:14" x14ac:dyDescent="0.3">
      <c r="A521">
        <v>184</v>
      </c>
      <c r="B521">
        <v>184</v>
      </c>
      <c r="C521" s="1">
        <v>43601</v>
      </c>
      <c r="D521">
        <v>26.635777780000002</v>
      </c>
      <c r="E521">
        <v>93.556055560000004</v>
      </c>
      <c r="F521" t="s">
        <v>48</v>
      </c>
      <c r="G521" t="s">
        <v>191</v>
      </c>
      <c r="H521">
        <v>1</v>
      </c>
      <c r="I521">
        <v>0</v>
      </c>
      <c r="J521">
        <v>0</v>
      </c>
      <c r="K521">
        <v>1</v>
      </c>
      <c r="L521">
        <v>0</v>
      </c>
      <c r="M521">
        <v>0</v>
      </c>
      <c r="N521" t="s">
        <v>9</v>
      </c>
    </row>
    <row r="522" spans="1:14" x14ac:dyDescent="0.3">
      <c r="A522">
        <v>185</v>
      </c>
      <c r="B522">
        <v>185</v>
      </c>
      <c r="C522" s="1">
        <v>43601</v>
      </c>
      <c r="D522">
        <v>26.605472219999999</v>
      </c>
      <c r="E522">
        <v>93.464055560000006</v>
      </c>
      <c r="F522" t="s">
        <v>49</v>
      </c>
      <c r="G522" t="s">
        <v>187</v>
      </c>
      <c r="H522">
        <v>1</v>
      </c>
      <c r="I522">
        <v>0</v>
      </c>
      <c r="J522">
        <v>0</v>
      </c>
      <c r="K522">
        <v>1</v>
      </c>
      <c r="L522">
        <v>0</v>
      </c>
      <c r="M522">
        <v>0</v>
      </c>
      <c r="N522" t="s">
        <v>9</v>
      </c>
    </row>
    <row r="523" spans="1:14" x14ac:dyDescent="0.3">
      <c r="A523">
        <v>186</v>
      </c>
      <c r="B523">
        <v>186</v>
      </c>
      <c r="C523" s="1">
        <v>43601</v>
      </c>
      <c r="D523">
        <v>26.592861110000001</v>
      </c>
      <c r="E523">
        <v>93.439694439999997</v>
      </c>
      <c r="F523" t="s">
        <v>49</v>
      </c>
      <c r="G523" t="s">
        <v>187</v>
      </c>
      <c r="H523">
        <v>1</v>
      </c>
      <c r="I523">
        <v>0</v>
      </c>
      <c r="J523">
        <v>0</v>
      </c>
      <c r="K523">
        <v>1</v>
      </c>
      <c r="L523">
        <v>0</v>
      </c>
      <c r="M523">
        <v>0</v>
      </c>
      <c r="N523" t="s">
        <v>9</v>
      </c>
    </row>
    <row r="524" spans="1:14" x14ac:dyDescent="0.3">
      <c r="A524">
        <v>187</v>
      </c>
      <c r="B524">
        <v>187</v>
      </c>
      <c r="C524" s="1">
        <v>43604</v>
      </c>
      <c r="D524">
        <v>26.57463667</v>
      </c>
      <c r="E524">
        <v>93.193505000000002</v>
      </c>
      <c r="F524" t="s">
        <v>34</v>
      </c>
      <c r="G524" t="s">
        <v>187</v>
      </c>
      <c r="H524">
        <v>1</v>
      </c>
      <c r="I524">
        <v>0</v>
      </c>
      <c r="J524">
        <v>0</v>
      </c>
      <c r="K524">
        <v>1</v>
      </c>
      <c r="L524">
        <v>0</v>
      </c>
      <c r="M524">
        <v>0</v>
      </c>
      <c r="N524" t="s">
        <v>9</v>
      </c>
    </row>
    <row r="525" spans="1:14" x14ac:dyDescent="0.3">
      <c r="A525">
        <v>188</v>
      </c>
      <c r="B525">
        <v>188</v>
      </c>
      <c r="C525" s="1">
        <v>43604</v>
      </c>
      <c r="D525">
        <v>26.575620000000001</v>
      </c>
      <c r="E525">
        <v>93.204003330000006</v>
      </c>
      <c r="F525" t="s">
        <v>29</v>
      </c>
      <c r="G525" t="s">
        <v>187</v>
      </c>
      <c r="H525">
        <v>1</v>
      </c>
      <c r="I525">
        <v>0</v>
      </c>
      <c r="J525">
        <v>0</v>
      </c>
      <c r="K525">
        <v>1</v>
      </c>
      <c r="L525">
        <v>0</v>
      </c>
      <c r="M525">
        <v>0</v>
      </c>
      <c r="N525" t="s">
        <v>9</v>
      </c>
    </row>
    <row r="526" spans="1:14" x14ac:dyDescent="0.3">
      <c r="A526">
        <v>189</v>
      </c>
      <c r="B526">
        <v>189</v>
      </c>
      <c r="C526" s="1">
        <v>43604</v>
      </c>
      <c r="D526">
        <v>26.57717667</v>
      </c>
      <c r="E526">
        <v>93.278676669999996</v>
      </c>
      <c r="F526" t="s">
        <v>50</v>
      </c>
      <c r="G526" t="s">
        <v>187</v>
      </c>
      <c r="H526">
        <v>1</v>
      </c>
      <c r="I526">
        <v>0</v>
      </c>
      <c r="J526">
        <v>0</v>
      </c>
      <c r="K526">
        <v>1</v>
      </c>
      <c r="L526">
        <v>0</v>
      </c>
      <c r="M526">
        <v>0</v>
      </c>
      <c r="N526" t="s">
        <v>9</v>
      </c>
    </row>
    <row r="527" spans="1:14" x14ac:dyDescent="0.3">
      <c r="A527">
        <v>190</v>
      </c>
      <c r="B527">
        <v>190</v>
      </c>
      <c r="C527" s="1">
        <v>43604</v>
      </c>
      <c r="D527">
        <v>26.64157333</v>
      </c>
      <c r="E527">
        <v>93.577309999999997</v>
      </c>
      <c r="F527" t="s">
        <v>34</v>
      </c>
      <c r="G527" t="s">
        <v>187</v>
      </c>
      <c r="H527">
        <v>1</v>
      </c>
      <c r="I527">
        <v>0</v>
      </c>
      <c r="J527">
        <v>0</v>
      </c>
      <c r="K527">
        <v>1</v>
      </c>
      <c r="L527">
        <v>0</v>
      </c>
      <c r="M527">
        <v>0</v>
      </c>
      <c r="N527" t="s">
        <v>9</v>
      </c>
    </row>
    <row r="528" spans="1:14" x14ac:dyDescent="0.3">
      <c r="A528">
        <v>191</v>
      </c>
      <c r="B528">
        <v>191</v>
      </c>
      <c r="C528" s="1">
        <v>43608</v>
      </c>
      <c r="D528">
        <v>26.621200000000002</v>
      </c>
      <c r="E528">
        <v>93.519085000000004</v>
      </c>
      <c r="F528" t="s">
        <v>35</v>
      </c>
      <c r="G528" t="s">
        <v>191</v>
      </c>
      <c r="H528">
        <v>1</v>
      </c>
      <c r="I528">
        <v>0</v>
      </c>
      <c r="J528">
        <v>0</v>
      </c>
      <c r="K528">
        <v>1</v>
      </c>
      <c r="L528">
        <v>0</v>
      </c>
      <c r="M528">
        <v>0</v>
      </c>
      <c r="N528" t="s">
        <v>9</v>
      </c>
    </row>
    <row r="529" spans="1:14" x14ac:dyDescent="0.3">
      <c r="A529">
        <v>192</v>
      </c>
      <c r="B529">
        <v>192</v>
      </c>
      <c r="C529" s="1">
        <v>43608</v>
      </c>
      <c r="D529">
        <v>26.609346670000001</v>
      </c>
      <c r="E529">
        <v>93.477828329999994</v>
      </c>
      <c r="F529" t="s">
        <v>36</v>
      </c>
      <c r="G529" t="s">
        <v>191</v>
      </c>
      <c r="H529">
        <v>1</v>
      </c>
      <c r="I529">
        <v>0</v>
      </c>
      <c r="J529">
        <v>0</v>
      </c>
      <c r="K529">
        <v>1</v>
      </c>
      <c r="L529">
        <v>0</v>
      </c>
      <c r="M529">
        <v>0</v>
      </c>
      <c r="N529" t="s">
        <v>9</v>
      </c>
    </row>
    <row r="530" spans="1:14" x14ac:dyDescent="0.3">
      <c r="A530">
        <v>193</v>
      </c>
      <c r="B530">
        <v>193</v>
      </c>
      <c r="C530" s="1">
        <v>43610</v>
      </c>
      <c r="D530">
        <v>26.594709999999999</v>
      </c>
      <c r="E530">
        <v>93.443470000000005</v>
      </c>
      <c r="F530" t="s">
        <v>29</v>
      </c>
      <c r="G530" t="s">
        <v>187</v>
      </c>
      <c r="H530">
        <v>0</v>
      </c>
      <c r="I530">
        <v>1</v>
      </c>
      <c r="J530">
        <v>0</v>
      </c>
      <c r="K530">
        <v>1</v>
      </c>
      <c r="L530">
        <v>0</v>
      </c>
      <c r="M530">
        <v>0</v>
      </c>
      <c r="N530" t="s">
        <v>9</v>
      </c>
    </row>
    <row r="531" spans="1:14" x14ac:dyDescent="0.3">
      <c r="A531">
        <v>194</v>
      </c>
      <c r="B531">
        <v>194</v>
      </c>
      <c r="C531" s="1">
        <v>43610</v>
      </c>
      <c r="D531">
        <v>26.574696670000002</v>
      </c>
      <c r="E531">
        <v>93.223226670000003</v>
      </c>
      <c r="F531" t="s">
        <v>34</v>
      </c>
      <c r="G531" t="s">
        <v>187</v>
      </c>
      <c r="H531">
        <v>1</v>
      </c>
      <c r="I531">
        <v>0</v>
      </c>
      <c r="J531">
        <v>0</v>
      </c>
      <c r="K531">
        <v>1</v>
      </c>
      <c r="L531">
        <v>0</v>
      </c>
      <c r="M531">
        <v>0</v>
      </c>
      <c r="N531" t="s">
        <v>9</v>
      </c>
    </row>
    <row r="532" spans="1:14" x14ac:dyDescent="0.3">
      <c r="A532">
        <v>195</v>
      </c>
      <c r="B532">
        <v>195</v>
      </c>
      <c r="C532" s="1">
        <v>43612</v>
      </c>
      <c r="D532">
        <v>26.605441670000001</v>
      </c>
      <c r="E532">
        <v>93.463981669999995</v>
      </c>
      <c r="F532" t="s">
        <v>36</v>
      </c>
      <c r="G532" t="s">
        <v>191</v>
      </c>
      <c r="H532">
        <v>1</v>
      </c>
      <c r="I532">
        <v>0</v>
      </c>
      <c r="J532">
        <v>0</v>
      </c>
      <c r="K532">
        <v>1</v>
      </c>
      <c r="L532">
        <v>0</v>
      </c>
      <c r="M532">
        <v>0</v>
      </c>
      <c r="N532" t="s">
        <v>9</v>
      </c>
    </row>
    <row r="533" spans="1:14" x14ac:dyDescent="0.3">
      <c r="A533">
        <v>196</v>
      </c>
      <c r="B533">
        <v>196</v>
      </c>
      <c r="C533" s="1">
        <v>43612</v>
      </c>
      <c r="D533">
        <v>26.574725000000001</v>
      </c>
      <c r="E533">
        <v>93.228888330000004</v>
      </c>
      <c r="F533" t="s">
        <v>36</v>
      </c>
      <c r="G533" t="s">
        <v>191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0</v>
      </c>
      <c r="N533" t="s">
        <v>9</v>
      </c>
    </row>
    <row r="534" spans="1:14" x14ac:dyDescent="0.3">
      <c r="A534">
        <v>197</v>
      </c>
      <c r="B534">
        <v>197</v>
      </c>
      <c r="C534" s="1">
        <v>43612</v>
      </c>
      <c r="D534">
        <v>26.574472220000001</v>
      </c>
      <c r="E534">
        <v>93.193777780000005</v>
      </c>
      <c r="F534" t="s">
        <v>70</v>
      </c>
      <c r="G534" t="s">
        <v>190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1</v>
      </c>
      <c r="N534" t="s">
        <v>51</v>
      </c>
    </row>
    <row r="535" spans="1:14" x14ac:dyDescent="0.3">
      <c r="A535">
        <v>198</v>
      </c>
      <c r="B535">
        <v>198</v>
      </c>
      <c r="C535" s="1">
        <v>43612</v>
      </c>
      <c r="D535">
        <v>26.57182083</v>
      </c>
      <c r="E535">
        <v>93.142471939999993</v>
      </c>
      <c r="F535" t="s">
        <v>68</v>
      </c>
      <c r="G535" t="s">
        <v>190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1</v>
      </c>
      <c r="N535" t="s">
        <v>52</v>
      </c>
    </row>
    <row r="536" spans="1:14" x14ac:dyDescent="0.3">
      <c r="A536">
        <v>199</v>
      </c>
      <c r="B536">
        <v>199</v>
      </c>
      <c r="C536" s="1">
        <v>43612</v>
      </c>
      <c r="D536">
        <v>26.569722219999999</v>
      </c>
      <c r="E536">
        <v>93.056083330000007</v>
      </c>
      <c r="F536" t="s">
        <v>53</v>
      </c>
      <c r="G536" t="s">
        <v>191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0</v>
      </c>
      <c r="N536" t="s">
        <v>9</v>
      </c>
    </row>
    <row r="537" spans="1:14" x14ac:dyDescent="0.3">
      <c r="A537">
        <v>200</v>
      </c>
      <c r="B537">
        <v>200</v>
      </c>
      <c r="C537" s="1">
        <v>43614</v>
      </c>
      <c r="D537">
        <v>26.590685000000001</v>
      </c>
      <c r="E537">
        <v>93.421975000000003</v>
      </c>
      <c r="F537" t="s">
        <v>14</v>
      </c>
      <c r="G537" t="s">
        <v>190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1</v>
      </c>
      <c r="N537" t="s">
        <v>54</v>
      </c>
    </row>
    <row r="538" spans="1:14" x14ac:dyDescent="0.3">
      <c r="A538">
        <v>201</v>
      </c>
      <c r="B538">
        <v>201</v>
      </c>
      <c r="C538" s="1">
        <v>43614</v>
      </c>
      <c r="D538">
        <v>26.582535</v>
      </c>
      <c r="E538">
        <v>93.303780000000003</v>
      </c>
      <c r="F538" t="s">
        <v>34</v>
      </c>
      <c r="G538" t="s">
        <v>187</v>
      </c>
      <c r="H538">
        <v>1</v>
      </c>
      <c r="I538">
        <v>0</v>
      </c>
      <c r="J538">
        <v>0</v>
      </c>
      <c r="K538">
        <v>1</v>
      </c>
      <c r="L538">
        <v>0</v>
      </c>
      <c r="M538">
        <v>0</v>
      </c>
      <c r="N538" t="s">
        <v>9</v>
      </c>
    </row>
    <row r="539" spans="1:14" x14ac:dyDescent="0.3">
      <c r="A539">
        <v>202</v>
      </c>
      <c r="B539">
        <v>202</v>
      </c>
      <c r="C539" s="1">
        <v>43614</v>
      </c>
      <c r="D539">
        <v>26.592416669999999</v>
      </c>
      <c r="E539">
        <v>93.438777779999995</v>
      </c>
      <c r="F539" t="s">
        <v>28</v>
      </c>
      <c r="G539" t="s">
        <v>191</v>
      </c>
      <c r="H539">
        <v>1</v>
      </c>
      <c r="I539">
        <v>0</v>
      </c>
      <c r="J539">
        <v>0</v>
      </c>
      <c r="K539">
        <v>1</v>
      </c>
      <c r="L539">
        <v>0</v>
      </c>
      <c r="M539">
        <v>0</v>
      </c>
      <c r="N539" t="s">
        <v>9</v>
      </c>
    </row>
    <row r="540" spans="1:14" x14ac:dyDescent="0.3">
      <c r="A540">
        <v>203</v>
      </c>
      <c r="B540">
        <v>203</v>
      </c>
      <c r="C540" s="1">
        <v>43614</v>
      </c>
      <c r="D540">
        <v>26.59036111</v>
      </c>
      <c r="E540">
        <v>93.429888890000001</v>
      </c>
      <c r="F540" t="s">
        <v>28</v>
      </c>
      <c r="G540" t="s">
        <v>191</v>
      </c>
      <c r="H540">
        <v>0</v>
      </c>
      <c r="I540">
        <v>1</v>
      </c>
      <c r="J540">
        <v>0</v>
      </c>
      <c r="K540">
        <v>1</v>
      </c>
      <c r="L540">
        <v>0</v>
      </c>
      <c r="M540">
        <v>0</v>
      </c>
      <c r="N540" t="s">
        <v>9</v>
      </c>
    </row>
    <row r="541" spans="1:14" x14ac:dyDescent="0.3">
      <c r="A541">
        <v>204</v>
      </c>
      <c r="B541">
        <v>204</v>
      </c>
      <c r="C541" s="1">
        <v>43614</v>
      </c>
      <c r="D541">
        <v>26.573694440000001</v>
      </c>
      <c r="E541">
        <v>93.145638890000001</v>
      </c>
      <c r="F541" t="s">
        <v>18</v>
      </c>
      <c r="G541" t="s">
        <v>191</v>
      </c>
      <c r="H541">
        <v>1</v>
      </c>
      <c r="I541">
        <v>0</v>
      </c>
      <c r="J541">
        <v>0</v>
      </c>
      <c r="K541">
        <v>1</v>
      </c>
      <c r="L541">
        <v>0</v>
      </c>
      <c r="M541">
        <v>0</v>
      </c>
      <c r="N541" t="s">
        <v>9</v>
      </c>
    </row>
    <row r="542" spans="1:14" x14ac:dyDescent="0.3">
      <c r="A542">
        <v>205</v>
      </c>
      <c r="B542">
        <v>205</v>
      </c>
      <c r="C542" s="1">
        <v>43614</v>
      </c>
      <c r="D542">
        <v>26.57375</v>
      </c>
      <c r="E542">
        <v>93.10502778</v>
      </c>
      <c r="F542" t="s">
        <v>36</v>
      </c>
      <c r="G542" t="s">
        <v>191</v>
      </c>
      <c r="H542">
        <v>1</v>
      </c>
      <c r="I542">
        <v>0</v>
      </c>
      <c r="J542">
        <v>0</v>
      </c>
      <c r="K542">
        <v>1</v>
      </c>
      <c r="L542">
        <v>0</v>
      </c>
      <c r="M542">
        <v>0</v>
      </c>
      <c r="N542" t="s">
        <v>9</v>
      </c>
    </row>
    <row r="543" spans="1:14" x14ac:dyDescent="0.3">
      <c r="A543">
        <v>206</v>
      </c>
      <c r="B543">
        <v>206</v>
      </c>
      <c r="C543" s="1">
        <v>43614</v>
      </c>
      <c r="D543">
        <v>26.573694440000001</v>
      </c>
      <c r="E543">
        <v>93.145638890000001</v>
      </c>
      <c r="F543" t="s">
        <v>28</v>
      </c>
      <c r="G543" t="s">
        <v>191</v>
      </c>
      <c r="H543">
        <v>1</v>
      </c>
      <c r="I543">
        <v>0</v>
      </c>
      <c r="J543">
        <v>0</v>
      </c>
      <c r="K543">
        <v>1</v>
      </c>
      <c r="L543">
        <v>0</v>
      </c>
      <c r="M543">
        <v>0</v>
      </c>
      <c r="N543" t="s">
        <v>9</v>
      </c>
    </row>
    <row r="544" spans="1:14" x14ac:dyDescent="0.3">
      <c r="A544">
        <v>207</v>
      </c>
      <c r="B544">
        <v>207</v>
      </c>
      <c r="C544" s="1">
        <v>43616</v>
      </c>
      <c r="D544">
        <v>26.628585000000001</v>
      </c>
      <c r="E544">
        <v>93.539221670000003</v>
      </c>
      <c r="F544" t="s">
        <v>18</v>
      </c>
      <c r="G544" t="s">
        <v>191</v>
      </c>
      <c r="H544">
        <v>1</v>
      </c>
      <c r="I544">
        <v>0</v>
      </c>
      <c r="J544">
        <v>0</v>
      </c>
      <c r="K544">
        <v>1</v>
      </c>
      <c r="L544">
        <v>0</v>
      </c>
      <c r="M544">
        <v>0</v>
      </c>
      <c r="N544" t="s">
        <v>9</v>
      </c>
    </row>
    <row r="545" spans="1:14" x14ac:dyDescent="0.3">
      <c r="A545">
        <v>208</v>
      </c>
      <c r="B545">
        <v>208</v>
      </c>
      <c r="C545" s="1">
        <v>43616</v>
      </c>
      <c r="D545">
        <v>26.623478330000001</v>
      </c>
      <c r="E545">
        <v>93.52664833</v>
      </c>
      <c r="F545" t="s">
        <v>18</v>
      </c>
      <c r="G545" t="s">
        <v>191</v>
      </c>
      <c r="H545">
        <v>1</v>
      </c>
      <c r="I545">
        <v>0</v>
      </c>
      <c r="J545">
        <v>0</v>
      </c>
      <c r="K545">
        <v>1</v>
      </c>
      <c r="L545">
        <v>0</v>
      </c>
      <c r="M545">
        <v>0</v>
      </c>
      <c r="N545" t="s">
        <v>9</v>
      </c>
    </row>
    <row r="546" spans="1:14" x14ac:dyDescent="0.3">
      <c r="A546">
        <v>209</v>
      </c>
      <c r="B546">
        <v>209</v>
      </c>
      <c r="C546" s="1">
        <v>43616</v>
      </c>
      <c r="D546">
        <v>26.61597806</v>
      </c>
      <c r="E546">
        <v>93.508658330000003</v>
      </c>
      <c r="F546" t="s">
        <v>55</v>
      </c>
      <c r="G546" t="s">
        <v>191</v>
      </c>
      <c r="H546">
        <v>1</v>
      </c>
      <c r="I546">
        <v>0</v>
      </c>
      <c r="J546">
        <v>0</v>
      </c>
      <c r="K546">
        <v>1</v>
      </c>
      <c r="L546">
        <v>0</v>
      </c>
      <c r="M546">
        <v>0</v>
      </c>
      <c r="N546" t="s">
        <v>9</v>
      </c>
    </row>
    <row r="547" spans="1:14" x14ac:dyDescent="0.3">
      <c r="A547">
        <v>210</v>
      </c>
      <c r="B547">
        <v>210</v>
      </c>
      <c r="C547" s="1">
        <v>43616</v>
      </c>
      <c r="D547">
        <v>26.602128329999999</v>
      </c>
      <c r="E547">
        <v>93.457696670000004</v>
      </c>
      <c r="F547" t="s">
        <v>49</v>
      </c>
      <c r="G547" t="s">
        <v>187</v>
      </c>
      <c r="H547">
        <v>1</v>
      </c>
      <c r="I547">
        <v>0</v>
      </c>
      <c r="J547">
        <v>0</v>
      </c>
      <c r="K547">
        <v>1</v>
      </c>
      <c r="L547">
        <v>0</v>
      </c>
      <c r="M547">
        <v>0</v>
      </c>
      <c r="N547" t="s">
        <v>9</v>
      </c>
    </row>
    <row r="548" spans="1:14" x14ac:dyDescent="0.3">
      <c r="A548">
        <v>211</v>
      </c>
      <c r="B548">
        <v>211</v>
      </c>
      <c r="C548" s="1">
        <v>43616</v>
      </c>
      <c r="D548">
        <v>26.593798329999998</v>
      </c>
      <c r="E548">
        <v>93.441581670000005</v>
      </c>
      <c r="F548" t="s">
        <v>18</v>
      </c>
      <c r="G548" t="s">
        <v>191</v>
      </c>
      <c r="H548">
        <v>1</v>
      </c>
      <c r="I548">
        <v>0</v>
      </c>
      <c r="J548">
        <v>0</v>
      </c>
      <c r="K548">
        <v>1</v>
      </c>
      <c r="L548">
        <v>0</v>
      </c>
      <c r="M548">
        <v>0</v>
      </c>
      <c r="N548" t="s">
        <v>9</v>
      </c>
    </row>
    <row r="549" spans="1:14" x14ac:dyDescent="0.3">
      <c r="A549">
        <v>212</v>
      </c>
      <c r="B549">
        <v>212</v>
      </c>
      <c r="C549" s="1">
        <v>43616</v>
      </c>
      <c r="D549">
        <v>26.577110000000001</v>
      </c>
      <c r="E549">
        <v>93.282818329999998</v>
      </c>
      <c r="F549" t="s">
        <v>40</v>
      </c>
      <c r="G549" t="s">
        <v>187</v>
      </c>
      <c r="H549">
        <v>1</v>
      </c>
      <c r="I549">
        <v>0</v>
      </c>
      <c r="J549">
        <v>0</v>
      </c>
      <c r="K549">
        <v>1</v>
      </c>
      <c r="L549">
        <v>0</v>
      </c>
      <c r="M549">
        <v>0</v>
      </c>
      <c r="N549" t="s">
        <v>9</v>
      </c>
    </row>
    <row r="550" spans="1:14" x14ac:dyDescent="0.3">
      <c r="A550">
        <v>213</v>
      </c>
      <c r="B550">
        <v>213</v>
      </c>
      <c r="C550" s="1">
        <v>43616</v>
      </c>
      <c r="D550">
        <v>26.61346</v>
      </c>
      <c r="E550">
        <v>93.500941670000003</v>
      </c>
      <c r="F550" t="s">
        <v>35</v>
      </c>
      <c r="G550" t="s">
        <v>191</v>
      </c>
      <c r="H550">
        <v>1</v>
      </c>
      <c r="I550">
        <v>0</v>
      </c>
      <c r="J550">
        <v>0</v>
      </c>
      <c r="K550">
        <v>1</v>
      </c>
      <c r="L550">
        <v>0</v>
      </c>
      <c r="M550">
        <v>0</v>
      </c>
      <c r="N550" t="s">
        <v>9</v>
      </c>
    </row>
    <row r="551" spans="1:14" x14ac:dyDescent="0.3">
      <c r="A551">
        <v>214</v>
      </c>
      <c r="B551">
        <v>214</v>
      </c>
      <c r="C551" s="1">
        <v>43618</v>
      </c>
      <c r="D551">
        <v>26.603388890000002</v>
      </c>
      <c r="E551">
        <v>93.460055560000001</v>
      </c>
      <c r="F551" t="s">
        <v>28</v>
      </c>
      <c r="G551" t="s">
        <v>191</v>
      </c>
      <c r="H551">
        <v>1</v>
      </c>
      <c r="I551">
        <v>0</v>
      </c>
      <c r="J551">
        <v>0</v>
      </c>
      <c r="K551">
        <v>1</v>
      </c>
      <c r="L551">
        <v>0</v>
      </c>
      <c r="M551">
        <v>0</v>
      </c>
      <c r="N551" t="s">
        <v>9</v>
      </c>
    </row>
    <row r="552" spans="1:14" x14ac:dyDescent="0.3">
      <c r="A552">
        <v>215</v>
      </c>
      <c r="B552">
        <v>215</v>
      </c>
      <c r="C552" s="1">
        <v>43618</v>
      </c>
      <c r="D552">
        <v>26.590499999999999</v>
      </c>
      <c r="E552">
        <v>93.427138889999995</v>
      </c>
      <c r="F552" t="s">
        <v>18</v>
      </c>
      <c r="G552" t="s">
        <v>191</v>
      </c>
      <c r="H552">
        <v>1</v>
      </c>
      <c r="I552">
        <v>0</v>
      </c>
      <c r="J552">
        <v>0</v>
      </c>
      <c r="K552">
        <v>1</v>
      </c>
      <c r="L552">
        <v>0</v>
      </c>
      <c r="M552">
        <v>0</v>
      </c>
      <c r="N552" t="s">
        <v>9</v>
      </c>
    </row>
    <row r="553" spans="1:14" x14ac:dyDescent="0.3">
      <c r="A553">
        <v>216</v>
      </c>
      <c r="B553">
        <v>216</v>
      </c>
      <c r="C553" s="1">
        <v>43618</v>
      </c>
      <c r="D553">
        <v>26.577222219999999</v>
      </c>
      <c r="E553">
        <v>93.283305560000002</v>
      </c>
      <c r="F553" t="s">
        <v>18</v>
      </c>
      <c r="G553" t="s">
        <v>191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0</v>
      </c>
      <c r="N553" t="s">
        <v>9</v>
      </c>
    </row>
    <row r="554" spans="1:14" x14ac:dyDescent="0.3">
      <c r="A554">
        <v>217</v>
      </c>
      <c r="B554">
        <v>217</v>
      </c>
      <c r="C554" s="1">
        <v>43618</v>
      </c>
      <c r="D554">
        <v>26.574833330000001</v>
      </c>
      <c r="E554">
        <v>93.209305560000004</v>
      </c>
      <c r="F554" t="s">
        <v>29</v>
      </c>
      <c r="G554" t="s">
        <v>187</v>
      </c>
      <c r="H554">
        <v>1</v>
      </c>
      <c r="I554">
        <v>0</v>
      </c>
      <c r="J554">
        <v>0</v>
      </c>
      <c r="K554">
        <v>1</v>
      </c>
      <c r="L554">
        <v>0</v>
      </c>
      <c r="M554">
        <v>0</v>
      </c>
      <c r="N554" t="s">
        <v>9</v>
      </c>
    </row>
    <row r="555" spans="1:14" x14ac:dyDescent="0.3">
      <c r="A555">
        <v>218</v>
      </c>
      <c r="B555">
        <v>218</v>
      </c>
      <c r="C555" s="1">
        <v>43618</v>
      </c>
      <c r="D555">
        <v>26.574141390000001</v>
      </c>
      <c r="E555">
        <v>93.188492780000004</v>
      </c>
      <c r="F555" t="s">
        <v>64</v>
      </c>
      <c r="G555" t="s">
        <v>190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1</v>
      </c>
      <c r="N555" t="s">
        <v>56</v>
      </c>
    </row>
    <row r="556" spans="1:14" x14ac:dyDescent="0.3">
      <c r="A556">
        <v>218.1</v>
      </c>
      <c r="B556">
        <v>218</v>
      </c>
      <c r="C556" s="1">
        <v>43618</v>
      </c>
      <c r="D556">
        <v>26.574141390000001</v>
      </c>
      <c r="E556">
        <v>93.188492780000004</v>
      </c>
      <c r="F556" t="s">
        <v>64</v>
      </c>
      <c r="G556" t="s">
        <v>190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1</v>
      </c>
      <c r="N556" t="s">
        <v>56</v>
      </c>
    </row>
    <row r="557" spans="1:14" x14ac:dyDescent="0.3">
      <c r="A557">
        <v>218.2</v>
      </c>
      <c r="B557">
        <v>218</v>
      </c>
      <c r="C557" s="1">
        <v>43618</v>
      </c>
      <c r="D557">
        <v>26.574141390000001</v>
      </c>
      <c r="E557">
        <v>93.188492780000004</v>
      </c>
      <c r="F557" t="s">
        <v>64</v>
      </c>
      <c r="G557" t="s">
        <v>190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1</v>
      </c>
      <c r="N557" t="s">
        <v>56</v>
      </c>
    </row>
    <row r="558" spans="1:14" x14ac:dyDescent="0.3">
      <c r="A558">
        <v>219</v>
      </c>
      <c r="B558">
        <v>219</v>
      </c>
      <c r="C558" s="1">
        <v>43618</v>
      </c>
      <c r="D558">
        <v>26.574141390000001</v>
      </c>
      <c r="E558">
        <v>93.188492780000004</v>
      </c>
      <c r="F558" t="s">
        <v>198</v>
      </c>
      <c r="G558" t="s">
        <v>190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1</v>
      </c>
      <c r="N558" t="s">
        <v>57</v>
      </c>
    </row>
    <row r="559" spans="1:14" x14ac:dyDescent="0.3">
      <c r="A559">
        <v>219.1</v>
      </c>
      <c r="B559">
        <v>219</v>
      </c>
      <c r="C559" s="1">
        <v>43618</v>
      </c>
      <c r="D559">
        <v>26.574141390000001</v>
      </c>
      <c r="E559">
        <v>93.188492780000004</v>
      </c>
      <c r="F559" t="s">
        <v>198</v>
      </c>
      <c r="G559" t="s">
        <v>190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1</v>
      </c>
      <c r="N559" t="s">
        <v>57</v>
      </c>
    </row>
    <row r="560" spans="1:14" x14ac:dyDescent="0.3">
      <c r="A560">
        <v>219.2</v>
      </c>
      <c r="B560">
        <v>219</v>
      </c>
      <c r="C560" s="1">
        <v>43618</v>
      </c>
      <c r="D560">
        <v>26.574141390000001</v>
      </c>
      <c r="E560">
        <v>93.188492780000004</v>
      </c>
      <c r="F560" t="s">
        <v>198</v>
      </c>
      <c r="G560" t="s">
        <v>190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1</v>
      </c>
      <c r="N560" t="s">
        <v>57</v>
      </c>
    </row>
    <row r="561" spans="1:14" x14ac:dyDescent="0.3">
      <c r="A561">
        <v>219.3</v>
      </c>
      <c r="B561">
        <v>219</v>
      </c>
      <c r="C561" s="1">
        <v>43618</v>
      </c>
      <c r="D561">
        <v>26.574141390000001</v>
      </c>
      <c r="E561">
        <v>93.188492780000004</v>
      </c>
      <c r="F561" t="s">
        <v>198</v>
      </c>
      <c r="G561" t="s">
        <v>190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1</v>
      </c>
      <c r="N561" t="s">
        <v>57</v>
      </c>
    </row>
    <row r="562" spans="1:14" x14ac:dyDescent="0.3">
      <c r="A562">
        <v>219.4</v>
      </c>
      <c r="B562">
        <v>219</v>
      </c>
      <c r="C562" s="1">
        <v>43618</v>
      </c>
      <c r="D562">
        <v>26.574141390000001</v>
      </c>
      <c r="E562">
        <v>93.188492780000004</v>
      </c>
      <c r="F562" t="s">
        <v>198</v>
      </c>
      <c r="G562" t="s">
        <v>190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</v>
      </c>
      <c r="N562" t="s">
        <v>57</v>
      </c>
    </row>
    <row r="563" spans="1:14" x14ac:dyDescent="0.3">
      <c r="A563">
        <v>219.5</v>
      </c>
      <c r="B563">
        <v>219</v>
      </c>
      <c r="C563" s="1">
        <v>43618</v>
      </c>
      <c r="D563">
        <v>26.574141390000001</v>
      </c>
      <c r="E563">
        <v>93.188492780000004</v>
      </c>
      <c r="F563" t="s">
        <v>198</v>
      </c>
      <c r="G563" t="s">
        <v>190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1</v>
      </c>
      <c r="N563" t="s">
        <v>57</v>
      </c>
    </row>
    <row r="564" spans="1:14" x14ac:dyDescent="0.3">
      <c r="A564">
        <v>220</v>
      </c>
      <c r="B564">
        <v>220</v>
      </c>
      <c r="C564" s="1">
        <v>43618</v>
      </c>
      <c r="D564">
        <v>26.571937500000001</v>
      </c>
      <c r="E564">
        <v>93.116607779999995</v>
      </c>
      <c r="F564" t="s">
        <v>64</v>
      </c>
      <c r="G564" t="s">
        <v>190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1</v>
      </c>
      <c r="N564" t="s">
        <v>58</v>
      </c>
    </row>
    <row r="565" spans="1:14" x14ac:dyDescent="0.3">
      <c r="A565">
        <v>220.1</v>
      </c>
      <c r="B565">
        <v>220</v>
      </c>
      <c r="C565" s="1">
        <v>43618</v>
      </c>
      <c r="D565">
        <v>26.571937500000001</v>
      </c>
      <c r="E565">
        <v>93.116607779999995</v>
      </c>
      <c r="F565" t="s">
        <v>64</v>
      </c>
      <c r="G565" t="s">
        <v>190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1</v>
      </c>
      <c r="N565" t="s">
        <v>58</v>
      </c>
    </row>
    <row r="566" spans="1:14" x14ac:dyDescent="0.3">
      <c r="A566">
        <v>220.2</v>
      </c>
      <c r="B566">
        <v>220</v>
      </c>
      <c r="C566" s="1">
        <v>43618</v>
      </c>
      <c r="D566">
        <v>26.571937500000001</v>
      </c>
      <c r="E566">
        <v>93.116607779999995</v>
      </c>
      <c r="F566" t="s">
        <v>64</v>
      </c>
      <c r="G566" t="s">
        <v>190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1</v>
      </c>
      <c r="N566" t="s">
        <v>58</v>
      </c>
    </row>
    <row r="567" spans="1:14" x14ac:dyDescent="0.3">
      <c r="A567">
        <v>220.3</v>
      </c>
      <c r="B567">
        <v>220</v>
      </c>
      <c r="C567" s="1">
        <v>43618</v>
      </c>
      <c r="D567">
        <v>26.571937500000001</v>
      </c>
      <c r="E567">
        <v>93.116607779999995</v>
      </c>
      <c r="F567" t="s">
        <v>64</v>
      </c>
      <c r="G567" t="s">
        <v>190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1</v>
      </c>
      <c r="N567" t="s">
        <v>58</v>
      </c>
    </row>
    <row r="568" spans="1:14" x14ac:dyDescent="0.3">
      <c r="A568">
        <v>220.4</v>
      </c>
      <c r="B568">
        <v>220</v>
      </c>
      <c r="C568" s="1">
        <v>43618</v>
      </c>
      <c r="D568">
        <v>26.571937500000001</v>
      </c>
      <c r="E568">
        <v>93.116607779999995</v>
      </c>
      <c r="F568" t="s">
        <v>64</v>
      </c>
      <c r="G568" t="s">
        <v>190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1</v>
      </c>
      <c r="N568" t="s">
        <v>58</v>
      </c>
    </row>
    <row r="569" spans="1:14" x14ac:dyDescent="0.3">
      <c r="A569">
        <v>220.5</v>
      </c>
      <c r="B569">
        <v>220</v>
      </c>
      <c r="C569" s="1">
        <v>43618</v>
      </c>
      <c r="D569">
        <v>26.571937500000001</v>
      </c>
      <c r="E569">
        <v>93.116607779999995</v>
      </c>
      <c r="F569" t="s">
        <v>64</v>
      </c>
      <c r="G569" t="s">
        <v>190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1</v>
      </c>
      <c r="N569" t="s">
        <v>58</v>
      </c>
    </row>
    <row r="570" spans="1:14" x14ac:dyDescent="0.3">
      <c r="A570">
        <v>220.6</v>
      </c>
      <c r="B570">
        <v>220</v>
      </c>
      <c r="C570" s="1">
        <v>43618</v>
      </c>
      <c r="D570">
        <v>26.571937500000001</v>
      </c>
      <c r="E570">
        <v>93.116607779999995</v>
      </c>
      <c r="F570" t="s">
        <v>64</v>
      </c>
      <c r="G570" t="s">
        <v>190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  <c r="N570" t="s">
        <v>58</v>
      </c>
    </row>
    <row r="571" spans="1:14" x14ac:dyDescent="0.3">
      <c r="A571">
        <v>220.7</v>
      </c>
      <c r="B571">
        <v>220</v>
      </c>
      <c r="C571" s="1">
        <v>43618</v>
      </c>
      <c r="D571">
        <v>26.571937500000001</v>
      </c>
      <c r="E571">
        <v>93.116607779999995</v>
      </c>
      <c r="F571" t="s">
        <v>64</v>
      </c>
      <c r="G571" t="s">
        <v>190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1</v>
      </c>
      <c r="N571" t="s">
        <v>58</v>
      </c>
    </row>
    <row r="572" spans="1:14" x14ac:dyDescent="0.3">
      <c r="A572">
        <v>220.8</v>
      </c>
      <c r="B572">
        <v>220</v>
      </c>
      <c r="C572" s="1">
        <v>43618</v>
      </c>
      <c r="D572">
        <v>26.571937500000001</v>
      </c>
      <c r="E572">
        <v>93.116607779999995</v>
      </c>
      <c r="F572" t="s">
        <v>64</v>
      </c>
      <c r="G572" t="s">
        <v>190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1</v>
      </c>
      <c r="N572" t="s">
        <v>58</v>
      </c>
    </row>
    <row r="573" spans="1:14" x14ac:dyDescent="0.3">
      <c r="A573">
        <v>220.9</v>
      </c>
      <c r="B573">
        <v>220</v>
      </c>
      <c r="C573" s="1">
        <v>43618</v>
      </c>
      <c r="D573">
        <v>26.571937500000001</v>
      </c>
      <c r="E573">
        <v>93.116607779999995</v>
      </c>
      <c r="F573" t="s">
        <v>64</v>
      </c>
      <c r="G573" t="s">
        <v>190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1</v>
      </c>
      <c r="N573" t="s">
        <v>58</v>
      </c>
    </row>
    <row r="574" spans="1:14" x14ac:dyDescent="0.3">
      <c r="A574">
        <v>221</v>
      </c>
      <c r="B574">
        <v>221</v>
      </c>
      <c r="C574" s="1">
        <v>43618</v>
      </c>
      <c r="D574">
        <v>26.571937500000001</v>
      </c>
      <c r="E574">
        <v>93.116607779999995</v>
      </c>
      <c r="F574" t="s">
        <v>17</v>
      </c>
      <c r="G574" t="s">
        <v>190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1</v>
      </c>
      <c r="N574" t="s">
        <v>59</v>
      </c>
    </row>
    <row r="575" spans="1:14" x14ac:dyDescent="0.3">
      <c r="A575">
        <v>222</v>
      </c>
      <c r="B575">
        <v>222</v>
      </c>
      <c r="C575" s="1">
        <v>43618</v>
      </c>
      <c r="D575">
        <v>26.568174719999998</v>
      </c>
      <c r="E575">
        <v>93.121975559999996</v>
      </c>
      <c r="F575" t="s">
        <v>68</v>
      </c>
      <c r="G575" t="s">
        <v>190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1</v>
      </c>
      <c r="N575" t="s">
        <v>60</v>
      </c>
    </row>
    <row r="576" spans="1:14" x14ac:dyDescent="0.3">
      <c r="A576">
        <v>222.1</v>
      </c>
      <c r="B576">
        <v>222</v>
      </c>
      <c r="C576" s="1">
        <v>43618</v>
      </c>
      <c r="D576">
        <v>26.568174719999998</v>
      </c>
      <c r="E576">
        <v>93.121975559999996</v>
      </c>
      <c r="F576" t="s">
        <v>68</v>
      </c>
      <c r="G576" t="s">
        <v>190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</v>
      </c>
      <c r="N576" t="s">
        <v>60</v>
      </c>
    </row>
    <row r="577" spans="1:14" x14ac:dyDescent="0.3">
      <c r="A577">
        <v>223</v>
      </c>
      <c r="B577">
        <v>223</v>
      </c>
      <c r="C577" s="1">
        <v>43620</v>
      </c>
      <c r="D577">
        <v>26.585568330000001</v>
      </c>
      <c r="E577">
        <v>93.320083330000003</v>
      </c>
      <c r="F577" t="s">
        <v>61</v>
      </c>
      <c r="G577" t="s">
        <v>191</v>
      </c>
      <c r="H577">
        <v>1</v>
      </c>
      <c r="I577">
        <v>0</v>
      </c>
      <c r="J577">
        <v>0</v>
      </c>
      <c r="K577">
        <v>1</v>
      </c>
      <c r="L577">
        <v>0</v>
      </c>
      <c r="M577">
        <v>0</v>
      </c>
      <c r="N577" t="s">
        <v>9</v>
      </c>
    </row>
    <row r="578" spans="1:14" x14ac:dyDescent="0.3">
      <c r="A578">
        <v>224</v>
      </c>
      <c r="B578">
        <v>224</v>
      </c>
      <c r="C578" s="1">
        <v>43622</v>
      </c>
      <c r="D578">
        <v>26.639813329999999</v>
      </c>
      <c r="E578">
        <v>93.566064999999995</v>
      </c>
      <c r="F578" t="s">
        <v>49</v>
      </c>
      <c r="G578" t="s">
        <v>187</v>
      </c>
      <c r="H578">
        <v>1</v>
      </c>
      <c r="I578">
        <v>0</v>
      </c>
      <c r="J578">
        <v>0</v>
      </c>
      <c r="K578">
        <v>1</v>
      </c>
      <c r="L578">
        <v>0</v>
      </c>
      <c r="M578">
        <v>0</v>
      </c>
      <c r="N578" t="s">
        <v>9</v>
      </c>
    </row>
    <row r="579" spans="1:14" x14ac:dyDescent="0.3">
      <c r="A579">
        <v>225</v>
      </c>
      <c r="B579">
        <v>225</v>
      </c>
      <c r="C579" s="1">
        <v>43622</v>
      </c>
      <c r="D579">
        <v>26.602049999999998</v>
      </c>
      <c r="E579">
        <v>93.457615000000004</v>
      </c>
      <c r="F579" t="s">
        <v>196</v>
      </c>
      <c r="G579" t="s">
        <v>191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 t="s">
        <v>9</v>
      </c>
    </row>
    <row r="580" spans="1:14" x14ac:dyDescent="0.3">
      <c r="A580">
        <v>226</v>
      </c>
      <c r="B580">
        <v>226</v>
      </c>
      <c r="C580" s="1">
        <v>43622</v>
      </c>
      <c r="D580">
        <v>26.573916669999999</v>
      </c>
      <c r="E580">
        <v>93.184139999999999</v>
      </c>
      <c r="F580" t="s">
        <v>192</v>
      </c>
      <c r="G580" t="s">
        <v>190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1</v>
      </c>
      <c r="N580" t="s">
        <v>62</v>
      </c>
    </row>
    <row r="581" spans="1:14" x14ac:dyDescent="0.3">
      <c r="A581">
        <v>226.1</v>
      </c>
      <c r="B581">
        <v>226</v>
      </c>
      <c r="C581" s="1">
        <v>43622</v>
      </c>
      <c r="D581">
        <v>26.573916669999999</v>
      </c>
      <c r="E581">
        <v>93.184139999999999</v>
      </c>
      <c r="F581" t="s">
        <v>192</v>
      </c>
      <c r="G581" t="s">
        <v>190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1</v>
      </c>
      <c r="N581" t="s">
        <v>62</v>
      </c>
    </row>
    <row r="582" spans="1:14" x14ac:dyDescent="0.3">
      <c r="A582">
        <v>226.2</v>
      </c>
      <c r="B582">
        <v>226</v>
      </c>
      <c r="C582" s="1">
        <v>43622</v>
      </c>
      <c r="D582">
        <v>26.573916669999999</v>
      </c>
      <c r="E582">
        <v>93.184139999999999</v>
      </c>
      <c r="F582" t="s">
        <v>192</v>
      </c>
      <c r="G582" t="s">
        <v>190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1</v>
      </c>
      <c r="N582" t="s">
        <v>62</v>
      </c>
    </row>
    <row r="583" spans="1:14" x14ac:dyDescent="0.3">
      <c r="A583">
        <v>227</v>
      </c>
      <c r="B583">
        <v>227</v>
      </c>
      <c r="C583" s="1">
        <v>43622</v>
      </c>
      <c r="D583">
        <v>26.572472220000002</v>
      </c>
      <c r="E583">
        <v>93.143638890000005</v>
      </c>
      <c r="F583" t="s">
        <v>68</v>
      </c>
      <c r="G583" t="s">
        <v>190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1</v>
      </c>
      <c r="N583" t="s">
        <v>59</v>
      </c>
    </row>
    <row r="584" spans="1:14" x14ac:dyDescent="0.3">
      <c r="A584">
        <v>227.1</v>
      </c>
      <c r="B584">
        <v>227</v>
      </c>
      <c r="C584" s="1">
        <v>43622</v>
      </c>
      <c r="D584">
        <v>26.572472220000002</v>
      </c>
      <c r="E584">
        <v>93.143638890000005</v>
      </c>
      <c r="F584" t="s">
        <v>68</v>
      </c>
      <c r="G584" t="s">
        <v>190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1</v>
      </c>
      <c r="N584" t="s">
        <v>59</v>
      </c>
    </row>
    <row r="585" spans="1:14" x14ac:dyDescent="0.3">
      <c r="A585">
        <v>227.2</v>
      </c>
      <c r="B585">
        <v>227</v>
      </c>
      <c r="C585" s="1">
        <v>43622</v>
      </c>
      <c r="D585">
        <v>26.572472220000002</v>
      </c>
      <c r="E585">
        <v>93.143638890000005</v>
      </c>
      <c r="F585" t="s">
        <v>68</v>
      </c>
      <c r="G585" t="s">
        <v>190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1</v>
      </c>
      <c r="N585" t="s">
        <v>59</v>
      </c>
    </row>
    <row r="586" spans="1:14" x14ac:dyDescent="0.3">
      <c r="A586">
        <v>228</v>
      </c>
      <c r="B586">
        <v>228</v>
      </c>
      <c r="C586" s="1">
        <v>43624</v>
      </c>
      <c r="D586">
        <v>26.60962</v>
      </c>
      <c r="E586">
        <v>93.478551670000002</v>
      </c>
      <c r="F586" t="s">
        <v>34</v>
      </c>
      <c r="G586" t="s">
        <v>187</v>
      </c>
      <c r="H586">
        <v>1</v>
      </c>
      <c r="I586">
        <v>0</v>
      </c>
      <c r="J586">
        <v>0</v>
      </c>
      <c r="K586">
        <v>1</v>
      </c>
      <c r="L586">
        <v>0</v>
      </c>
      <c r="M586">
        <v>0</v>
      </c>
      <c r="N586" t="s">
        <v>9</v>
      </c>
    </row>
    <row r="587" spans="1:14" x14ac:dyDescent="0.3">
      <c r="A587">
        <v>229</v>
      </c>
      <c r="B587">
        <v>229</v>
      </c>
      <c r="C587" s="1">
        <v>43624</v>
      </c>
      <c r="D587">
        <v>26.576938330000001</v>
      </c>
      <c r="E587">
        <v>93.278491669999994</v>
      </c>
      <c r="F587" t="s">
        <v>32</v>
      </c>
      <c r="G587" t="s">
        <v>191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 t="s">
        <v>9</v>
      </c>
    </row>
    <row r="588" spans="1:14" x14ac:dyDescent="0.3">
      <c r="A588">
        <v>230</v>
      </c>
      <c r="B588">
        <v>230</v>
      </c>
      <c r="C588" s="1">
        <v>43624</v>
      </c>
      <c r="D588">
        <v>26.57425667</v>
      </c>
      <c r="E588">
        <v>93.192048330000006</v>
      </c>
      <c r="F588" t="s">
        <v>64</v>
      </c>
      <c r="G588" t="s">
        <v>190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</v>
      </c>
      <c r="N588" t="s">
        <v>52</v>
      </c>
    </row>
    <row r="589" spans="1:14" x14ac:dyDescent="0.3">
      <c r="A589">
        <v>231</v>
      </c>
      <c r="B589">
        <v>231</v>
      </c>
      <c r="C589" s="1">
        <v>43624</v>
      </c>
      <c r="D589">
        <v>26.574051669999999</v>
      </c>
      <c r="E589">
        <v>93.146131670000003</v>
      </c>
      <c r="F589" t="s">
        <v>64</v>
      </c>
      <c r="G589" t="s">
        <v>190</v>
      </c>
      <c r="H589">
        <v>1</v>
      </c>
      <c r="I589">
        <v>0</v>
      </c>
      <c r="J589">
        <v>0</v>
      </c>
      <c r="K589">
        <v>0</v>
      </c>
      <c r="L589">
        <v>1</v>
      </c>
      <c r="M589">
        <v>0</v>
      </c>
      <c r="N589" t="s">
        <v>9</v>
      </c>
    </row>
    <row r="590" spans="1:14" x14ac:dyDescent="0.3">
      <c r="A590">
        <v>232</v>
      </c>
      <c r="B590">
        <v>232</v>
      </c>
      <c r="C590" s="1">
        <v>43626</v>
      </c>
      <c r="D590">
        <v>26.602699999999999</v>
      </c>
      <c r="E590">
        <v>93.458646669999993</v>
      </c>
      <c r="F590" t="s">
        <v>40</v>
      </c>
      <c r="G590" t="s">
        <v>187</v>
      </c>
      <c r="H590">
        <v>1</v>
      </c>
      <c r="I590">
        <v>0</v>
      </c>
      <c r="J590">
        <v>0</v>
      </c>
      <c r="K590">
        <v>1</v>
      </c>
      <c r="L590">
        <v>0</v>
      </c>
      <c r="M590">
        <v>0</v>
      </c>
      <c r="N590" t="s">
        <v>9</v>
      </c>
    </row>
    <row r="591" spans="1:14" x14ac:dyDescent="0.3">
      <c r="A591">
        <v>233</v>
      </c>
      <c r="B591">
        <v>233</v>
      </c>
      <c r="C591" s="1">
        <v>43626</v>
      </c>
      <c r="D591">
        <v>26.589265000000001</v>
      </c>
      <c r="E591">
        <v>93.413155000000003</v>
      </c>
      <c r="F591" t="s">
        <v>37</v>
      </c>
      <c r="G591" t="s">
        <v>187</v>
      </c>
      <c r="H591">
        <v>0</v>
      </c>
      <c r="I591">
        <v>1</v>
      </c>
      <c r="J591">
        <v>0</v>
      </c>
      <c r="K591">
        <v>1</v>
      </c>
      <c r="L591">
        <v>0</v>
      </c>
      <c r="M591">
        <v>0</v>
      </c>
      <c r="N591" t="s">
        <v>9</v>
      </c>
    </row>
    <row r="592" spans="1:14" x14ac:dyDescent="0.3">
      <c r="A592">
        <v>234</v>
      </c>
      <c r="B592">
        <v>234</v>
      </c>
      <c r="C592" s="1">
        <v>43626</v>
      </c>
      <c r="D592">
        <v>26.57544</v>
      </c>
      <c r="E592">
        <v>93.199758329999995</v>
      </c>
      <c r="F592" t="s">
        <v>40</v>
      </c>
      <c r="G592" t="s">
        <v>187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0</v>
      </c>
      <c r="N592" t="s">
        <v>9</v>
      </c>
    </row>
    <row r="593" spans="1:14" x14ac:dyDescent="0.3">
      <c r="A593">
        <v>235</v>
      </c>
      <c r="B593">
        <v>235</v>
      </c>
      <c r="C593" s="1">
        <v>43626</v>
      </c>
      <c r="D593">
        <v>26.570025000000001</v>
      </c>
      <c r="E593">
        <v>93.072828329999993</v>
      </c>
      <c r="F593" t="s">
        <v>35</v>
      </c>
      <c r="G593" t="s">
        <v>191</v>
      </c>
      <c r="H593">
        <v>0</v>
      </c>
      <c r="I593">
        <v>1</v>
      </c>
      <c r="J593">
        <v>0</v>
      </c>
      <c r="K593">
        <v>1</v>
      </c>
      <c r="L593">
        <v>0</v>
      </c>
      <c r="M593">
        <v>0</v>
      </c>
      <c r="N593" t="s">
        <v>9</v>
      </c>
    </row>
    <row r="594" spans="1:14" x14ac:dyDescent="0.3">
      <c r="A594">
        <v>236</v>
      </c>
      <c r="B594">
        <v>236</v>
      </c>
      <c r="C594" s="1">
        <v>43626</v>
      </c>
      <c r="D594">
        <v>26.57455667</v>
      </c>
      <c r="E594">
        <v>93.078091670000006</v>
      </c>
      <c r="F594" t="s">
        <v>196</v>
      </c>
      <c r="G594" t="s">
        <v>191</v>
      </c>
      <c r="H594">
        <v>1</v>
      </c>
      <c r="I594">
        <v>0</v>
      </c>
      <c r="J594">
        <v>0</v>
      </c>
      <c r="K594">
        <v>1</v>
      </c>
      <c r="L594">
        <v>0</v>
      </c>
      <c r="M594">
        <v>0</v>
      </c>
      <c r="N594" t="s">
        <v>9</v>
      </c>
    </row>
    <row r="595" spans="1:14" x14ac:dyDescent="0.3">
      <c r="A595">
        <v>237</v>
      </c>
      <c r="B595">
        <v>237</v>
      </c>
      <c r="C595" s="1">
        <v>43626</v>
      </c>
      <c r="D595">
        <v>26.575936670000001</v>
      </c>
      <c r="E595">
        <v>93.24682833</v>
      </c>
      <c r="F595" t="s">
        <v>34</v>
      </c>
      <c r="G595" t="s">
        <v>187</v>
      </c>
      <c r="H595">
        <v>1</v>
      </c>
      <c r="I595">
        <v>0</v>
      </c>
      <c r="J595">
        <v>0</v>
      </c>
      <c r="K595">
        <v>1</v>
      </c>
      <c r="L595">
        <v>0</v>
      </c>
      <c r="M595">
        <v>0</v>
      </c>
      <c r="N595" t="s">
        <v>9</v>
      </c>
    </row>
    <row r="596" spans="1:14" x14ac:dyDescent="0.3">
      <c r="A596">
        <v>238</v>
      </c>
      <c r="B596">
        <v>238</v>
      </c>
      <c r="C596" s="1">
        <v>43626</v>
      </c>
      <c r="D596">
        <v>26.641213329999999</v>
      </c>
      <c r="E596">
        <v>93.584661670000003</v>
      </c>
      <c r="F596" t="s">
        <v>36</v>
      </c>
      <c r="G596" t="s">
        <v>191</v>
      </c>
      <c r="H596">
        <v>1</v>
      </c>
      <c r="I596">
        <v>0</v>
      </c>
      <c r="J596">
        <v>0</v>
      </c>
      <c r="K596">
        <v>1</v>
      </c>
      <c r="L596">
        <v>0</v>
      </c>
      <c r="M596">
        <v>0</v>
      </c>
      <c r="N596" t="s">
        <v>9</v>
      </c>
    </row>
    <row r="597" spans="1:14" x14ac:dyDescent="0.3">
      <c r="A597">
        <v>239</v>
      </c>
      <c r="B597">
        <v>239</v>
      </c>
      <c r="C597" s="1">
        <v>43628</v>
      </c>
      <c r="D597">
        <v>26.592148330000001</v>
      </c>
      <c r="E597">
        <v>93.438221670000004</v>
      </c>
      <c r="F597" t="s">
        <v>36</v>
      </c>
      <c r="G597" t="s">
        <v>191</v>
      </c>
      <c r="H597">
        <v>1</v>
      </c>
      <c r="I597">
        <v>0</v>
      </c>
      <c r="J597">
        <v>0</v>
      </c>
      <c r="K597">
        <v>1</v>
      </c>
      <c r="L597">
        <v>0</v>
      </c>
      <c r="M597">
        <v>0</v>
      </c>
      <c r="N597" t="s">
        <v>9</v>
      </c>
    </row>
    <row r="598" spans="1:14" x14ac:dyDescent="0.3">
      <c r="A598">
        <v>240</v>
      </c>
      <c r="B598">
        <v>240</v>
      </c>
      <c r="C598" s="1">
        <v>43628</v>
      </c>
      <c r="D598">
        <v>26.591181670000001</v>
      </c>
      <c r="E598">
        <v>93.436248329999998</v>
      </c>
      <c r="F598" t="s">
        <v>30</v>
      </c>
      <c r="G598" t="s">
        <v>191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0</v>
      </c>
      <c r="N598" t="s">
        <v>9</v>
      </c>
    </row>
    <row r="599" spans="1:14" x14ac:dyDescent="0.3">
      <c r="A599">
        <v>241</v>
      </c>
      <c r="B599">
        <v>241</v>
      </c>
      <c r="C599" s="1">
        <v>43628</v>
      </c>
      <c r="D599">
        <v>26.57100333</v>
      </c>
      <c r="E599">
        <v>93.117643330000007</v>
      </c>
      <c r="F599" t="s">
        <v>20</v>
      </c>
      <c r="G599" t="s">
        <v>187</v>
      </c>
      <c r="H599">
        <v>1</v>
      </c>
      <c r="I599">
        <v>0</v>
      </c>
      <c r="J599">
        <v>0</v>
      </c>
      <c r="K599">
        <v>1</v>
      </c>
      <c r="L599">
        <v>0</v>
      </c>
      <c r="M599">
        <v>0</v>
      </c>
      <c r="N599" t="s">
        <v>9</v>
      </c>
    </row>
    <row r="600" spans="1:14" x14ac:dyDescent="0.3">
      <c r="A600">
        <v>242</v>
      </c>
      <c r="B600">
        <v>242</v>
      </c>
      <c r="C600" s="1">
        <v>43628</v>
      </c>
      <c r="D600">
        <v>26.574045000000002</v>
      </c>
      <c r="E600">
        <v>93.105183330000003</v>
      </c>
      <c r="F600" t="s">
        <v>36</v>
      </c>
      <c r="G600" t="s">
        <v>191</v>
      </c>
      <c r="H600">
        <v>1</v>
      </c>
      <c r="I600">
        <v>0</v>
      </c>
      <c r="J600">
        <v>0</v>
      </c>
      <c r="K600">
        <v>1</v>
      </c>
      <c r="L600">
        <v>0</v>
      </c>
      <c r="M600">
        <v>0</v>
      </c>
      <c r="N600" t="s">
        <v>9</v>
      </c>
    </row>
    <row r="601" spans="1:14" x14ac:dyDescent="0.3">
      <c r="A601">
        <v>243</v>
      </c>
      <c r="B601">
        <v>243</v>
      </c>
      <c r="C601" s="1">
        <v>43628</v>
      </c>
      <c r="D601">
        <v>26.569806669999998</v>
      </c>
      <c r="E601">
        <v>93.054918330000007</v>
      </c>
      <c r="F601" t="s">
        <v>63</v>
      </c>
      <c r="G601" t="s">
        <v>191</v>
      </c>
      <c r="H601">
        <v>1</v>
      </c>
      <c r="I601">
        <v>0</v>
      </c>
      <c r="J601">
        <v>0</v>
      </c>
      <c r="K601">
        <v>1</v>
      </c>
      <c r="L601">
        <v>0</v>
      </c>
      <c r="M601">
        <v>0</v>
      </c>
      <c r="N601" t="s">
        <v>9</v>
      </c>
    </row>
    <row r="602" spans="1:14" x14ac:dyDescent="0.3">
      <c r="A602">
        <v>244</v>
      </c>
      <c r="B602">
        <v>244</v>
      </c>
      <c r="C602" s="1">
        <v>43634</v>
      </c>
      <c r="D602">
        <v>26.591777780000001</v>
      </c>
      <c r="E602">
        <v>93.437666669999999</v>
      </c>
      <c r="F602" t="s">
        <v>53</v>
      </c>
      <c r="G602" t="s">
        <v>191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0</v>
      </c>
      <c r="N602" t="s">
        <v>9</v>
      </c>
    </row>
    <row r="603" spans="1:14" x14ac:dyDescent="0.3">
      <c r="A603">
        <v>245</v>
      </c>
      <c r="B603">
        <v>245</v>
      </c>
      <c r="C603" s="1">
        <v>43634</v>
      </c>
      <c r="D603">
        <v>26.590638890000001</v>
      </c>
      <c r="E603">
        <v>93.424972220000001</v>
      </c>
      <c r="F603" t="s">
        <v>36</v>
      </c>
      <c r="G603" t="s">
        <v>191</v>
      </c>
      <c r="H603">
        <v>1</v>
      </c>
      <c r="I603">
        <v>0</v>
      </c>
      <c r="J603">
        <v>0</v>
      </c>
      <c r="K603">
        <v>1</v>
      </c>
      <c r="L603">
        <v>0</v>
      </c>
      <c r="M603">
        <v>0</v>
      </c>
      <c r="N603" t="s">
        <v>9</v>
      </c>
    </row>
    <row r="604" spans="1:14" x14ac:dyDescent="0.3">
      <c r="A604">
        <v>246</v>
      </c>
      <c r="B604">
        <v>246</v>
      </c>
      <c r="C604" s="1">
        <v>43634</v>
      </c>
      <c r="D604">
        <v>26.577388890000002</v>
      </c>
      <c r="E604">
        <v>93.283777779999994</v>
      </c>
      <c r="F604" t="s">
        <v>18</v>
      </c>
      <c r="G604" t="s">
        <v>191</v>
      </c>
      <c r="H604">
        <v>1</v>
      </c>
      <c r="I604">
        <v>0</v>
      </c>
      <c r="J604">
        <v>0</v>
      </c>
      <c r="K604">
        <v>1</v>
      </c>
      <c r="L604">
        <v>0</v>
      </c>
      <c r="M604">
        <v>0</v>
      </c>
      <c r="N604" t="s">
        <v>9</v>
      </c>
    </row>
    <row r="605" spans="1:14" x14ac:dyDescent="0.3">
      <c r="A605">
        <v>247</v>
      </c>
      <c r="B605">
        <v>247</v>
      </c>
      <c r="C605" s="1">
        <v>43636</v>
      </c>
      <c r="D605">
        <v>26.621413329999999</v>
      </c>
      <c r="E605">
        <v>93.519681669999997</v>
      </c>
      <c r="F605" t="s">
        <v>35</v>
      </c>
      <c r="G605" t="s">
        <v>191</v>
      </c>
      <c r="H605">
        <v>0</v>
      </c>
      <c r="I605">
        <v>1</v>
      </c>
      <c r="J605">
        <v>0</v>
      </c>
      <c r="K605">
        <v>1</v>
      </c>
      <c r="L605">
        <v>0</v>
      </c>
      <c r="M605">
        <v>0</v>
      </c>
      <c r="N605" t="s">
        <v>9</v>
      </c>
    </row>
    <row r="606" spans="1:14" x14ac:dyDescent="0.3">
      <c r="A606">
        <v>1100</v>
      </c>
      <c r="B606">
        <v>248</v>
      </c>
      <c r="C606" s="1">
        <v>43638</v>
      </c>
      <c r="D606">
        <v>26.581553</v>
      </c>
      <c r="E606">
        <v>93.299272999999999</v>
      </c>
      <c r="F606" t="s">
        <v>61</v>
      </c>
      <c r="G606" t="s">
        <v>191</v>
      </c>
      <c r="H606">
        <v>1</v>
      </c>
      <c r="I606">
        <v>0</v>
      </c>
      <c r="J606">
        <v>0</v>
      </c>
      <c r="K606">
        <v>1</v>
      </c>
      <c r="L606">
        <v>0</v>
      </c>
      <c r="M606">
        <v>0</v>
      </c>
      <c r="N606" t="s">
        <v>9</v>
      </c>
    </row>
    <row r="607" spans="1:14" x14ac:dyDescent="0.3">
      <c r="A607">
        <v>2100</v>
      </c>
      <c r="B607">
        <v>249</v>
      </c>
      <c r="C607" s="1">
        <v>43648</v>
      </c>
      <c r="D607">
        <v>26.599976999999999</v>
      </c>
      <c r="E607">
        <v>93.453367999999998</v>
      </c>
      <c r="F607" t="s">
        <v>29</v>
      </c>
      <c r="G607" t="s">
        <v>187</v>
      </c>
      <c r="H607">
        <v>1</v>
      </c>
      <c r="I607">
        <v>0</v>
      </c>
      <c r="J607">
        <v>0</v>
      </c>
      <c r="K607">
        <v>1</v>
      </c>
      <c r="L607">
        <v>0</v>
      </c>
      <c r="M607">
        <v>0</v>
      </c>
      <c r="N607" t="s">
        <v>9</v>
      </c>
    </row>
    <row r="608" spans="1:14" x14ac:dyDescent="0.3">
      <c r="A608">
        <v>3100</v>
      </c>
      <c r="B608">
        <v>250</v>
      </c>
      <c r="C608" s="1">
        <v>43648</v>
      </c>
      <c r="D608">
        <v>26.574677999999999</v>
      </c>
      <c r="E608">
        <v>93.218957000000003</v>
      </c>
      <c r="F608" t="s">
        <v>36</v>
      </c>
      <c r="G608" t="s">
        <v>191</v>
      </c>
      <c r="H608">
        <v>1</v>
      </c>
      <c r="I608">
        <v>0</v>
      </c>
      <c r="J608">
        <v>0</v>
      </c>
      <c r="K608">
        <v>1</v>
      </c>
      <c r="L608">
        <v>0</v>
      </c>
      <c r="M608">
        <v>0</v>
      </c>
      <c r="N608" t="s">
        <v>9</v>
      </c>
    </row>
    <row r="609" spans="1:14" x14ac:dyDescent="0.3">
      <c r="A609">
        <v>4100</v>
      </c>
      <c r="B609">
        <v>251</v>
      </c>
      <c r="C609" s="1">
        <v>43648</v>
      </c>
      <c r="D609">
        <v>26.574842</v>
      </c>
      <c r="E609">
        <v>93.148887000000002</v>
      </c>
      <c r="F609" t="s">
        <v>34</v>
      </c>
      <c r="G609" t="s">
        <v>187</v>
      </c>
      <c r="H609">
        <v>1</v>
      </c>
      <c r="I609">
        <v>0</v>
      </c>
      <c r="J609">
        <v>0</v>
      </c>
      <c r="K609">
        <v>1</v>
      </c>
      <c r="L609">
        <v>0</v>
      </c>
      <c r="M609">
        <v>0</v>
      </c>
      <c r="N609" t="s">
        <v>9</v>
      </c>
    </row>
    <row r="610" spans="1:14" x14ac:dyDescent="0.3">
      <c r="A610">
        <v>5100</v>
      </c>
      <c r="B610">
        <v>252</v>
      </c>
      <c r="C610" s="1">
        <v>43648</v>
      </c>
      <c r="D610">
        <v>26.574745</v>
      </c>
      <c r="E610">
        <v>93.211308000000002</v>
      </c>
      <c r="F610" t="s">
        <v>28</v>
      </c>
      <c r="G610" t="s">
        <v>191</v>
      </c>
      <c r="H610">
        <v>1</v>
      </c>
      <c r="I610">
        <v>0</v>
      </c>
      <c r="J610">
        <v>0</v>
      </c>
      <c r="K610">
        <v>1</v>
      </c>
      <c r="L610">
        <v>0</v>
      </c>
      <c r="M610">
        <v>0</v>
      </c>
      <c r="N610" t="s">
        <v>9</v>
      </c>
    </row>
    <row r="611" spans="1:14" x14ac:dyDescent="0.3">
      <c r="A611">
        <v>6100</v>
      </c>
      <c r="B611">
        <v>253</v>
      </c>
      <c r="C611" s="1">
        <v>43648</v>
      </c>
      <c r="D611">
        <v>26.575900000000001</v>
      </c>
      <c r="E611">
        <v>93.246111999999997</v>
      </c>
      <c r="F611" t="s">
        <v>34</v>
      </c>
      <c r="G611" t="s">
        <v>187</v>
      </c>
      <c r="H611">
        <v>1</v>
      </c>
      <c r="I611">
        <v>0</v>
      </c>
      <c r="J611">
        <v>0</v>
      </c>
      <c r="K611">
        <v>1</v>
      </c>
      <c r="L611">
        <v>0</v>
      </c>
      <c r="M611">
        <v>0</v>
      </c>
      <c r="N611" t="s">
        <v>9</v>
      </c>
    </row>
    <row r="612" spans="1:14" x14ac:dyDescent="0.3">
      <c r="A612">
        <v>820</v>
      </c>
      <c r="B612">
        <v>254</v>
      </c>
      <c r="C612" s="1">
        <v>43648</v>
      </c>
      <c r="D612">
        <v>26.571221999999999</v>
      </c>
      <c r="E612">
        <v>93.141249999999999</v>
      </c>
      <c r="F612" t="s">
        <v>64</v>
      </c>
      <c r="G612" t="s">
        <v>190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1</v>
      </c>
      <c r="N612" t="s">
        <v>65</v>
      </c>
    </row>
    <row r="613" spans="1:14" x14ac:dyDescent="0.3">
      <c r="A613">
        <v>910</v>
      </c>
      <c r="B613">
        <v>254</v>
      </c>
      <c r="C613" s="1">
        <v>43648</v>
      </c>
      <c r="D613">
        <v>26.571221999999999</v>
      </c>
      <c r="E613">
        <v>93.141249999999999</v>
      </c>
      <c r="F613" t="s">
        <v>64</v>
      </c>
      <c r="G613" t="s">
        <v>190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1</v>
      </c>
      <c r="N613" t="s">
        <v>65</v>
      </c>
    </row>
    <row r="614" spans="1:14" x14ac:dyDescent="0.3">
      <c r="A614">
        <v>1010</v>
      </c>
      <c r="B614">
        <v>254</v>
      </c>
      <c r="C614" s="1">
        <v>43648</v>
      </c>
      <c r="D614">
        <v>26.571221999999999</v>
      </c>
      <c r="E614">
        <v>93.141249999999999</v>
      </c>
      <c r="F614" t="s">
        <v>64</v>
      </c>
      <c r="G614" t="s">
        <v>190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1</v>
      </c>
      <c r="N614" t="s">
        <v>65</v>
      </c>
    </row>
    <row r="615" spans="1:14" x14ac:dyDescent="0.3">
      <c r="A615">
        <v>1110</v>
      </c>
      <c r="B615">
        <v>254</v>
      </c>
      <c r="C615" s="1">
        <v>43648</v>
      </c>
      <c r="D615">
        <v>26.571221999999999</v>
      </c>
      <c r="E615">
        <v>93.141249999999999</v>
      </c>
      <c r="F615" t="s">
        <v>64</v>
      </c>
      <c r="G615" t="s">
        <v>190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1</v>
      </c>
      <c r="N615" t="s">
        <v>65</v>
      </c>
    </row>
    <row r="616" spans="1:14" x14ac:dyDescent="0.3">
      <c r="A616">
        <v>1210</v>
      </c>
      <c r="B616">
        <v>254</v>
      </c>
      <c r="C616" s="1">
        <v>43648</v>
      </c>
      <c r="D616">
        <v>26.571221999999999</v>
      </c>
      <c r="E616">
        <v>93.141249999999999</v>
      </c>
      <c r="F616" t="s">
        <v>64</v>
      </c>
      <c r="G616" t="s">
        <v>190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1</v>
      </c>
      <c r="N616" t="s">
        <v>65</v>
      </c>
    </row>
    <row r="617" spans="1:14" x14ac:dyDescent="0.3">
      <c r="A617">
        <v>1310</v>
      </c>
      <c r="B617">
        <v>254</v>
      </c>
      <c r="C617" s="1">
        <v>43648</v>
      </c>
      <c r="D617">
        <v>26.571221999999999</v>
      </c>
      <c r="E617">
        <v>93.141249999999999</v>
      </c>
      <c r="F617" t="s">
        <v>64</v>
      </c>
      <c r="G617" t="s">
        <v>190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1</v>
      </c>
      <c r="N617" t="s">
        <v>65</v>
      </c>
    </row>
    <row r="618" spans="1:14" x14ac:dyDescent="0.3">
      <c r="A618">
        <v>1410</v>
      </c>
      <c r="B618">
        <v>254</v>
      </c>
      <c r="C618" s="1">
        <v>43648</v>
      </c>
      <c r="D618">
        <v>26.571221999999999</v>
      </c>
      <c r="E618">
        <v>93.141249999999999</v>
      </c>
      <c r="F618" t="s">
        <v>64</v>
      </c>
      <c r="G618" t="s">
        <v>190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1</v>
      </c>
      <c r="N618" t="s">
        <v>65</v>
      </c>
    </row>
    <row r="619" spans="1:14" x14ac:dyDescent="0.3">
      <c r="A619">
        <v>1510</v>
      </c>
      <c r="B619">
        <v>254</v>
      </c>
      <c r="C619" s="1">
        <v>43648</v>
      </c>
      <c r="D619">
        <v>26.571221999999999</v>
      </c>
      <c r="E619">
        <v>93.141249999999999</v>
      </c>
      <c r="F619" t="s">
        <v>64</v>
      </c>
      <c r="G619" t="s">
        <v>190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1</v>
      </c>
      <c r="N619" t="s">
        <v>65</v>
      </c>
    </row>
    <row r="620" spans="1:14" x14ac:dyDescent="0.3">
      <c r="A620">
        <v>1610</v>
      </c>
      <c r="B620">
        <v>254</v>
      </c>
      <c r="C620" s="1">
        <v>43648</v>
      </c>
      <c r="D620">
        <v>26.571221999999999</v>
      </c>
      <c r="E620">
        <v>93.141249999999999</v>
      </c>
      <c r="F620" t="s">
        <v>64</v>
      </c>
      <c r="G620" t="s">
        <v>190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1</v>
      </c>
      <c r="N620" t="s">
        <v>65</v>
      </c>
    </row>
    <row r="621" spans="1:14" x14ac:dyDescent="0.3">
      <c r="A621">
        <v>1710</v>
      </c>
      <c r="B621">
        <v>254</v>
      </c>
      <c r="C621" s="1">
        <v>43648</v>
      </c>
      <c r="D621">
        <v>26.571221999999999</v>
      </c>
      <c r="E621">
        <v>93.141249999999999</v>
      </c>
      <c r="F621" t="s">
        <v>64</v>
      </c>
      <c r="G621" t="s">
        <v>190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1</v>
      </c>
      <c r="N621" t="s">
        <v>65</v>
      </c>
    </row>
    <row r="622" spans="1:14" x14ac:dyDescent="0.3">
      <c r="A622">
        <v>1810</v>
      </c>
      <c r="B622">
        <v>254</v>
      </c>
      <c r="C622" s="1">
        <v>43648</v>
      </c>
      <c r="D622">
        <v>26.571221999999999</v>
      </c>
      <c r="E622">
        <v>93.141249999999999</v>
      </c>
      <c r="F622" t="s">
        <v>64</v>
      </c>
      <c r="G622" t="s">
        <v>190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1</v>
      </c>
      <c r="N622" t="s">
        <v>65</v>
      </c>
    </row>
    <row r="623" spans="1:14" x14ac:dyDescent="0.3">
      <c r="A623">
        <v>7100</v>
      </c>
      <c r="B623">
        <v>254</v>
      </c>
      <c r="C623" s="1">
        <v>43648</v>
      </c>
      <c r="D623">
        <v>26.571221999999999</v>
      </c>
      <c r="E623">
        <v>93.141249999999999</v>
      </c>
      <c r="F623" t="s">
        <v>64</v>
      </c>
      <c r="G623" t="s">
        <v>190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1</v>
      </c>
      <c r="N623" t="s">
        <v>65</v>
      </c>
    </row>
    <row r="624" spans="1:14" x14ac:dyDescent="0.3">
      <c r="A624">
        <v>1910</v>
      </c>
      <c r="B624">
        <v>255</v>
      </c>
      <c r="C624" s="1">
        <v>43648</v>
      </c>
      <c r="D624">
        <v>26.575742999999999</v>
      </c>
      <c r="E624">
        <v>93.202718000000004</v>
      </c>
      <c r="F624" t="s">
        <v>49</v>
      </c>
      <c r="G624" t="s">
        <v>187</v>
      </c>
      <c r="H624">
        <v>1</v>
      </c>
      <c r="I624">
        <v>0</v>
      </c>
      <c r="J624">
        <v>0</v>
      </c>
      <c r="K624">
        <v>1</v>
      </c>
      <c r="L624">
        <v>0</v>
      </c>
      <c r="M624">
        <v>0</v>
      </c>
      <c r="N624" t="s">
        <v>9</v>
      </c>
    </row>
    <row r="625" spans="1:14" x14ac:dyDescent="0.3">
      <c r="A625">
        <v>2010</v>
      </c>
      <c r="B625">
        <v>256</v>
      </c>
      <c r="C625" s="1">
        <v>43650</v>
      </c>
      <c r="D625">
        <v>26.574712000000002</v>
      </c>
      <c r="E625">
        <v>93.220292999999998</v>
      </c>
      <c r="F625" t="s">
        <v>29</v>
      </c>
      <c r="G625" t="s">
        <v>187</v>
      </c>
      <c r="H625">
        <v>1</v>
      </c>
      <c r="I625">
        <v>0</v>
      </c>
      <c r="J625">
        <v>0</v>
      </c>
      <c r="K625">
        <v>1</v>
      </c>
      <c r="L625">
        <v>0</v>
      </c>
      <c r="M625">
        <v>0</v>
      </c>
      <c r="N625" t="s">
        <v>9</v>
      </c>
    </row>
    <row r="626" spans="1:14" x14ac:dyDescent="0.3">
      <c r="A626">
        <v>2110</v>
      </c>
      <c r="B626">
        <v>257</v>
      </c>
      <c r="C626" s="1">
        <v>43650</v>
      </c>
      <c r="D626">
        <v>26.579934999999999</v>
      </c>
      <c r="E626">
        <v>93.293148000000002</v>
      </c>
      <c r="F626" t="s">
        <v>49</v>
      </c>
      <c r="G626" t="s">
        <v>187</v>
      </c>
      <c r="H626">
        <v>1</v>
      </c>
      <c r="I626">
        <v>0</v>
      </c>
      <c r="J626">
        <v>0</v>
      </c>
      <c r="K626">
        <v>1</v>
      </c>
      <c r="L626">
        <v>0</v>
      </c>
      <c r="M626">
        <v>0</v>
      </c>
      <c r="N626" t="s">
        <v>9</v>
      </c>
    </row>
    <row r="627" spans="1:14" x14ac:dyDescent="0.3">
      <c r="A627">
        <v>2210</v>
      </c>
      <c r="B627">
        <v>258</v>
      </c>
      <c r="C627" s="1">
        <v>43652</v>
      </c>
      <c r="D627">
        <v>26.576038</v>
      </c>
      <c r="E627">
        <v>93.249683000000005</v>
      </c>
      <c r="F627" t="s">
        <v>34</v>
      </c>
      <c r="G627" t="s">
        <v>187</v>
      </c>
      <c r="H627">
        <v>1</v>
      </c>
      <c r="I627">
        <v>0</v>
      </c>
      <c r="J627">
        <v>0</v>
      </c>
      <c r="K627">
        <v>1</v>
      </c>
      <c r="L627">
        <v>0</v>
      </c>
      <c r="M627">
        <v>0</v>
      </c>
      <c r="N627" t="s">
        <v>9</v>
      </c>
    </row>
    <row r="628" spans="1:14" x14ac:dyDescent="0.3">
      <c r="A628">
        <v>2310</v>
      </c>
      <c r="B628">
        <v>259</v>
      </c>
      <c r="C628" s="1">
        <v>43652</v>
      </c>
      <c r="D628">
        <v>26.577159999999999</v>
      </c>
      <c r="E628">
        <v>93.277709999999999</v>
      </c>
      <c r="F628" t="s">
        <v>66</v>
      </c>
      <c r="G628" t="s">
        <v>191</v>
      </c>
      <c r="H628">
        <v>1</v>
      </c>
      <c r="I628">
        <v>0</v>
      </c>
      <c r="J628">
        <v>0</v>
      </c>
      <c r="K628">
        <v>1</v>
      </c>
      <c r="L628">
        <v>0</v>
      </c>
      <c r="M628">
        <v>0</v>
      </c>
      <c r="N628" t="s">
        <v>9</v>
      </c>
    </row>
    <row r="629" spans="1:14" x14ac:dyDescent="0.3">
      <c r="A629">
        <v>2410</v>
      </c>
      <c r="B629">
        <v>260</v>
      </c>
      <c r="C629" s="1">
        <v>43652</v>
      </c>
      <c r="D629">
        <v>26.574673000000001</v>
      </c>
      <c r="E629">
        <v>93.221819999999994</v>
      </c>
      <c r="F629" t="s">
        <v>34</v>
      </c>
      <c r="G629" t="s">
        <v>187</v>
      </c>
      <c r="H629">
        <v>1</v>
      </c>
      <c r="I629">
        <v>0</v>
      </c>
      <c r="J629">
        <v>0</v>
      </c>
      <c r="K629">
        <v>1</v>
      </c>
      <c r="L629">
        <v>0</v>
      </c>
      <c r="M629">
        <v>0</v>
      </c>
      <c r="N629" t="s">
        <v>9</v>
      </c>
    </row>
    <row r="630" spans="1:14" x14ac:dyDescent="0.3">
      <c r="A630">
        <v>2510</v>
      </c>
      <c r="B630">
        <v>261</v>
      </c>
      <c r="C630" s="1">
        <v>43652</v>
      </c>
      <c r="D630">
        <v>26.611187000000001</v>
      </c>
      <c r="E630">
        <v>93.491923</v>
      </c>
      <c r="F630" t="s">
        <v>49</v>
      </c>
      <c r="G630" t="s">
        <v>187</v>
      </c>
      <c r="H630">
        <v>1</v>
      </c>
      <c r="I630">
        <v>0</v>
      </c>
      <c r="J630">
        <v>0</v>
      </c>
      <c r="K630">
        <v>1</v>
      </c>
      <c r="L630">
        <v>0</v>
      </c>
      <c r="M630">
        <v>0</v>
      </c>
      <c r="N630" t="s">
        <v>9</v>
      </c>
    </row>
    <row r="631" spans="1:14" x14ac:dyDescent="0.3">
      <c r="A631">
        <v>2610</v>
      </c>
      <c r="B631">
        <v>262</v>
      </c>
      <c r="C631" s="1">
        <v>43658</v>
      </c>
      <c r="D631">
        <v>26.586701999999999</v>
      </c>
      <c r="E631">
        <v>93.358755000000002</v>
      </c>
      <c r="F631" t="s">
        <v>67</v>
      </c>
      <c r="G631" t="s">
        <v>191</v>
      </c>
      <c r="H631">
        <v>1</v>
      </c>
      <c r="I631">
        <v>0</v>
      </c>
      <c r="J631">
        <v>0</v>
      </c>
      <c r="K631">
        <v>1</v>
      </c>
      <c r="L631">
        <v>0</v>
      </c>
      <c r="M631">
        <v>0</v>
      </c>
      <c r="N631" t="s">
        <v>9</v>
      </c>
    </row>
    <row r="632" spans="1:14" x14ac:dyDescent="0.3">
      <c r="A632">
        <v>2710</v>
      </c>
      <c r="B632">
        <v>263</v>
      </c>
      <c r="C632" s="1">
        <v>43658</v>
      </c>
      <c r="D632">
        <v>26.584019999999999</v>
      </c>
      <c r="E632">
        <v>93.336399999999998</v>
      </c>
      <c r="F632" t="s">
        <v>68</v>
      </c>
      <c r="G632" t="s">
        <v>190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1</v>
      </c>
      <c r="N632" t="s">
        <v>69</v>
      </c>
    </row>
    <row r="633" spans="1:14" x14ac:dyDescent="0.3">
      <c r="A633">
        <v>2810</v>
      </c>
      <c r="B633">
        <v>263</v>
      </c>
      <c r="C633" s="1">
        <v>43658</v>
      </c>
      <c r="D633">
        <v>26.584019999999999</v>
      </c>
      <c r="E633">
        <v>93.336399999999998</v>
      </c>
      <c r="F633" t="s">
        <v>68</v>
      </c>
      <c r="G633" t="s">
        <v>190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1</v>
      </c>
      <c r="N633" t="s">
        <v>69</v>
      </c>
    </row>
    <row r="634" spans="1:14" x14ac:dyDescent="0.3">
      <c r="A634">
        <v>2910</v>
      </c>
      <c r="B634">
        <v>263</v>
      </c>
      <c r="C634" s="1">
        <v>43658</v>
      </c>
      <c r="D634">
        <v>26.584019999999999</v>
      </c>
      <c r="E634">
        <v>93.336399999999998</v>
      </c>
      <c r="F634" t="s">
        <v>68</v>
      </c>
      <c r="G634" t="s">
        <v>190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 t="s">
        <v>69</v>
      </c>
    </row>
    <row r="635" spans="1:14" x14ac:dyDescent="0.3">
      <c r="A635">
        <v>3010</v>
      </c>
      <c r="B635">
        <v>263</v>
      </c>
      <c r="C635" s="1">
        <v>43658</v>
      </c>
      <c r="D635">
        <v>26.584019999999999</v>
      </c>
      <c r="E635">
        <v>93.336399999999998</v>
      </c>
      <c r="F635" t="s">
        <v>68</v>
      </c>
      <c r="G635" t="s">
        <v>190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 t="s">
        <v>69</v>
      </c>
    </row>
    <row r="636" spans="1:14" x14ac:dyDescent="0.3">
      <c r="A636">
        <v>3110</v>
      </c>
      <c r="B636">
        <v>263</v>
      </c>
      <c r="C636" s="1">
        <v>43658</v>
      </c>
      <c r="D636">
        <v>26.584019999999999</v>
      </c>
      <c r="E636">
        <v>93.336399999999998</v>
      </c>
      <c r="F636" t="s">
        <v>68</v>
      </c>
      <c r="G636" t="s">
        <v>190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1</v>
      </c>
      <c r="N636" t="s">
        <v>69</v>
      </c>
    </row>
    <row r="637" spans="1:14" x14ac:dyDescent="0.3">
      <c r="A637">
        <v>3210</v>
      </c>
      <c r="B637">
        <v>264</v>
      </c>
      <c r="C637" s="1">
        <v>43658</v>
      </c>
      <c r="D637">
        <v>26.585294999999999</v>
      </c>
      <c r="E637">
        <v>93.316788000000003</v>
      </c>
      <c r="F637" t="s">
        <v>70</v>
      </c>
      <c r="G637" t="s">
        <v>190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1</v>
      </c>
      <c r="N637" t="s">
        <v>71</v>
      </c>
    </row>
    <row r="638" spans="1:14" x14ac:dyDescent="0.3">
      <c r="A638">
        <v>3310</v>
      </c>
      <c r="B638">
        <v>265</v>
      </c>
      <c r="C638" s="1">
        <v>43658</v>
      </c>
      <c r="D638">
        <v>26.576035999999998</v>
      </c>
      <c r="E638">
        <v>93.167985999999999</v>
      </c>
      <c r="F638" t="s">
        <v>68</v>
      </c>
      <c r="G638" t="s">
        <v>190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 t="s">
        <v>72</v>
      </c>
    </row>
    <row r="639" spans="1:14" x14ac:dyDescent="0.3">
      <c r="A639">
        <v>3410</v>
      </c>
      <c r="B639">
        <v>265</v>
      </c>
      <c r="C639" s="1">
        <v>43658</v>
      </c>
      <c r="D639">
        <v>26.576035999999998</v>
      </c>
      <c r="E639">
        <v>93.167985999999999</v>
      </c>
      <c r="F639" t="s">
        <v>68</v>
      </c>
      <c r="G639" t="s">
        <v>190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1</v>
      </c>
      <c r="N639" t="s">
        <v>72</v>
      </c>
    </row>
    <row r="640" spans="1:14" x14ac:dyDescent="0.3">
      <c r="A640">
        <v>3510</v>
      </c>
      <c r="B640">
        <v>265</v>
      </c>
      <c r="C640" s="1">
        <v>43658</v>
      </c>
      <c r="D640">
        <v>26.576035999999998</v>
      </c>
      <c r="E640">
        <v>93.167985999999999</v>
      </c>
      <c r="F640" t="s">
        <v>68</v>
      </c>
      <c r="G640" t="s">
        <v>190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1</v>
      </c>
      <c r="N640" t="s">
        <v>72</v>
      </c>
    </row>
    <row r="641" spans="1:14" x14ac:dyDescent="0.3">
      <c r="A641">
        <v>3610</v>
      </c>
      <c r="B641">
        <v>265</v>
      </c>
      <c r="C641" s="1">
        <v>43658</v>
      </c>
      <c r="D641">
        <v>26.576035999999998</v>
      </c>
      <c r="E641">
        <v>93.167985999999999</v>
      </c>
      <c r="F641" t="s">
        <v>68</v>
      </c>
      <c r="G641" t="s">
        <v>190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1</v>
      </c>
      <c r="N641" t="s">
        <v>72</v>
      </c>
    </row>
    <row r="642" spans="1:14" x14ac:dyDescent="0.3">
      <c r="A642">
        <v>3710</v>
      </c>
      <c r="B642">
        <v>265</v>
      </c>
      <c r="C642" s="1">
        <v>43658</v>
      </c>
      <c r="D642">
        <v>26.576035999999998</v>
      </c>
      <c r="E642">
        <v>93.167985999999999</v>
      </c>
      <c r="F642" t="s">
        <v>68</v>
      </c>
      <c r="G642" t="s">
        <v>190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1</v>
      </c>
      <c r="N642" t="s">
        <v>72</v>
      </c>
    </row>
    <row r="643" spans="1:14" x14ac:dyDescent="0.3">
      <c r="A643">
        <v>3810</v>
      </c>
      <c r="B643">
        <v>265</v>
      </c>
      <c r="C643" s="1">
        <v>43658</v>
      </c>
      <c r="D643">
        <v>26.576035999999998</v>
      </c>
      <c r="E643">
        <v>93.167985999999999</v>
      </c>
      <c r="F643" t="s">
        <v>68</v>
      </c>
      <c r="G643" t="s">
        <v>190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1</v>
      </c>
      <c r="N643" t="s">
        <v>72</v>
      </c>
    </row>
    <row r="644" spans="1:14" x14ac:dyDescent="0.3">
      <c r="A644">
        <v>3910</v>
      </c>
      <c r="B644">
        <v>266</v>
      </c>
      <c r="C644" s="1">
        <v>43658</v>
      </c>
      <c r="D644">
        <v>26.567979000000001</v>
      </c>
      <c r="E644">
        <v>93.128446999999994</v>
      </c>
      <c r="F644" t="s">
        <v>68</v>
      </c>
      <c r="G644" t="s">
        <v>190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1</v>
      </c>
      <c r="N644" t="s">
        <v>73</v>
      </c>
    </row>
    <row r="645" spans="1:14" x14ac:dyDescent="0.3">
      <c r="A645">
        <v>4010</v>
      </c>
      <c r="B645">
        <v>266</v>
      </c>
      <c r="C645" s="1">
        <v>43658</v>
      </c>
      <c r="D645">
        <v>26.567979000000001</v>
      </c>
      <c r="E645">
        <v>93.128446999999994</v>
      </c>
      <c r="F645" t="s">
        <v>68</v>
      </c>
      <c r="G645" t="s">
        <v>190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1</v>
      </c>
      <c r="N645" t="s">
        <v>73</v>
      </c>
    </row>
    <row r="646" spans="1:14" x14ac:dyDescent="0.3">
      <c r="A646">
        <v>4110</v>
      </c>
      <c r="B646">
        <v>267</v>
      </c>
      <c r="C646" s="1">
        <v>43658</v>
      </c>
      <c r="D646">
        <v>26.575361000000001</v>
      </c>
      <c r="E646">
        <v>93.151017999999993</v>
      </c>
      <c r="F646" t="s">
        <v>74</v>
      </c>
      <c r="G646" t="s">
        <v>191</v>
      </c>
      <c r="H646">
        <v>1</v>
      </c>
      <c r="I646">
        <v>0</v>
      </c>
      <c r="J646">
        <v>0</v>
      </c>
      <c r="K646">
        <v>1</v>
      </c>
      <c r="L646">
        <v>0</v>
      </c>
      <c r="M646">
        <v>0</v>
      </c>
      <c r="N646" t="s">
        <v>9</v>
      </c>
    </row>
    <row r="647" spans="1:14" x14ac:dyDescent="0.3">
      <c r="A647">
        <v>4210</v>
      </c>
      <c r="B647">
        <v>268</v>
      </c>
      <c r="C647" s="1">
        <v>43658</v>
      </c>
      <c r="D647">
        <v>26.576328</v>
      </c>
      <c r="E647">
        <v>93.252514000000005</v>
      </c>
      <c r="F647" t="s">
        <v>36</v>
      </c>
      <c r="G647" t="s">
        <v>191</v>
      </c>
      <c r="H647">
        <v>1</v>
      </c>
      <c r="I647">
        <v>0</v>
      </c>
      <c r="J647">
        <v>0</v>
      </c>
      <c r="K647">
        <v>1</v>
      </c>
      <c r="L647">
        <v>0</v>
      </c>
      <c r="M647">
        <v>0</v>
      </c>
      <c r="N647" t="s">
        <v>9</v>
      </c>
    </row>
    <row r="648" spans="1:14" x14ac:dyDescent="0.3">
      <c r="A648">
        <v>4310</v>
      </c>
      <c r="B648">
        <v>269</v>
      </c>
      <c r="C648" s="1">
        <v>43658</v>
      </c>
      <c r="D648">
        <v>26.599301000000001</v>
      </c>
      <c r="E648">
        <v>93.452081000000007</v>
      </c>
      <c r="F648" t="s">
        <v>29</v>
      </c>
      <c r="G648" t="s">
        <v>187</v>
      </c>
      <c r="H648">
        <v>1</v>
      </c>
      <c r="I648">
        <v>0</v>
      </c>
      <c r="J648">
        <v>0</v>
      </c>
      <c r="K648">
        <v>1</v>
      </c>
      <c r="L648">
        <v>0</v>
      </c>
      <c r="M648">
        <v>0</v>
      </c>
      <c r="N648" t="s">
        <v>9</v>
      </c>
    </row>
    <row r="649" spans="1:14" x14ac:dyDescent="0.3">
      <c r="A649">
        <v>4410</v>
      </c>
      <c r="B649">
        <v>270</v>
      </c>
      <c r="C649" s="1">
        <v>43660</v>
      </c>
      <c r="D649">
        <v>26.63815</v>
      </c>
      <c r="E649">
        <v>93.562246999999999</v>
      </c>
      <c r="F649" t="s">
        <v>22</v>
      </c>
      <c r="G649" t="s">
        <v>187</v>
      </c>
      <c r="H649">
        <v>1</v>
      </c>
      <c r="I649">
        <v>0</v>
      </c>
      <c r="J649">
        <v>0</v>
      </c>
      <c r="K649">
        <v>1</v>
      </c>
      <c r="L649">
        <v>0</v>
      </c>
      <c r="M649">
        <v>0</v>
      </c>
      <c r="N649" t="s">
        <v>9</v>
      </c>
    </row>
    <row r="650" spans="1:14" x14ac:dyDescent="0.3">
      <c r="A650">
        <v>4510</v>
      </c>
      <c r="B650">
        <v>271</v>
      </c>
      <c r="C650" s="1">
        <v>43660</v>
      </c>
      <c r="D650">
        <v>26.587579999999999</v>
      </c>
      <c r="E650">
        <v>93.370857000000001</v>
      </c>
      <c r="F650" t="s">
        <v>68</v>
      </c>
      <c r="G650" t="s">
        <v>190</v>
      </c>
      <c r="H650">
        <v>1</v>
      </c>
      <c r="I650">
        <v>0</v>
      </c>
      <c r="J650">
        <v>0</v>
      </c>
      <c r="K650">
        <v>1</v>
      </c>
      <c r="L650">
        <v>0</v>
      </c>
      <c r="M650">
        <v>0</v>
      </c>
      <c r="N650" t="s">
        <v>75</v>
      </c>
    </row>
    <row r="651" spans="1:14" x14ac:dyDescent="0.3">
      <c r="A651">
        <v>4610</v>
      </c>
      <c r="B651">
        <v>272</v>
      </c>
      <c r="C651" s="1">
        <v>43664</v>
      </c>
      <c r="D651">
        <v>26.615333</v>
      </c>
      <c r="E651">
        <v>93.506693999999996</v>
      </c>
      <c r="F651" t="s">
        <v>68</v>
      </c>
      <c r="G651" t="s">
        <v>190</v>
      </c>
      <c r="H651">
        <v>1</v>
      </c>
      <c r="I651">
        <v>0</v>
      </c>
      <c r="J651">
        <v>0</v>
      </c>
      <c r="K651">
        <v>0</v>
      </c>
      <c r="L651">
        <v>1</v>
      </c>
      <c r="M651">
        <v>0</v>
      </c>
      <c r="N651" t="s">
        <v>76</v>
      </c>
    </row>
    <row r="652" spans="1:14" x14ac:dyDescent="0.3">
      <c r="A652">
        <v>4710</v>
      </c>
      <c r="B652">
        <v>272</v>
      </c>
      <c r="C652" s="1">
        <v>43664</v>
      </c>
      <c r="D652">
        <v>26.615333</v>
      </c>
      <c r="E652">
        <v>93.506693999999996</v>
      </c>
      <c r="F652" t="s">
        <v>68</v>
      </c>
      <c r="G652" t="s">
        <v>190</v>
      </c>
      <c r="H652">
        <v>1</v>
      </c>
      <c r="I652">
        <v>0</v>
      </c>
      <c r="J652">
        <v>0</v>
      </c>
      <c r="K652">
        <v>0</v>
      </c>
      <c r="L652">
        <v>1</v>
      </c>
      <c r="M652">
        <v>0</v>
      </c>
      <c r="N652" t="s">
        <v>76</v>
      </c>
    </row>
    <row r="653" spans="1:14" x14ac:dyDescent="0.3">
      <c r="A653">
        <v>4810</v>
      </c>
      <c r="B653">
        <v>272</v>
      </c>
      <c r="C653" s="1">
        <v>43664</v>
      </c>
      <c r="D653">
        <v>26.615333</v>
      </c>
      <c r="E653">
        <v>93.506693999999996</v>
      </c>
      <c r="F653" t="s">
        <v>68</v>
      </c>
      <c r="G653" t="s">
        <v>190</v>
      </c>
      <c r="H653">
        <v>1</v>
      </c>
      <c r="I653">
        <v>0</v>
      </c>
      <c r="J653">
        <v>0</v>
      </c>
      <c r="K653">
        <v>0</v>
      </c>
      <c r="L653">
        <v>1</v>
      </c>
      <c r="M653">
        <v>0</v>
      </c>
      <c r="N653" t="s">
        <v>76</v>
      </c>
    </row>
    <row r="654" spans="1:14" x14ac:dyDescent="0.3">
      <c r="A654">
        <v>4910</v>
      </c>
      <c r="B654">
        <v>272</v>
      </c>
      <c r="C654" s="1">
        <v>43664</v>
      </c>
      <c r="D654">
        <v>26.615333</v>
      </c>
      <c r="E654">
        <v>93.506693999999996</v>
      </c>
      <c r="F654" t="s">
        <v>68</v>
      </c>
      <c r="G654" t="s">
        <v>190</v>
      </c>
      <c r="H654">
        <v>1</v>
      </c>
      <c r="I654">
        <v>0</v>
      </c>
      <c r="J654">
        <v>0</v>
      </c>
      <c r="K654">
        <v>0</v>
      </c>
      <c r="L654">
        <v>1</v>
      </c>
      <c r="M654">
        <v>0</v>
      </c>
      <c r="N654" t="s">
        <v>76</v>
      </c>
    </row>
    <row r="655" spans="1:14" x14ac:dyDescent="0.3">
      <c r="A655">
        <v>5010</v>
      </c>
      <c r="B655">
        <v>272</v>
      </c>
      <c r="C655" s="1">
        <v>43664</v>
      </c>
      <c r="D655">
        <v>26.615333</v>
      </c>
      <c r="E655">
        <v>93.506693999999996</v>
      </c>
      <c r="F655" t="s">
        <v>68</v>
      </c>
      <c r="G655" t="s">
        <v>190</v>
      </c>
      <c r="H655">
        <v>1</v>
      </c>
      <c r="I655">
        <v>0</v>
      </c>
      <c r="J655">
        <v>0</v>
      </c>
      <c r="K655">
        <v>0</v>
      </c>
      <c r="L655">
        <v>1</v>
      </c>
      <c r="M655">
        <v>0</v>
      </c>
      <c r="N655" t="s">
        <v>76</v>
      </c>
    </row>
    <row r="656" spans="1:14" x14ac:dyDescent="0.3">
      <c r="A656">
        <v>5110</v>
      </c>
      <c r="B656">
        <v>272</v>
      </c>
      <c r="C656" s="1">
        <v>43664</v>
      </c>
      <c r="D656">
        <v>26.615333</v>
      </c>
      <c r="E656">
        <v>93.506693999999996</v>
      </c>
      <c r="F656" t="s">
        <v>68</v>
      </c>
      <c r="G656" t="s">
        <v>190</v>
      </c>
      <c r="H656">
        <v>1</v>
      </c>
      <c r="I656">
        <v>0</v>
      </c>
      <c r="J656">
        <v>0</v>
      </c>
      <c r="K656">
        <v>0</v>
      </c>
      <c r="L656">
        <v>1</v>
      </c>
      <c r="M656">
        <v>0</v>
      </c>
      <c r="N656" t="s">
        <v>76</v>
      </c>
    </row>
    <row r="657" spans="1:14" x14ac:dyDescent="0.3">
      <c r="A657">
        <v>5210</v>
      </c>
      <c r="B657">
        <v>272</v>
      </c>
      <c r="C657" s="1">
        <v>43664</v>
      </c>
      <c r="D657">
        <v>26.615333</v>
      </c>
      <c r="E657">
        <v>93.506693999999996</v>
      </c>
      <c r="F657" t="s">
        <v>68</v>
      </c>
      <c r="G657" t="s">
        <v>190</v>
      </c>
      <c r="H657">
        <v>1</v>
      </c>
      <c r="I657">
        <v>0</v>
      </c>
      <c r="J657">
        <v>0</v>
      </c>
      <c r="K657">
        <v>0</v>
      </c>
      <c r="L657">
        <v>1</v>
      </c>
      <c r="M657">
        <v>0</v>
      </c>
      <c r="N657" t="s">
        <v>76</v>
      </c>
    </row>
    <row r="658" spans="1:14" x14ac:dyDescent="0.3">
      <c r="A658">
        <v>5310</v>
      </c>
      <c r="B658">
        <v>272</v>
      </c>
      <c r="C658" s="1">
        <v>43664</v>
      </c>
      <c r="D658">
        <v>26.615333</v>
      </c>
      <c r="E658">
        <v>93.506693999999996</v>
      </c>
      <c r="F658" t="s">
        <v>68</v>
      </c>
      <c r="G658" t="s">
        <v>190</v>
      </c>
      <c r="H658">
        <v>1</v>
      </c>
      <c r="I658">
        <v>0</v>
      </c>
      <c r="J658">
        <v>0</v>
      </c>
      <c r="K658">
        <v>0</v>
      </c>
      <c r="L658">
        <v>1</v>
      </c>
      <c r="M658">
        <v>0</v>
      </c>
      <c r="N658" t="s">
        <v>76</v>
      </c>
    </row>
    <row r="659" spans="1:14" x14ac:dyDescent="0.3">
      <c r="A659">
        <v>5410</v>
      </c>
      <c r="B659">
        <v>272</v>
      </c>
      <c r="C659" s="1">
        <v>43664</v>
      </c>
      <c r="D659">
        <v>26.615333</v>
      </c>
      <c r="E659">
        <v>93.506693999999996</v>
      </c>
      <c r="F659" t="s">
        <v>68</v>
      </c>
      <c r="G659" t="s">
        <v>190</v>
      </c>
      <c r="H659">
        <v>1</v>
      </c>
      <c r="I659">
        <v>0</v>
      </c>
      <c r="J659">
        <v>0</v>
      </c>
      <c r="K659">
        <v>0</v>
      </c>
      <c r="L659">
        <v>1</v>
      </c>
      <c r="M659">
        <v>0</v>
      </c>
      <c r="N659" t="s">
        <v>76</v>
      </c>
    </row>
    <row r="660" spans="1:14" x14ac:dyDescent="0.3">
      <c r="A660">
        <v>5510</v>
      </c>
      <c r="B660">
        <v>272</v>
      </c>
      <c r="C660" s="1">
        <v>43664</v>
      </c>
      <c r="D660">
        <v>26.615333</v>
      </c>
      <c r="E660">
        <v>93.506693999999996</v>
      </c>
      <c r="F660" t="s">
        <v>68</v>
      </c>
      <c r="G660" t="s">
        <v>190</v>
      </c>
      <c r="H660">
        <v>1</v>
      </c>
      <c r="I660">
        <v>0</v>
      </c>
      <c r="J660">
        <v>0</v>
      </c>
      <c r="K660">
        <v>0</v>
      </c>
      <c r="L660">
        <v>1</v>
      </c>
      <c r="M660">
        <v>0</v>
      </c>
      <c r="N660" t="s">
        <v>76</v>
      </c>
    </row>
    <row r="661" spans="1:14" x14ac:dyDescent="0.3">
      <c r="A661">
        <v>5610</v>
      </c>
      <c r="B661">
        <v>272</v>
      </c>
      <c r="C661" s="1">
        <v>43664</v>
      </c>
      <c r="D661">
        <v>26.615333</v>
      </c>
      <c r="E661">
        <v>93.506693999999996</v>
      </c>
      <c r="F661" t="s">
        <v>68</v>
      </c>
      <c r="G661" t="s">
        <v>190</v>
      </c>
      <c r="H661">
        <v>1</v>
      </c>
      <c r="I661">
        <v>0</v>
      </c>
      <c r="J661">
        <v>0</v>
      </c>
      <c r="K661">
        <v>0</v>
      </c>
      <c r="L661">
        <v>1</v>
      </c>
      <c r="M661">
        <v>0</v>
      </c>
      <c r="N661" t="s">
        <v>76</v>
      </c>
    </row>
    <row r="662" spans="1:14" x14ac:dyDescent="0.3">
      <c r="A662">
        <v>5710</v>
      </c>
      <c r="B662">
        <v>272</v>
      </c>
      <c r="C662" s="1">
        <v>43664</v>
      </c>
      <c r="D662">
        <v>26.615333</v>
      </c>
      <c r="E662">
        <v>93.506693999999996</v>
      </c>
      <c r="F662" t="s">
        <v>68</v>
      </c>
      <c r="G662" t="s">
        <v>190</v>
      </c>
      <c r="H662">
        <v>1</v>
      </c>
      <c r="I662">
        <v>0</v>
      </c>
      <c r="J662">
        <v>0</v>
      </c>
      <c r="K662">
        <v>0</v>
      </c>
      <c r="L662">
        <v>1</v>
      </c>
      <c r="M662">
        <v>0</v>
      </c>
      <c r="N662" t="s">
        <v>76</v>
      </c>
    </row>
    <row r="663" spans="1:14" x14ac:dyDescent="0.3">
      <c r="A663">
        <v>5810</v>
      </c>
      <c r="B663">
        <v>272</v>
      </c>
      <c r="C663" s="1">
        <v>43664</v>
      </c>
      <c r="D663">
        <v>26.615333</v>
      </c>
      <c r="E663">
        <v>93.506693999999996</v>
      </c>
      <c r="F663" t="s">
        <v>68</v>
      </c>
      <c r="G663" t="s">
        <v>190</v>
      </c>
      <c r="H663">
        <v>1</v>
      </c>
      <c r="I663">
        <v>0</v>
      </c>
      <c r="J663">
        <v>0</v>
      </c>
      <c r="K663">
        <v>0</v>
      </c>
      <c r="L663">
        <v>1</v>
      </c>
      <c r="M663">
        <v>0</v>
      </c>
      <c r="N663" t="s">
        <v>76</v>
      </c>
    </row>
    <row r="664" spans="1:14" x14ac:dyDescent="0.3">
      <c r="A664">
        <v>5910</v>
      </c>
      <c r="B664">
        <v>272</v>
      </c>
      <c r="C664" s="1">
        <v>43664</v>
      </c>
      <c r="D664">
        <v>26.615333</v>
      </c>
      <c r="E664">
        <v>93.506693999999996</v>
      </c>
      <c r="F664" t="s">
        <v>68</v>
      </c>
      <c r="G664" t="s">
        <v>190</v>
      </c>
      <c r="H664">
        <v>1</v>
      </c>
      <c r="I664">
        <v>0</v>
      </c>
      <c r="J664">
        <v>0</v>
      </c>
      <c r="K664">
        <v>0</v>
      </c>
      <c r="L664">
        <v>1</v>
      </c>
      <c r="M664">
        <v>0</v>
      </c>
      <c r="N664" t="s">
        <v>76</v>
      </c>
    </row>
    <row r="665" spans="1:14" x14ac:dyDescent="0.3">
      <c r="A665">
        <v>6010</v>
      </c>
      <c r="B665">
        <v>272</v>
      </c>
      <c r="C665" s="1">
        <v>43664</v>
      </c>
      <c r="D665">
        <v>26.615333</v>
      </c>
      <c r="E665">
        <v>93.506693999999996</v>
      </c>
      <c r="F665" t="s">
        <v>68</v>
      </c>
      <c r="G665" t="s">
        <v>190</v>
      </c>
      <c r="H665">
        <v>1</v>
      </c>
      <c r="I665">
        <v>0</v>
      </c>
      <c r="J665">
        <v>0</v>
      </c>
      <c r="K665">
        <v>0</v>
      </c>
      <c r="L665">
        <v>1</v>
      </c>
      <c r="M665">
        <v>0</v>
      </c>
      <c r="N665" t="s">
        <v>76</v>
      </c>
    </row>
    <row r="666" spans="1:14" x14ac:dyDescent="0.3">
      <c r="A666">
        <v>6110</v>
      </c>
      <c r="B666">
        <v>272</v>
      </c>
      <c r="C666" s="1">
        <v>43664</v>
      </c>
      <c r="D666">
        <v>26.615333</v>
      </c>
      <c r="E666">
        <v>93.506693999999996</v>
      </c>
      <c r="F666" t="s">
        <v>68</v>
      </c>
      <c r="G666" t="s">
        <v>190</v>
      </c>
      <c r="H666">
        <v>1</v>
      </c>
      <c r="I666">
        <v>0</v>
      </c>
      <c r="J666">
        <v>0</v>
      </c>
      <c r="K666">
        <v>0</v>
      </c>
      <c r="L666">
        <v>1</v>
      </c>
      <c r="M666">
        <v>0</v>
      </c>
      <c r="N666" t="s">
        <v>76</v>
      </c>
    </row>
    <row r="667" spans="1:14" x14ac:dyDescent="0.3">
      <c r="A667">
        <v>6210</v>
      </c>
      <c r="B667">
        <v>273</v>
      </c>
      <c r="C667" s="1">
        <v>43664</v>
      </c>
      <c r="D667">
        <v>26.573225000000001</v>
      </c>
      <c r="E667">
        <v>93.114964000000001</v>
      </c>
      <c r="F667" t="s">
        <v>68</v>
      </c>
      <c r="G667" t="s">
        <v>190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1</v>
      </c>
      <c r="N667" t="s">
        <v>77</v>
      </c>
    </row>
    <row r="668" spans="1:14" x14ac:dyDescent="0.3">
      <c r="A668">
        <v>6310</v>
      </c>
      <c r="B668">
        <v>274</v>
      </c>
      <c r="C668" s="1">
        <v>43664</v>
      </c>
      <c r="D668">
        <v>26.573225000000001</v>
      </c>
      <c r="E668">
        <v>93.114964000000001</v>
      </c>
      <c r="F668" t="s">
        <v>78</v>
      </c>
      <c r="G668" t="s">
        <v>189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1</v>
      </c>
      <c r="N668" t="s">
        <v>79</v>
      </c>
    </row>
    <row r="669" spans="1:14" x14ac:dyDescent="0.3">
      <c r="A669">
        <v>6410</v>
      </c>
      <c r="B669">
        <v>274</v>
      </c>
      <c r="C669" s="1">
        <v>43664</v>
      </c>
      <c r="D669">
        <v>26.573225000000001</v>
      </c>
      <c r="E669">
        <v>93.114964000000001</v>
      </c>
      <c r="F669" t="s">
        <v>78</v>
      </c>
      <c r="G669" t="s">
        <v>189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1</v>
      </c>
      <c r="N669" t="s">
        <v>79</v>
      </c>
    </row>
    <row r="670" spans="1:14" x14ac:dyDescent="0.3">
      <c r="A670">
        <v>6510</v>
      </c>
      <c r="B670">
        <v>274</v>
      </c>
      <c r="C670" s="1">
        <v>43664</v>
      </c>
      <c r="D670">
        <v>26.573225000000001</v>
      </c>
      <c r="E670">
        <v>93.114964000000001</v>
      </c>
      <c r="F670" t="s">
        <v>78</v>
      </c>
      <c r="G670" t="s">
        <v>189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1</v>
      </c>
      <c r="N670" t="s">
        <v>79</v>
      </c>
    </row>
    <row r="671" spans="1:14" x14ac:dyDescent="0.3">
      <c r="A671">
        <v>6610</v>
      </c>
      <c r="B671">
        <v>274</v>
      </c>
      <c r="C671" s="1">
        <v>43664</v>
      </c>
      <c r="D671">
        <v>26.573225000000001</v>
      </c>
      <c r="E671">
        <v>93.114964000000001</v>
      </c>
      <c r="F671" t="s">
        <v>78</v>
      </c>
      <c r="G671" t="s">
        <v>189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1</v>
      </c>
      <c r="N671" t="s">
        <v>79</v>
      </c>
    </row>
    <row r="672" spans="1:14" x14ac:dyDescent="0.3">
      <c r="A672">
        <v>6710</v>
      </c>
      <c r="B672">
        <v>274</v>
      </c>
      <c r="C672" s="1">
        <v>43664</v>
      </c>
      <c r="D672">
        <v>26.573225000000001</v>
      </c>
      <c r="E672">
        <v>93.114964000000001</v>
      </c>
      <c r="F672" t="s">
        <v>78</v>
      </c>
      <c r="G672" t="s">
        <v>189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1</v>
      </c>
      <c r="N672" t="s">
        <v>79</v>
      </c>
    </row>
    <row r="673" spans="1:14" x14ac:dyDescent="0.3">
      <c r="A673">
        <v>6810</v>
      </c>
      <c r="B673">
        <v>274</v>
      </c>
      <c r="C673" s="1">
        <v>43664</v>
      </c>
      <c r="D673">
        <v>26.573225000000001</v>
      </c>
      <c r="E673">
        <v>93.114964000000001</v>
      </c>
      <c r="F673" t="s">
        <v>78</v>
      </c>
      <c r="G673" t="s">
        <v>189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1</v>
      </c>
      <c r="N673" t="s">
        <v>79</v>
      </c>
    </row>
    <row r="674" spans="1:14" x14ac:dyDescent="0.3">
      <c r="A674">
        <v>6910</v>
      </c>
      <c r="B674">
        <v>275</v>
      </c>
      <c r="C674" s="1">
        <v>43664</v>
      </c>
      <c r="D674">
        <v>26.589511999999999</v>
      </c>
      <c r="E674">
        <v>93.412666999999999</v>
      </c>
      <c r="F674" t="s">
        <v>34</v>
      </c>
      <c r="G674" t="s">
        <v>187</v>
      </c>
      <c r="H674">
        <v>1</v>
      </c>
      <c r="I674">
        <v>0</v>
      </c>
      <c r="J674">
        <v>0</v>
      </c>
      <c r="K674">
        <v>1</v>
      </c>
      <c r="L674">
        <v>0</v>
      </c>
      <c r="M674">
        <v>0</v>
      </c>
      <c r="N674" t="s">
        <v>9</v>
      </c>
    </row>
    <row r="675" spans="1:14" x14ac:dyDescent="0.3">
      <c r="A675">
        <v>7010</v>
      </c>
      <c r="B675">
        <v>276</v>
      </c>
      <c r="C675" s="1">
        <v>43667</v>
      </c>
      <c r="D675">
        <v>26.584028</v>
      </c>
      <c r="E675">
        <v>93.336139000000003</v>
      </c>
      <c r="F675" t="s">
        <v>30</v>
      </c>
      <c r="G675" t="s">
        <v>191</v>
      </c>
      <c r="H675">
        <v>1</v>
      </c>
      <c r="I675">
        <v>0</v>
      </c>
      <c r="J675">
        <v>0</v>
      </c>
      <c r="K675">
        <v>1</v>
      </c>
      <c r="L675">
        <v>0</v>
      </c>
      <c r="M675">
        <v>0</v>
      </c>
      <c r="N675" t="s">
        <v>9</v>
      </c>
    </row>
    <row r="676" spans="1:14" x14ac:dyDescent="0.3">
      <c r="A676">
        <v>7110</v>
      </c>
      <c r="B676">
        <v>277</v>
      </c>
      <c r="C676" s="1">
        <v>43667</v>
      </c>
      <c r="D676">
        <v>26.585443999999999</v>
      </c>
      <c r="E676">
        <v>93.326999999999998</v>
      </c>
      <c r="F676" t="s">
        <v>194</v>
      </c>
      <c r="G676" t="s">
        <v>191</v>
      </c>
      <c r="H676">
        <v>1</v>
      </c>
      <c r="I676">
        <v>0</v>
      </c>
      <c r="J676">
        <v>0</v>
      </c>
      <c r="K676">
        <v>1</v>
      </c>
      <c r="L676">
        <v>0</v>
      </c>
      <c r="M676">
        <v>0</v>
      </c>
      <c r="N676" t="s">
        <v>9</v>
      </c>
    </row>
    <row r="677" spans="1:14" x14ac:dyDescent="0.3">
      <c r="A677">
        <v>7210</v>
      </c>
      <c r="B677">
        <v>278</v>
      </c>
      <c r="C677" s="1">
        <v>43667</v>
      </c>
      <c r="D677">
        <v>26.585332999999999</v>
      </c>
      <c r="E677">
        <v>93.317471999999995</v>
      </c>
      <c r="F677" t="s">
        <v>194</v>
      </c>
      <c r="G677" t="s">
        <v>191</v>
      </c>
      <c r="H677">
        <v>1</v>
      </c>
      <c r="I677">
        <v>0</v>
      </c>
      <c r="J677">
        <v>0</v>
      </c>
      <c r="K677">
        <v>1</v>
      </c>
      <c r="L677">
        <v>0</v>
      </c>
      <c r="M677">
        <v>0</v>
      </c>
      <c r="N677" t="s">
        <v>9</v>
      </c>
    </row>
    <row r="678" spans="1:14" x14ac:dyDescent="0.3">
      <c r="A678">
        <v>7310</v>
      </c>
      <c r="B678">
        <v>279</v>
      </c>
      <c r="C678" s="1">
        <v>43667</v>
      </c>
      <c r="D678">
        <v>26.5855</v>
      </c>
      <c r="E678">
        <v>93.329306000000003</v>
      </c>
      <c r="F678" t="s">
        <v>80</v>
      </c>
      <c r="G678" t="s">
        <v>191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0</v>
      </c>
      <c r="N678" t="s">
        <v>9</v>
      </c>
    </row>
    <row r="679" spans="1:14" x14ac:dyDescent="0.3">
      <c r="A679">
        <v>7410</v>
      </c>
      <c r="B679">
        <v>280</v>
      </c>
      <c r="C679" s="1">
        <v>43667</v>
      </c>
      <c r="D679">
        <v>26.585332999999999</v>
      </c>
      <c r="E679">
        <v>93.317471999999995</v>
      </c>
      <c r="F679" t="s">
        <v>194</v>
      </c>
      <c r="G679" t="s">
        <v>191</v>
      </c>
      <c r="H679">
        <v>1</v>
      </c>
      <c r="I679">
        <v>0</v>
      </c>
      <c r="J679">
        <v>0</v>
      </c>
      <c r="K679">
        <v>1</v>
      </c>
      <c r="L679">
        <v>0</v>
      </c>
      <c r="M679">
        <v>0</v>
      </c>
      <c r="N679" t="s">
        <v>9</v>
      </c>
    </row>
    <row r="680" spans="1:14" x14ac:dyDescent="0.3">
      <c r="A680">
        <v>7510</v>
      </c>
      <c r="B680">
        <v>281</v>
      </c>
      <c r="C680" s="1">
        <v>43667</v>
      </c>
      <c r="D680">
        <v>26.627193999999999</v>
      </c>
      <c r="E680">
        <v>93.535916999999998</v>
      </c>
      <c r="F680" t="s">
        <v>49</v>
      </c>
      <c r="G680" t="s">
        <v>187</v>
      </c>
      <c r="H680">
        <v>1</v>
      </c>
      <c r="I680">
        <v>0</v>
      </c>
      <c r="J680">
        <v>0</v>
      </c>
      <c r="K680">
        <v>1</v>
      </c>
      <c r="L680">
        <v>0</v>
      </c>
      <c r="M680">
        <v>0</v>
      </c>
      <c r="N680" t="s">
        <v>9</v>
      </c>
    </row>
    <row r="681" spans="1:14" x14ac:dyDescent="0.3">
      <c r="A681">
        <v>7610</v>
      </c>
      <c r="B681">
        <v>282</v>
      </c>
      <c r="C681" s="1">
        <v>43667</v>
      </c>
      <c r="D681">
        <v>26.610499999999998</v>
      </c>
      <c r="E681">
        <v>93.483000000000004</v>
      </c>
      <c r="F681" t="s">
        <v>34</v>
      </c>
      <c r="G681" t="s">
        <v>187</v>
      </c>
      <c r="H681">
        <v>1</v>
      </c>
      <c r="I681">
        <v>0</v>
      </c>
      <c r="J681">
        <v>0</v>
      </c>
      <c r="K681">
        <v>1</v>
      </c>
      <c r="L681">
        <v>0</v>
      </c>
      <c r="M681">
        <v>0</v>
      </c>
      <c r="N681" t="s">
        <v>9</v>
      </c>
    </row>
    <row r="682" spans="1:14" x14ac:dyDescent="0.3">
      <c r="A682">
        <v>7710</v>
      </c>
      <c r="B682">
        <v>283</v>
      </c>
      <c r="C682" s="1">
        <v>43667</v>
      </c>
      <c r="D682">
        <v>26.607082999999999</v>
      </c>
      <c r="E682">
        <v>93.469027999999994</v>
      </c>
      <c r="F682" t="s">
        <v>34</v>
      </c>
      <c r="G682" t="s">
        <v>187</v>
      </c>
      <c r="H682">
        <v>1</v>
      </c>
      <c r="I682">
        <v>0</v>
      </c>
      <c r="J682">
        <v>0</v>
      </c>
      <c r="K682">
        <v>1</v>
      </c>
      <c r="L682">
        <v>0</v>
      </c>
      <c r="M682">
        <v>0</v>
      </c>
      <c r="N682" t="s">
        <v>9</v>
      </c>
    </row>
    <row r="683" spans="1:14" x14ac:dyDescent="0.3">
      <c r="A683">
        <v>7810</v>
      </c>
      <c r="B683">
        <v>284</v>
      </c>
      <c r="C683" s="1">
        <v>43667</v>
      </c>
      <c r="D683">
        <v>26.590471999999998</v>
      </c>
      <c r="E683">
        <v>93.430555999999996</v>
      </c>
      <c r="F683" t="s">
        <v>34</v>
      </c>
      <c r="G683" t="s">
        <v>187</v>
      </c>
      <c r="H683">
        <v>1</v>
      </c>
      <c r="I683">
        <v>0</v>
      </c>
      <c r="J683">
        <v>0</v>
      </c>
      <c r="K683">
        <v>1</v>
      </c>
      <c r="L683">
        <v>0</v>
      </c>
      <c r="M683">
        <v>0</v>
      </c>
      <c r="N683" t="s">
        <v>9</v>
      </c>
    </row>
    <row r="684" spans="1:14" x14ac:dyDescent="0.3">
      <c r="A684">
        <v>7910</v>
      </c>
      <c r="B684">
        <v>285</v>
      </c>
      <c r="C684" s="1">
        <v>43667</v>
      </c>
      <c r="D684">
        <v>26.590667</v>
      </c>
      <c r="E684">
        <v>93.422639000000004</v>
      </c>
      <c r="F684" t="s">
        <v>30</v>
      </c>
      <c r="G684" t="s">
        <v>191</v>
      </c>
      <c r="H684">
        <v>1</v>
      </c>
      <c r="I684">
        <v>0</v>
      </c>
      <c r="J684">
        <v>0</v>
      </c>
      <c r="K684">
        <v>1</v>
      </c>
      <c r="L684">
        <v>0</v>
      </c>
      <c r="M684">
        <v>0</v>
      </c>
      <c r="N684" t="s">
        <v>9</v>
      </c>
    </row>
    <row r="685" spans="1:14" x14ac:dyDescent="0.3">
      <c r="A685">
        <v>8010</v>
      </c>
      <c r="B685">
        <v>286</v>
      </c>
      <c r="C685" s="1">
        <v>43667</v>
      </c>
      <c r="D685">
        <v>26.590667</v>
      </c>
      <c r="E685">
        <v>93.422639000000004</v>
      </c>
      <c r="F685" t="s">
        <v>36</v>
      </c>
      <c r="G685" t="s">
        <v>191</v>
      </c>
      <c r="H685">
        <v>1</v>
      </c>
      <c r="I685">
        <v>0</v>
      </c>
      <c r="J685">
        <v>0</v>
      </c>
      <c r="K685">
        <v>1</v>
      </c>
      <c r="L685">
        <v>0</v>
      </c>
      <c r="M685">
        <v>0</v>
      </c>
      <c r="N685" t="s">
        <v>9</v>
      </c>
    </row>
    <row r="686" spans="1:14" x14ac:dyDescent="0.3">
      <c r="A686">
        <v>8110</v>
      </c>
      <c r="B686">
        <v>287</v>
      </c>
      <c r="C686" s="1">
        <v>43667</v>
      </c>
      <c r="D686">
        <v>26.585667000000001</v>
      </c>
      <c r="E686">
        <v>93.319693999999998</v>
      </c>
      <c r="F686" t="s">
        <v>194</v>
      </c>
      <c r="G686" t="s">
        <v>191</v>
      </c>
      <c r="H686">
        <v>1</v>
      </c>
      <c r="I686">
        <v>0</v>
      </c>
      <c r="J686">
        <v>0</v>
      </c>
      <c r="K686">
        <v>1</v>
      </c>
      <c r="L686">
        <v>0</v>
      </c>
      <c r="M686">
        <v>0</v>
      </c>
      <c r="N686" t="s">
        <v>9</v>
      </c>
    </row>
    <row r="687" spans="1:14" x14ac:dyDescent="0.3">
      <c r="A687">
        <v>821</v>
      </c>
      <c r="B687">
        <v>288</v>
      </c>
      <c r="C687" s="1">
        <v>43667</v>
      </c>
      <c r="D687">
        <v>26.585471999999999</v>
      </c>
      <c r="E687">
        <v>93.318194000000005</v>
      </c>
      <c r="F687" t="s">
        <v>53</v>
      </c>
      <c r="G687" t="s">
        <v>191</v>
      </c>
      <c r="H687">
        <v>1</v>
      </c>
      <c r="I687">
        <v>0</v>
      </c>
      <c r="J687">
        <v>0</v>
      </c>
      <c r="K687">
        <v>1</v>
      </c>
      <c r="L687">
        <v>0</v>
      </c>
      <c r="M687">
        <v>0</v>
      </c>
      <c r="N687" t="s">
        <v>9</v>
      </c>
    </row>
    <row r="688" spans="1:14" x14ac:dyDescent="0.3">
      <c r="A688">
        <v>831</v>
      </c>
      <c r="B688">
        <v>289</v>
      </c>
      <c r="C688" s="1">
        <v>43667</v>
      </c>
      <c r="D688">
        <v>26.585471999999999</v>
      </c>
      <c r="E688">
        <v>93.318194000000005</v>
      </c>
      <c r="F688" t="s">
        <v>31</v>
      </c>
      <c r="G688" t="s">
        <v>191</v>
      </c>
      <c r="H688">
        <v>1</v>
      </c>
      <c r="I688">
        <v>0</v>
      </c>
      <c r="J688">
        <v>0</v>
      </c>
      <c r="K688">
        <v>1</v>
      </c>
      <c r="L688">
        <v>0</v>
      </c>
      <c r="M688">
        <v>0</v>
      </c>
      <c r="N688" t="s">
        <v>9</v>
      </c>
    </row>
    <row r="689" spans="1:14" x14ac:dyDescent="0.3">
      <c r="A689">
        <v>841</v>
      </c>
      <c r="B689">
        <v>290</v>
      </c>
      <c r="C689" s="1">
        <v>43667</v>
      </c>
      <c r="D689">
        <v>26.574389</v>
      </c>
      <c r="E689">
        <v>93.192471999999995</v>
      </c>
      <c r="F689" t="s">
        <v>68</v>
      </c>
      <c r="G689" t="s">
        <v>190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 t="s">
        <v>81</v>
      </c>
    </row>
    <row r="690" spans="1:14" x14ac:dyDescent="0.3">
      <c r="A690">
        <v>851</v>
      </c>
      <c r="B690">
        <v>291</v>
      </c>
      <c r="C690" s="1">
        <v>43667</v>
      </c>
      <c r="D690">
        <v>26.587167000000001</v>
      </c>
      <c r="E690">
        <v>93.362222000000003</v>
      </c>
      <c r="F690" t="s">
        <v>194</v>
      </c>
      <c r="G690" t="s">
        <v>191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0</v>
      </c>
      <c r="N690" t="s">
        <v>9</v>
      </c>
    </row>
    <row r="691" spans="1:14" x14ac:dyDescent="0.3">
      <c r="A691">
        <v>861</v>
      </c>
      <c r="B691">
        <v>292</v>
      </c>
      <c r="C691" s="1">
        <v>43667</v>
      </c>
      <c r="D691">
        <v>26.587222000000001</v>
      </c>
      <c r="E691">
        <v>93.362527999999998</v>
      </c>
      <c r="F691" t="s">
        <v>48</v>
      </c>
      <c r="G691" t="s">
        <v>191</v>
      </c>
      <c r="H691">
        <v>1</v>
      </c>
      <c r="I691">
        <v>0</v>
      </c>
      <c r="J691">
        <v>0</v>
      </c>
      <c r="K691">
        <v>1</v>
      </c>
      <c r="L691">
        <v>0</v>
      </c>
      <c r="M691">
        <v>0</v>
      </c>
      <c r="N691" t="s">
        <v>9</v>
      </c>
    </row>
    <row r="692" spans="1:14" x14ac:dyDescent="0.3">
      <c r="A692">
        <v>871</v>
      </c>
      <c r="B692">
        <v>293</v>
      </c>
      <c r="C692" s="1">
        <v>43667</v>
      </c>
      <c r="D692">
        <v>26.587416999999999</v>
      </c>
      <c r="E692">
        <v>93.363388999999998</v>
      </c>
      <c r="F692" t="s">
        <v>28</v>
      </c>
      <c r="G692" t="s">
        <v>191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0</v>
      </c>
      <c r="N692" t="s">
        <v>9</v>
      </c>
    </row>
    <row r="693" spans="1:14" x14ac:dyDescent="0.3">
      <c r="A693">
        <v>881</v>
      </c>
      <c r="B693">
        <v>294</v>
      </c>
      <c r="C693" s="1">
        <v>43667</v>
      </c>
      <c r="D693">
        <v>26.587972000000001</v>
      </c>
      <c r="E693">
        <v>93.367333000000002</v>
      </c>
      <c r="F693" t="s">
        <v>28</v>
      </c>
      <c r="G693" t="s">
        <v>191</v>
      </c>
      <c r="H693">
        <v>1</v>
      </c>
      <c r="I693">
        <v>0</v>
      </c>
      <c r="J693">
        <v>0</v>
      </c>
      <c r="K693">
        <v>1</v>
      </c>
      <c r="L693">
        <v>0</v>
      </c>
      <c r="M693">
        <v>0</v>
      </c>
      <c r="N693" t="s">
        <v>9</v>
      </c>
    </row>
    <row r="694" spans="1:14" x14ac:dyDescent="0.3">
      <c r="A694">
        <v>891</v>
      </c>
      <c r="B694">
        <v>295</v>
      </c>
      <c r="C694" s="1">
        <v>43667</v>
      </c>
      <c r="D694">
        <v>26.587972000000001</v>
      </c>
      <c r="E694">
        <v>93.367333000000002</v>
      </c>
      <c r="F694" t="s">
        <v>36</v>
      </c>
      <c r="G694" t="s">
        <v>191</v>
      </c>
      <c r="H694">
        <v>1</v>
      </c>
      <c r="I694">
        <v>0</v>
      </c>
      <c r="J694">
        <v>0</v>
      </c>
      <c r="K694">
        <v>1</v>
      </c>
      <c r="L694">
        <v>0</v>
      </c>
      <c r="M694">
        <v>0</v>
      </c>
      <c r="N694" t="s">
        <v>9</v>
      </c>
    </row>
    <row r="695" spans="1:14" x14ac:dyDescent="0.3">
      <c r="A695">
        <v>901</v>
      </c>
      <c r="B695">
        <v>296</v>
      </c>
      <c r="C695" s="1">
        <v>43667</v>
      </c>
      <c r="D695">
        <v>26.58775</v>
      </c>
      <c r="E695">
        <v>93.369249999999994</v>
      </c>
      <c r="F695" t="s">
        <v>36</v>
      </c>
      <c r="G695" t="s">
        <v>191</v>
      </c>
      <c r="H695">
        <v>1</v>
      </c>
      <c r="I695">
        <v>0</v>
      </c>
      <c r="J695">
        <v>0</v>
      </c>
      <c r="K695">
        <v>1</v>
      </c>
      <c r="L695">
        <v>0</v>
      </c>
      <c r="M695">
        <v>0</v>
      </c>
      <c r="N695" t="s">
        <v>9</v>
      </c>
    </row>
    <row r="696" spans="1:14" x14ac:dyDescent="0.3">
      <c r="A696">
        <v>911</v>
      </c>
      <c r="B696">
        <v>297</v>
      </c>
      <c r="C696" s="1">
        <v>43669</v>
      </c>
      <c r="D696">
        <v>26.598233</v>
      </c>
      <c r="E696">
        <v>93.450162000000006</v>
      </c>
      <c r="F696" t="s">
        <v>34</v>
      </c>
      <c r="G696" t="s">
        <v>187</v>
      </c>
      <c r="H696">
        <v>1</v>
      </c>
      <c r="I696">
        <v>0</v>
      </c>
      <c r="J696">
        <v>0</v>
      </c>
      <c r="K696">
        <v>1</v>
      </c>
      <c r="L696">
        <v>0</v>
      </c>
      <c r="M696">
        <v>0</v>
      </c>
      <c r="N696" t="s">
        <v>9</v>
      </c>
    </row>
    <row r="697" spans="1:14" x14ac:dyDescent="0.3">
      <c r="A697">
        <v>921</v>
      </c>
      <c r="B697">
        <v>298</v>
      </c>
      <c r="C697" s="1">
        <v>43669</v>
      </c>
      <c r="D697">
        <v>26.587337999999999</v>
      </c>
      <c r="E697">
        <v>93.373073000000005</v>
      </c>
      <c r="F697" t="s">
        <v>194</v>
      </c>
      <c r="G697" t="s">
        <v>191</v>
      </c>
      <c r="H697">
        <v>1</v>
      </c>
      <c r="I697">
        <v>0</v>
      </c>
      <c r="J697">
        <v>0</v>
      </c>
      <c r="K697">
        <v>1</v>
      </c>
      <c r="L697">
        <v>0</v>
      </c>
      <c r="M697">
        <v>0</v>
      </c>
      <c r="N697" t="s">
        <v>9</v>
      </c>
    </row>
    <row r="698" spans="1:14" x14ac:dyDescent="0.3">
      <c r="A698">
        <v>931</v>
      </c>
      <c r="B698">
        <v>299</v>
      </c>
      <c r="C698" s="1">
        <v>43669</v>
      </c>
      <c r="D698">
        <v>26.587264999999999</v>
      </c>
      <c r="E698">
        <v>93.373028000000005</v>
      </c>
      <c r="F698" t="s">
        <v>194</v>
      </c>
      <c r="G698" t="s">
        <v>191</v>
      </c>
      <c r="H698">
        <v>1</v>
      </c>
      <c r="I698">
        <v>0</v>
      </c>
      <c r="J698">
        <v>0</v>
      </c>
      <c r="K698">
        <v>1</v>
      </c>
      <c r="L698">
        <v>0</v>
      </c>
      <c r="M698">
        <v>0</v>
      </c>
      <c r="N698" t="s">
        <v>9</v>
      </c>
    </row>
    <row r="699" spans="1:14" x14ac:dyDescent="0.3">
      <c r="A699">
        <v>941</v>
      </c>
      <c r="B699">
        <v>300</v>
      </c>
      <c r="C699" s="1">
        <v>43669</v>
      </c>
      <c r="D699">
        <v>26.587354999999999</v>
      </c>
      <c r="E699">
        <v>93.363292999999999</v>
      </c>
      <c r="F699" t="s">
        <v>82</v>
      </c>
      <c r="G699" t="s">
        <v>191</v>
      </c>
      <c r="H699">
        <v>1</v>
      </c>
      <c r="I699">
        <v>0</v>
      </c>
      <c r="J699">
        <v>0</v>
      </c>
      <c r="K699">
        <v>1</v>
      </c>
      <c r="L699">
        <v>0</v>
      </c>
      <c r="M699">
        <v>0</v>
      </c>
      <c r="N699" t="s">
        <v>9</v>
      </c>
    </row>
    <row r="700" spans="1:14" x14ac:dyDescent="0.3">
      <c r="A700">
        <v>951</v>
      </c>
      <c r="B700">
        <v>301</v>
      </c>
      <c r="C700" s="1">
        <v>43669</v>
      </c>
      <c r="D700">
        <v>26.587026999999999</v>
      </c>
      <c r="E700">
        <v>93.361869999999996</v>
      </c>
      <c r="F700" t="s">
        <v>28</v>
      </c>
      <c r="G700" t="s">
        <v>191</v>
      </c>
      <c r="H700">
        <v>1</v>
      </c>
      <c r="I700">
        <v>0</v>
      </c>
      <c r="J700">
        <v>0</v>
      </c>
      <c r="K700">
        <v>1</v>
      </c>
      <c r="L700">
        <v>0</v>
      </c>
      <c r="M700">
        <v>0</v>
      </c>
      <c r="N700" t="s">
        <v>9</v>
      </c>
    </row>
    <row r="701" spans="1:14" x14ac:dyDescent="0.3">
      <c r="A701">
        <v>961</v>
      </c>
      <c r="B701">
        <v>302</v>
      </c>
      <c r="C701" s="1">
        <v>43669</v>
      </c>
      <c r="D701">
        <v>26.575348000000002</v>
      </c>
      <c r="E701">
        <v>93.241647999999998</v>
      </c>
      <c r="F701" t="s">
        <v>61</v>
      </c>
      <c r="G701" t="s">
        <v>191</v>
      </c>
      <c r="H701">
        <v>1</v>
      </c>
      <c r="I701">
        <v>0</v>
      </c>
      <c r="J701">
        <v>0</v>
      </c>
      <c r="K701">
        <v>1</v>
      </c>
      <c r="L701">
        <v>0</v>
      </c>
      <c r="M701">
        <v>0</v>
      </c>
      <c r="N701" t="s">
        <v>9</v>
      </c>
    </row>
    <row r="702" spans="1:14" x14ac:dyDescent="0.3">
      <c r="A702">
        <v>971</v>
      </c>
      <c r="B702">
        <v>303</v>
      </c>
      <c r="C702" s="1">
        <v>43669</v>
      </c>
      <c r="D702">
        <v>26.574627</v>
      </c>
      <c r="E702">
        <v>93.229112000000001</v>
      </c>
      <c r="F702" t="s">
        <v>22</v>
      </c>
      <c r="G702" t="s">
        <v>187</v>
      </c>
      <c r="H702">
        <v>1</v>
      </c>
      <c r="I702">
        <v>0</v>
      </c>
      <c r="J702">
        <v>0</v>
      </c>
      <c r="K702">
        <v>1</v>
      </c>
      <c r="L702">
        <v>0</v>
      </c>
      <c r="M702">
        <v>0</v>
      </c>
      <c r="N702" t="s">
        <v>9</v>
      </c>
    </row>
    <row r="703" spans="1:14" x14ac:dyDescent="0.3">
      <c r="A703">
        <v>981</v>
      </c>
      <c r="B703">
        <v>304</v>
      </c>
      <c r="C703" s="1">
        <v>43669</v>
      </c>
      <c r="D703">
        <v>26.568004999999999</v>
      </c>
      <c r="E703">
        <v>93.128540999999998</v>
      </c>
      <c r="F703" t="s">
        <v>64</v>
      </c>
      <c r="G703" t="s">
        <v>190</v>
      </c>
      <c r="H703">
        <v>1</v>
      </c>
      <c r="I703">
        <v>0</v>
      </c>
      <c r="J703">
        <v>0</v>
      </c>
      <c r="K703">
        <v>0</v>
      </c>
      <c r="L703">
        <v>1</v>
      </c>
      <c r="M703">
        <v>0</v>
      </c>
      <c r="N703" t="s">
        <v>83</v>
      </c>
    </row>
    <row r="704" spans="1:14" x14ac:dyDescent="0.3">
      <c r="A704">
        <v>991</v>
      </c>
      <c r="B704">
        <v>305</v>
      </c>
      <c r="C704" s="1">
        <v>43669</v>
      </c>
      <c r="D704">
        <v>26.567</v>
      </c>
      <c r="E704">
        <v>93.067138</v>
      </c>
      <c r="F704" t="s">
        <v>64</v>
      </c>
      <c r="G704" t="s">
        <v>190</v>
      </c>
      <c r="H704">
        <v>1</v>
      </c>
      <c r="I704">
        <v>0</v>
      </c>
      <c r="J704">
        <v>0</v>
      </c>
      <c r="K704">
        <v>0</v>
      </c>
      <c r="L704">
        <v>1</v>
      </c>
      <c r="M704">
        <v>0</v>
      </c>
      <c r="N704" t="s">
        <v>9</v>
      </c>
    </row>
    <row r="705" spans="1:14" x14ac:dyDescent="0.3">
      <c r="A705">
        <v>1001</v>
      </c>
      <c r="B705">
        <v>306</v>
      </c>
      <c r="C705" s="1">
        <v>43669</v>
      </c>
      <c r="D705">
        <v>26.573822</v>
      </c>
      <c r="E705">
        <v>93.183920000000001</v>
      </c>
      <c r="F705" t="s">
        <v>68</v>
      </c>
      <c r="G705" t="s">
        <v>190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1</v>
      </c>
      <c r="N705" t="s">
        <v>9</v>
      </c>
    </row>
    <row r="706" spans="1:14" x14ac:dyDescent="0.3">
      <c r="A706">
        <v>1011</v>
      </c>
      <c r="B706">
        <v>307</v>
      </c>
      <c r="C706" s="1">
        <v>43669</v>
      </c>
      <c r="D706">
        <v>26.574473000000001</v>
      </c>
      <c r="E706">
        <v>93.113662000000005</v>
      </c>
      <c r="F706" t="s">
        <v>194</v>
      </c>
      <c r="G706" t="s">
        <v>191</v>
      </c>
      <c r="H706">
        <v>1</v>
      </c>
      <c r="I706">
        <v>0</v>
      </c>
      <c r="J706">
        <v>0</v>
      </c>
      <c r="K706">
        <v>1</v>
      </c>
      <c r="L706">
        <v>0</v>
      </c>
      <c r="M706">
        <v>0</v>
      </c>
      <c r="N706" t="s">
        <v>9</v>
      </c>
    </row>
    <row r="707" spans="1:14" x14ac:dyDescent="0.3">
      <c r="A707">
        <v>1021</v>
      </c>
      <c r="B707">
        <v>308</v>
      </c>
      <c r="C707" s="1">
        <v>43671</v>
      </c>
      <c r="D707">
        <v>26.574622999999999</v>
      </c>
      <c r="E707">
        <v>93.226862999999994</v>
      </c>
      <c r="F707" t="s">
        <v>35</v>
      </c>
      <c r="G707" t="s">
        <v>191</v>
      </c>
      <c r="H707">
        <v>0</v>
      </c>
      <c r="I707">
        <v>1</v>
      </c>
      <c r="J707">
        <v>0</v>
      </c>
      <c r="K707">
        <v>1</v>
      </c>
      <c r="L707">
        <v>0</v>
      </c>
      <c r="M707">
        <v>0</v>
      </c>
      <c r="N707" t="s">
        <v>84</v>
      </c>
    </row>
    <row r="708" spans="1:14" x14ac:dyDescent="0.3">
      <c r="A708">
        <v>1031</v>
      </c>
      <c r="B708">
        <v>309</v>
      </c>
      <c r="C708" s="1">
        <v>43671</v>
      </c>
      <c r="D708">
        <v>26.582982000000001</v>
      </c>
      <c r="E708">
        <v>93.305357000000001</v>
      </c>
      <c r="F708" t="s">
        <v>49</v>
      </c>
      <c r="G708" t="s">
        <v>187</v>
      </c>
      <c r="H708">
        <v>1</v>
      </c>
      <c r="I708">
        <v>0</v>
      </c>
      <c r="J708">
        <v>0</v>
      </c>
      <c r="K708">
        <v>1</v>
      </c>
      <c r="L708">
        <v>0</v>
      </c>
      <c r="M708">
        <v>0</v>
      </c>
      <c r="N708" t="s">
        <v>9</v>
      </c>
    </row>
    <row r="709" spans="1:14" x14ac:dyDescent="0.3">
      <c r="A709">
        <v>1041</v>
      </c>
      <c r="B709">
        <v>310</v>
      </c>
      <c r="C709" s="1">
        <v>43671</v>
      </c>
      <c r="D709">
        <v>26.583877000000001</v>
      </c>
      <c r="E709">
        <v>93.310023000000001</v>
      </c>
      <c r="F709" t="s">
        <v>194</v>
      </c>
      <c r="G709" t="s">
        <v>191</v>
      </c>
      <c r="H709">
        <v>1</v>
      </c>
      <c r="I709">
        <v>0</v>
      </c>
      <c r="J709">
        <v>0</v>
      </c>
      <c r="K709">
        <v>1</v>
      </c>
      <c r="L709">
        <v>0</v>
      </c>
      <c r="M709">
        <v>0</v>
      </c>
      <c r="N709" t="s">
        <v>9</v>
      </c>
    </row>
    <row r="710" spans="1:14" x14ac:dyDescent="0.3">
      <c r="A710">
        <v>1051</v>
      </c>
      <c r="B710">
        <v>311</v>
      </c>
      <c r="C710" s="1">
        <v>43671</v>
      </c>
      <c r="D710">
        <v>26.585381999999999</v>
      </c>
      <c r="E710">
        <v>93.317918000000006</v>
      </c>
      <c r="F710" t="s">
        <v>194</v>
      </c>
      <c r="G710" t="s">
        <v>191</v>
      </c>
      <c r="H710">
        <v>1</v>
      </c>
      <c r="I710">
        <v>0</v>
      </c>
      <c r="J710">
        <v>0</v>
      </c>
      <c r="K710">
        <v>1</v>
      </c>
      <c r="L710">
        <v>0</v>
      </c>
      <c r="M710">
        <v>0</v>
      </c>
      <c r="N710" t="s">
        <v>9</v>
      </c>
    </row>
    <row r="711" spans="1:14" x14ac:dyDescent="0.3">
      <c r="A711">
        <v>1061</v>
      </c>
      <c r="B711">
        <v>312</v>
      </c>
      <c r="C711" s="1">
        <v>43671</v>
      </c>
      <c r="D711">
        <v>26.641417000000001</v>
      </c>
      <c r="E711">
        <v>93.580611000000005</v>
      </c>
      <c r="F711" t="s">
        <v>30</v>
      </c>
      <c r="G711" t="s">
        <v>191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0</v>
      </c>
      <c r="N711" t="s">
        <v>85</v>
      </c>
    </row>
    <row r="712" spans="1:14" x14ac:dyDescent="0.3">
      <c r="A712">
        <v>1071</v>
      </c>
      <c r="B712">
        <v>313</v>
      </c>
      <c r="C712" s="1">
        <v>43671</v>
      </c>
      <c r="D712">
        <v>26.59075</v>
      </c>
      <c r="E712">
        <v>93.421499999999995</v>
      </c>
      <c r="F712" t="s">
        <v>35</v>
      </c>
      <c r="G712" t="s">
        <v>191</v>
      </c>
      <c r="H712">
        <v>0</v>
      </c>
      <c r="I712">
        <v>1</v>
      </c>
      <c r="J712">
        <v>0</v>
      </c>
      <c r="K712">
        <v>1</v>
      </c>
      <c r="L712">
        <v>0</v>
      </c>
      <c r="M712">
        <v>0</v>
      </c>
      <c r="N712" t="s">
        <v>86</v>
      </c>
    </row>
    <row r="713" spans="1:14" x14ac:dyDescent="0.3">
      <c r="A713">
        <v>1081</v>
      </c>
      <c r="B713">
        <v>314</v>
      </c>
      <c r="C713" s="1">
        <v>43671</v>
      </c>
      <c r="D713">
        <v>26.587499999999999</v>
      </c>
      <c r="E713">
        <v>93.363972000000004</v>
      </c>
      <c r="F713" t="s">
        <v>194</v>
      </c>
      <c r="G713" t="s">
        <v>191</v>
      </c>
      <c r="H713">
        <v>1</v>
      </c>
      <c r="I713">
        <v>0</v>
      </c>
      <c r="J713">
        <v>0</v>
      </c>
      <c r="K713">
        <v>1</v>
      </c>
      <c r="L713">
        <v>0</v>
      </c>
      <c r="M713">
        <v>0</v>
      </c>
      <c r="N713" t="s">
        <v>87</v>
      </c>
    </row>
    <row r="714" spans="1:14" x14ac:dyDescent="0.3">
      <c r="A714">
        <v>1091</v>
      </c>
      <c r="B714">
        <v>315</v>
      </c>
      <c r="C714" s="1">
        <v>43671</v>
      </c>
      <c r="D714">
        <v>26.587499999999999</v>
      </c>
      <c r="E714">
        <v>93.363972000000004</v>
      </c>
      <c r="F714" t="s">
        <v>88</v>
      </c>
      <c r="G714" t="s">
        <v>191</v>
      </c>
      <c r="H714">
        <v>1</v>
      </c>
      <c r="I714">
        <v>0</v>
      </c>
      <c r="J714">
        <v>0</v>
      </c>
      <c r="K714">
        <v>1</v>
      </c>
      <c r="L714">
        <v>0</v>
      </c>
      <c r="M714">
        <v>0</v>
      </c>
      <c r="N714" t="s">
        <v>87</v>
      </c>
    </row>
    <row r="715" spans="1:14" x14ac:dyDescent="0.3">
      <c r="A715">
        <v>1101</v>
      </c>
      <c r="B715">
        <v>316</v>
      </c>
      <c r="C715" s="1">
        <v>43671</v>
      </c>
      <c r="D715">
        <v>26.569578</v>
      </c>
      <c r="E715">
        <v>93.136763999999999</v>
      </c>
      <c r="F715" t="s">
        <v>88</v>
      </c>
      <c r="G715" t="s">
        <v>191</v>
      </c>
      <c r="H715">
        <v>1</v>
      </c>
      <c r="I715">
        <v>0</v>
      </c>
      <c r="J715">
        <v>0</v>
      </c>
      <c r="K715">
        <v>1</v>
      </c>
      <c r="L715">
        <v>0</v>
      </c>
      <c r="M715">
        <v>0</v>
      </c>
      <c r="N715" t="s">
        <v>83</v>
      </c>
    </row>
    <row r="716" spans="1:14" x14ac:dyDescent="0.3">
      <c r="A716">
        <v>1111</v>
      </c>
      <c r="B716">
        <v>317</v>
      </c>
      <c r="C716" s="1">
        <v>43671</v>
      </c>
      <c r="D716">
        <v>26.587499999999999</v>
      </c>
      <c r="E716">
        <v>93.363972000000004</v>
      </c>
      <c r="F716" t="s">
        <v>194</v>
      </c>
      <c r="G716" t="s">
        <v>191</v>
      </c>
      <c r="H716">
        <v>1</v>
      </c>
      <c r="I716">
        <v>0</v>
      </c>
      <c r="J716">
        <v>0</v>
      </c>
      <c r="K716">
        <v>1</v>
      </c>
      <c r="L716">
        <v>0</v>
      </c>
      <c r="M716">
        <v>0</v>
      </c>
      <c r="N716" t="s">
        <v>83</v>
      </c>
    </row>
    <row r="717" spans="1:14" x14ac:dyDescent="0.3">
      <c r="A717">
        <v>1121</v>
      </c>
      <c r="B717">
        <v>318</v>
      </c>
      <c r="C717" s="1">
        <v>43671</v>
      </c>
      <c r="D717">
        <v>26.569610999999998</v>
      </c>
      <c r="E717">
        <v>93.136860999999996</v>
      </c>
      <c r="F717" t="s">
        <v>34</v>
      </c>
      <c r="G717" t="s">
        <v>187</v>
      </c>
      <c r="H717">
        <v>1</v>
      </c>
      <c r="I717">
        <v>0</v>
      </c>
      <c r="J717">
        <v>0</v>
      </c>
      <c r="K717">
        <v>1</v>
      </c>
      <c r="L717">
        <v>0</v>
      </c>
      <c r="M717">
        <v>0</v>
      </c>
      <c r="N717" t="s">
        <v>83</v>
      </c>
    </row>
    <row r="718" spans="1:14" x14ac:dyDescent="0.3">
      <c r="A718">
        <v>1131</v>
      </c>
      <c r="B718">
        <v>319</v>
      </c>
      <c r="C718" s="1">
        <v>43673</v>
      </c>
      <c r="D718">
        <v>26.586202</v>
      </c>
      <c r="E718">
        <v>93.324550000000002</v>
      </c>
      <c r="F718" t="s">
        <v>30</v>
      </c>
      <c r="G718" t="s">
        <v>191</v>
      </c>
      <c r="H718">
        <v>1</v>
      </c>
      <c r="I718">
        <v>0</v>
      </c>
      <c r="J718">
        <v>0</v>
      </c>
      <c r="K718">
        <v>1</v>
      </c>
      <c r="L718">
        <v>0</v>
      </c>
      <c r="M718">
        <v>0</v>
      </c>
      <c r="N718" t="s">
        <v>89</v>
      </c>
    </row>
    <row r="719" spans="1:14" x14ac:dyDescent="0.3">
      <c r="A719">
        <v>1141</v>
      </c>
      <c r="B719">
        <v>320</v>
      </c>
      <c r="C719" s="1">
        <v>43673</v>
      </c>
      <c r="D719">
        <v>26.584498</v>
      </c>
      <c r="E719">
        <v>93.314329999999998</v>
      </c>
      <c r="F719" t="s">
        <v>194</v>
      </c>
      <c r="G719" t="s">
        <v>191</v>
      </c>
      <c r="H719">
        <v>1</v>
      </c>
      <c r="I719">
        <v>0</v>
      </c>
      <c r="J719">
        <v>0</v>
      </c>
      <c r="K719">
        <v>1</v>
      </c>
      <c r="L719">
        <v>0</v>
      </c>
      <c r="M719">
        <v>0</v>
      </c>
      <c r="N719" t="s">
        <v>9</v>
      </c>
    </row>
    <row r="720" spans="1:14" x14ac:dyDescent="0.3">
      <c r="A720">
        <v>1151</v>
      </c>
      <c r="B720">
        <v>321</v>
      </c>
      <c r="C720" s="1">
        <v>43673</v>
      </c>
      <c r="D720">
        <v>26.584077000000001</v>
      </c>
      <c r="E720">
        <v>93.311661999999998</v>
      </c>
      <c r="F720" t="s">
        <v>194</v>
      </c>
      <c r="G720" t="s">
        <v>191</v>
      </c>
      <c r="H720">
        <v>1</v>
      </c>
      <c r="I720">
        <v>0</v>
      </c>
      <c r="J720">
        <v>0</v>
      </c>
      <c r="K720">
        <v>1</v>
      </c>
      <c r="L720">
        <v>0</v>
      </c>
      <c r="M720">
        <v>0</v>
      </c>
      <c r="N720" t="s">
        <v>9</v>
      </c>
    </row>
    <row r="721" spans="1:14" x14ac:dyDescent="0.3">
      <c r="A721">
        <v>1161</v>
      </c>
      <c r="B721">
        <v>322</v>
      </c>
      <c r="C721" s="1">
        <v>43673</v>
      </c>
      <c r="D721">
        <v>26.574375</v>
      </c>
      <c r="E721">
        <v>93.193034999999995</v>
      </c>
      <c r="F721" t="s">
        <v>194</v>
      </c>
      <c r="G721" t="s">
        <v>191</v>
      </c>
      <c r="H721">
        <v>1</v>
      </c>
      <c r="I721">
        <v>0</v>
      </c>
      <c r="J721">
        <v>0</v>
      </c>
      <c r="K721">
        <v>1</v>
      </c>
      <c r="L721">
        <v>0</v>
      </c>
      <c r="M721">
        <v>0</v>
      </c>
      <c r="N721" t="s">
        <v>9</v>
      </c>
    </row>
    <row r="722" spans="1:14" x14ac:dyDescent="0.3">
      <c r="A722">
        <v>1171</v>
      </c>
      <c r="B722">
        <v>323</v>
      </c>
      <c r="C722" s="1">
        <v>43673</v>
      </c>
      <c r="D722">
        <v>26.574607</v>
      </c>
      <c r="E722">
        <v>93.220263000000003</v>
      </c>
      <c r="F722" t="s">
        <v>90</v>
      </c>
      <c r="G722" t="s">
        <v>189</v>
      </c>
      <c r="H722">
        <v>0</v>
      </c>
      <c r="I722">
        <v>1</v>
      </c>
      <c r="J722">
        <v>0</v>
      </c>
      <c r="K722">
        <v>1</v>
      </c>
      <c r="L722">
        <v>0</v>
      </c>
      <c r="M722">
        <v>0</v>
      </c>
      <c r="N722" t="s">
        <v>9</v>
      </c>
    </row>
    <row r="723" spans="1:14" x14ac:dyDescent="0.3">
      <c r="A723">
        <v>1181</v>
      </c>
      <c r="B723">
        <v>324</v>
      </c>
      <c r="C723" s="1">
        <v>43673</v>
      </c>
      <c r="D723">
        <v>26.587599999999998</v>
      </c>
      <c r="E723">
        <v>93.376738000000003</v>
      </c>
      <c r="F723" t="s">
        <v>34</v>
      </c>
      <c r="G723" t="s">
        <v>187</v>
      </c>
      <c r="H723">
        <v>1</v>
      </c>
      <c r="I723">
        <v>0</v>
      </c>
      <c r="J723">
        <v>0</v>
      </c>
      <c r="K723">
        <v>1</v>
      </c>
      <c r="L723">
        <v>0</v>
      </c>
      <c r="M723">
        <v>0</v>
      </c>
      <c r="N723" t="s">
        <v>9</v>
      </c>
    </row>
    <row r="724" spans="1:14" x14ac:dyDescent="0.3">
      <c r="A724">
        <v>1191</v>
      </c>
      <c r="B724">
        <v>325</v>
      </c>
      <c r="C724" s="1">
        <v>43673</v>
      </c>
      <c r="D724">
        <v>26.632110000000001</v>
      </c>
      <c r="E724">
        <v>93.547766999999993</v>
      </c>
      <c r="F724" t="s">
        <v>194</v>
      </c>
      <c r="G724" t="s">
        <v>191</v>
      </c>
      <c r="H724">
        <v>1</v>
      </c>
      <c r="I724">
        <v>0</v>
      </c>
      <c r="J724">
        <v>0</v>
      </c>
      <c r="K724">
        <v>1</v>
      </c>
      <c r="L724">
        <v>0</v>
      </c>
      <c r="M724">
        <v>0</v>
      </c>
      <c r="N724" t="s">
        <v>9</v>
      </c>
    </row>
    <row r="725" spans="1:14" x14ac:dyDescent="0.3">
      <c r="A725">
        <v>1201</v>
      </c>
      <c r="B725">
        <v>326</v>
      </c>
      <c r="C725" s="1">
        <v>43673</v>
      </c>
      <c r="D725">
        <v>26.632283000000001</v>
      </c>
      <c r="E725">
        <v>93.547927999999999</v>
      </c>
      <c r="F725" t="s">
        <v>34</v>
      </c>
      <c r="G725" t="s">
        <v>187</v>
      </c>
      <c r="H725">
        <v>1</v>
      </c>
      <c r="I725">
        <v>0</v>
      </c>
      <c r="J725">
        <v>0</v>
      </c>
      <c r="K725">
        <v>1</v>
      </c>
      <c r="L725">
        <v>0</v>
      </c>
      <c r="M725">
        <v>0</v>
      </c>
      <c r="N725" t="s">
        <v>9</v>
      </c>
    </row>
    <row r="726" spans="1:14" x14ac:dyDescent="0.3">
      <c r="A726">
        <v>1211</v>
      </c>
      <c r="B726">
        <v>327</v>
      </c>
      <c r="C726" s="1">
        <v>43677</v>
      </c>
      <c r="D726">
        <v>26.576951999999999</v>
      </c>
      <c r="E726">
        <v>93.282314999999997</v>
      </c>
      <c r="F726" t="s">
        <v>40</v>
      </c>
      <c r="G726" t="s">
        <v>187</v>
      </c>
      <c r="H726">
        <v>1</v>
      </c>
      <c r="I726">
        <v>0</v>
      </c>
      <c r="J726">
        <v>0</v>
      </c>
      <c r="K726">
        <v>1</v>
      </c>
      <c r="L726">
        <v>0</v>
      </c>
      <c r="M726">
        <v>0</v>
      </c>
      <c r="N726" t="s">
        <v>9</v>
      </c>
    </row>
    <row r="727" spans="1:14" x14ac:dyDescent="0.3">
      <c r="A727">
        <v>1221</v>
      </c>
      <c r="B727">
        <v>328</v>
      </c>
      <c r="C727" s="1">
        <v>43677</v>
      </c>
      <c r="D727">
        <v>26.568102</v>
      </c>
      <c r="E727">
        <v>93.127882999999997</v>
      </c>
      <c r="F727" t="s">
        <v>88</v>
      </c>
      <c r="G727" t="s">
        <v>191</v>
      </c>
      <c r="H727">
        <v>1</v>
      </c>
      <c r="I727">
        <v>0</v>
      </c>
      <c r="J727">
        <v>0</v>
      </c>
      <c r="K727">
        <v>1</v>
      </c>
      <c r="L727">
        <v>0</v>
      </c>
      <c r="M727">
        <v>0</v>
      </c>
      <c r="N727" t="s">
        <v>9</v>
      </c>
    </row>
    <row r="728" spans="1:14" x14ac:dyDescent="0.3">
      <c r="A728">
        <v>1231</v>
      </c>
      <c r="B728">
        <v>329</v>
      </c>
      <c r="C728" s="1">
        <v>43677</v>
      </c>
      <c r="D728">
        <v>26.574266999999999</v>
      </c>
      <c r="E728">
        <v>93.189544999999995</v>
      </c>
      <c r="F728" t="s">
        <v>49</v>
      </c>
      <c r="G728" t="s">
        <v>187</v>
      </c>
      <c r="H728">
        <v>1</v>
      </c>
      <c r="I728">
        <v>0</v>
      </c>
      <c r="J728">
        <v>0</v>
      </c>
      <c r="K728">
        <v>1</v>
      </c>
      <c r="L728">
        <v>0</v>
      </c>
      <c r="M728">
        <v>0</v>
      </c>
      <c r="N728" t="s">
        <v>9</v>
      </c>
    </row>
    <row r="729" spans="1:14" x14ac:dyDescent="0.3">
      <c r="A729">
        <v>1241</v>
      </c>
      <c r="B729">
        <v>330</v>
      </c>
      <c r="C729" s="1">
        <v>43677</v>
      </c>
      <c r="D729">
        <v>26.578752000000001</v>
      </c>
      <c r="E729">
        <v>93.270544999999998</v>
      </c>
      <c r="F729" t="s">
        <v>194</v>
      </c>
      <c r="G729" t="s">
        <v>191</v>
      </c>
      <c r="H729">
        <v>1</v>
      </c>
      <c r="I729">
        <v>0</v>
      </c>
      <c r="J729">
        <v>0</v>
      </c>
      <c r="K729">
        <v>1</v>
      </c>
      <c r="L729">
        <v>0</v>
      </c>
      <c r="M729">
        <v>0</v>
      </c>
      <c r="N729" t="s">
        <v>9</v>
      </c>
    </row>
    <row r="730" spans="1:14" x14ac:dyDescent="0.3">
      <c r="A730">
        <v>1251</v>
      </c>
      <c r="B730">
        <v>331</v>
      </c>
      <c r="C730" s="1">
        <v>43679</v>
      </c>
      <c r="D730">
        <v>26.636413000000001</v>
      </c>
      <c r="E730">
        <v>93.557952999999998</v>
      </c>
      <c r="F730" t="s">
        <v>34</v>
      </c>
      <c r="G730" t="s">
        <v>187</v>
      </c>
      <c r="H730">
        <v>1</v>
      </c>
      <c r="I730">
        <v>0</v>
      </c>
      <c r="J730">
        <v>0</v>
      </c>
      <c r="K730">
        <v>1</v>
      </c>
      <c r="L730">
        <v>0</v>
      </c>
      <c r="M730">
        <v>0</v>
      </c>
      <c r="N730" t="s">
        <v>9</v>
      </c>
    </row>
    <row r="731" spans="1:14" x14ac:dyDescent="0.3">
      <c r="A731">
        <v>1261</v>
      </c>
      <c r="B731">
        <v>332</v>
      </c>
      <c r="C731" s="1">
        <v>43679</v>
      </c>
      <c r="D731">
        <v>26.575092999999999</v>
      </c>
      <c r="E731">
        <v>93.208358000000004</v>
      </c>
      <c r="F731" t="s">
        <v>18</v>
      </c>
      <c r="G731" t="s">
        <v>191</v>
      </c>
      <c r="H731">
        <v>1</v>
      </c>
      <c r="I731">
        <v>0</v>
      </c>
      <c r="J731">
        <v>0</v>
      </c>
      <c r="K731">
        <v>1</v>
      </c>
      <c r="L731">
        <v>0</v>
      </c>
      <c r="M731">
        <v>0</v>
      </c>
      <c r="N731" t="s">
        <v>9</v>
      </c>
    </row>
    <row r="732" spans="1:14" x14ac:dyDescent="0.3">
      <c r="A732">
        <v>1271</v>
      </c>
      <c r="B732">
        <v>333</v>
      </c>
      <c r="C732" s="1">
        <v>43685</v>
      </c>
      <c r="D732">
        <v>26.587807999999999</v>
      </c>
      <c r="E732">
        <v>93.391249999999999</v>
      </c>
      <c r="F732" t="s">
        <v>194</v>
      </c>
      <c r="G732" t="s">
        <v>191</v>
      </c>
      <c r="H732">
        <v>1</v>
      </c>
      <c r="I732">
        <v>0</v>
      </c>
      <c r="J732">
        <v>0</v>
      </c>
      <c r="K732">
        <v>1</v>
      </c>
      <c r="L732">
        <v>0</v>
      </c>
      <c r="M732">
        <v>0</v>
      </c>
      <c r="N732" t="s">
        <v>9</v>
      </c>
    </row>
    <row r="733" spans="1:14" x14ac:dyDescent="0.3">
      <c r="A733">
        <v>1281</v>
      </c>
      <c r="B733">
        <v>334</v>
      </c>
      <c r="C733" s="1">
        <v>43685</v>
      </c>
      <c r="D733">
        <v>26.575410000000002</v>
      </c>
      <c r="E733">
        <v>93.205422999999996</v>
      </c>
      <c r="F733" t="s">
        <v>49</v>
      </c>
      <c r="G733" t="s">
        <v>187</v>
      </c>
      <c r="H733">
        <v>1</v>
      </c>
      <c r="I733">
        <v>0</v>
      </c>
      <c r="J733">
        <v>0</v>
      </c>
      <c r="K733">
        <v>1</v>
      </c>
      <c r="L733">
        <v>0</v>
      </c>
      <c r="M733">
        <v>0</v>
      </c>
      <c r="N733" t="s">
        <v>9</v>
      </c>
    </row>
    <row r="734" spans="1:14" x14ac:dyDescent="0.3">
      <c r="A734">
        <v>1291</v>
      </c>
      <c r="B734">
        <v>335</v>
      </c>
      <c r="C734" s="1">
        <v>43685</v>
      </c>
      <c r="D734">
        <v>26.620944000000001</v>
      </c>
      <c r="E734">
        <v>93.518249999999995</v>
      </c>
      <c r="F734" t="s">
        <v>91</v>
      </c>
      <c r="G734" t="s">
        <v>191</v>
      </c>
      <c r="H734">
        <v>1</v>
      </c>
      <c r="I734">
        <v>0</v>
      </c>
      <c r="J734">
        <v>0</v>
      </c>
      <c r="K734">
        <v>1</v>
      </c>
      <c r="L734">
        <v>0</v>
      </c>
      <c r="M734">
        <v>0</v>
      </c>
      <c r="N734" t="s">
        <v>9</v>
      </c>
    </row>
    <row r="735" spans="1:14" x14ac:dyDescent="0.3">
      <c r="A735">
        <v>1301</v>
      </c>
      <c r="B735">
        <v>336</v>
      </c>
      <c r="C735" s="1">
        <v>43685</v>
      </c>
      <c r="D735">
        <v>26.604339</v>
      </c>
      <c r="E735">
        <v>93.461944000000003</v>
      </c>
      <c r="F735" t="s">
        <v>49</v>
      </c>
      <c r="G735" t="s">
        <v>187</v>
      </c>
      <c r="H735">
        <v>1</v>
      </c>
      <c r="I735">
        <v>0</v>
      </c>
      <c r="J735">
        <v>0</v>
      </c>
      <c r="K735">
        <v>1</v>
      </c>
      <c r="L735">
        <v>0</v>
      </c>
      <c r="M735">
        <v>0</v>
      </c>
      <c r="N735" t="s">
        <v>9</v>
      </c>
    </row>
    <row r="736" spans="1:14" x14ac:dyDescent="0.3">
      <c r="A736">
        <v>1311</v>
      </c>
      <c r="B736">
        <v>337</v>
      </c>
      <c r="C736" s="1">
        <v>43685</v>
      </c>
      <c r="D736">
        <v>26.600583</v>
      </c>
      <c r="E736">
        <v>93.454750000000004</v>
      </c>
      <c r="F736" t="s">
        <v>49</v>
      </c>
      <c r="G736" t="s">
        <v>187</v>
      </c>
      <c r="H736">
        <v>1</v>
      </c>
      <c r="I736">
        <v>0</v>
      </c>
      <c r="J736">
        <v>0</v>
      </c>
      <c r="K736">
        <v>1</v>
      </c>
      <c r="L736">
        <v>0</v>
      </c>
      <c r="M736">
        <v>0</v>
      </c>
      <c r="N736" t="s">
        <v>9</v>
      </c>
    </row>
    <row r="737" spans="1:14" x14ac:dyDescent="0.3">
      <c r="A737">
        <v>1321</v>
      </c>
      <c r="B737">
        <v>338</v>
      </c>
      <c r="C737" s="1">
        <v>43685</v>
      </c>
      <c r="D737">
        <v>26.594778000000002</v>
      </c>
      <c r="E737">
        <v>93.443556000000001</v>
      </c>
      <c r="F737" t="s">
        <v>34</v>
      </c>
      <c r="G737" t="s">
        <v>187</v>
      </c>
      <c r="H737">
        <v>1</v>
      </c>
      <c r="I737">
        <v>0</v>
      </c>
      <c r="J737">
        <v>0</v>
      </c>
      <c r="K737">
        <v>1</v>
      </c>
      <c r="L737">
        <v>0</v>
      </c>
      <c r="M737">
        <v>0</v>
      </c>
      <c r="N737" t="s">
        <v>9</v>
      </c>
    </row>
    <row r="738" spans="1:14" x14ac:dyDescent="0.3">
      <c r="A738">
        <v>1331</v>
      </c>
      <c r="B738">
        <v>339</v>
      </c>
      <c r="C738" s="1">
        <v>43685</v>
      </c>
      <c r="D738">
        <v>26.587527999999999</v>
      </c>
      <c r="E738">
        <v>93.382472000000007</v>
      </c>
      <c r="F738" t="s">
        <v>34</v>
      </c>
      <c r="G738" t="s">
        <v>187</v>
      </c>
      <c r="H738">
        <v>1</v>
      </c>
      <c r="I738">
        <v>0</v>
      </c>
      <c r="J738">
        <v>0</v>
      </c>
      <c r="K738">
        <v>1</v>
      </c>
      <c r="L738">
        <v>0</v>
      </c>
      <c r="M738">
        <v>0</v>
      </c>
      <c r="N738" t="s">
        <v>9</v>
      </c>
    </row>
    <row r="739" spans="1:14" x14ac:dyDescent="0.3">
      <c r="A739">
        <v>1341</v>
      </c>
      <c r="B739">
        <v>340</v>
      </c>
      <c r="C739" s="1">
        <v>43685</v>
      </c>
      <c r="D739">
        <v>26.585806000000002</v>
      </c>
      <c r="E739">
        <v>93.382472000000007</v>
      </c>
      <c r="F739" t="s">
        <v>194</v>
      </c>
      <c r="G739" t="s">
        <v>191</v>
      </c>
      <c r="H739">
        <v>1</v>
      </c>
      <c r="I739">
        <v>0</v>
      </c>
      <c r="J739">
        <v>0</v>
      </c>
      <c r="K739">
        <v>1</v>
      </c>
      <c r="L739">
        <v>0</v>
      </c>
      <c r="M739">
        <v>0</v>
      </c>
      <c r="N739" t="s">
        <v>9</v>
      </c>
    </row>
    <row r="740" spans="1:14" x14ac:dyDescent="0.3">
      <c r="A740">
        <v>1351</v>
      </c>
      <c r="B740">
        <v>341</v>
      </c>
      <c r="C740" s="1">
        <v>43685</v>
      </c>
      <c r="D740">
        <v>26.585296</v>
      </c>
      <c r="E740">
        <v>93.319366000000002</v>
      </c>
      <c r="F740" t="s">
        <v>82</v>
      </c>
      <c r="G740" t="s">
        <v>191</v>
      </c>
      <c r="H740">
        <v>1</v>
      </c>
      <c r="I740">
        <v>0</v>
      </c>
      <c r="J740">
        <v>0</v>
      </c>
      <c r="K740">
        <v>1</v>
      </c>
      <c r="L740">
        <v>0</v>
      </c>
      <c r="M740">
        <v>0</v>
      </c>
      <c r="N740" t="s">
        <v>9</v>
      </c>
    </row>
    <row r="741" spans="1:14" x14ac:dyDescent="0.3">
      <c r="A741">
        <v>1361</v>
      </c>
      <c r="B741">
        <v>342</v>
      </c>
      <c r="C741" s="1">
        <v>43685</v>
      </c>
      <c r="D741">
        <v>26.585471999999999</v>
      </c>
      <c r="E741">
        <v>93.321444</v>
      </c>
      <c r="F741" t="s">
        <v>35</v>
      </c>
      <c r="G741" t="s">
        <v>191</v>
      </c>
      <c r="H741">
        <v>1</v>
      </c>
      <c r="I741">
        <v>0</v>
      </c>
      <c r="J741">
        <v>0</v>
      </c>
      <c r="K741">
        <v>1</v>
      </c>
      <c r="L741">
        <v>0</v>
      </c>
      <c r="M741">
        <v>0</v>
      </c>
      <c r="N741" t="s">
        <v>9</v>
      </c>
    </row>
    <row r="742" spans="1:14" x14ac:dyDescent="0.3">
      <c r="A742">
        <v>1371</v>
      </c>
      <c r="B742">
        <v>343</v>
      </c>
      <c r="C742" s="1">
        <v>43685</v>
      </c>
      <c r="D742">
        <v>26.574694000000001</v>
      </c>
      <c r="E742">
        <v>93.231611000000001</v>
      </c>
      <c r="F742" t="s">
        <v>28</v>
      </c>
      <c r="G742" t="s">
        <v>191</v>
      </c>
      <c r="H742">
        <v>1</v>
      </c>
      <c r="I742">
        <v>0</v>
      </c>
      <c r="J742">
        <v>0</v>
      </c>
      <c r="K742">
        <v>1</v>
      </c>
      <c r="L742">
        <v>0</v>
      </c>
      <c r="M742">
        <v>0</v>
      </c>
      <c r="N742" t="s">
        <v>9</v>
      </c>
    </row>
    <row r="743" spans="1:14" x14ac:dyDescent="0.3">
      <c r="A743">
        <v>1381</v>
      </c>
      <c r="B743">
        <v>344</v>
      </c>
      <c r="C743" s="1">
        <v>43685</v>
      </c>
      <c r="D743">
        <v>26.574389</v>
      </c>
      <c r="E743">
        <v>93.191749999999999</v>
      </c>
      <c r="F743" t="s">
        <v>28</v>
      </c>
      <c r="G743" t="s">
        <v>191</v>
      </c>
      <c r="H743">
        <v>1</v>
      </c>
      <c r="I743">
        <v>0</v>
      </c>
      <c r="J743">
        <v>0</v>
      </c>
      <c r="K743">
        <v>1</v>
      </c>
      <c r="L743">
        <v>0</v>
      </c>
      <c r="M743">
        <v>0</v>
      </c>
      <c r="N743" t="s">
        <v>9</v>
      </c>
    </row>
    <row r="744" spans="1:14" x14ac:dyDescent="0.3">
      <c r="A744">
        <v>1391</v>
      </c>
      <c r="B744">
        <v>345</v>
      </c>
      <c r="C744" s="1">
        <v>43685</v>
      </c>
      <c r="D744">
        <v>26.573972000000001</v>
      </c>
      <c r="E744">
        <v>93.186278000000001</v>
      </c>
      <c r="F744" t="s">
        <v>36</v>
      </c>
      <c r="G744" t="s">
        <v>191</v>
      </c>
      <c r="H744">
        <v>1</v>
      </c>
      <c r="I744">
        <v>0</v>
      </c>
      <c r="J744">
        <v>0</v>
      </c>
      <c r="K744">
        <v>1</v>
      </c>
      <c r="L744">
        <v>0</v>
      </c>
      <c r="M744">
        <v>0</v>
      </c>
      <c r="N744" t="s">
        <v>9</v>
      </c>
    </row>
    <row r="745" spans="1:14" x14ac:dyDescent="0.3">
      <c r="A745">
        <v>1401</v>
      </c>
      <c r="B745">
        <v>346</v>
      </c>
      <c r="C745" s="1">
        <v>43685</v>
      </c>
      <c r="D745">
        <v>26.573972000000001</v>
      </c>
      <c r="E745">
        <v>93.186278000000001</v>
      </c>
      <c r="F745" t="s">
        <v>92</v>
      </c>
      <c r="G745" t="s">
        <v>191</v>
      </c>
      <c r="H745">
        <v>1</v>
      </c>
      <c r="I745">
        <v>0</v>
      </c>
      <c r="J745">
        <v>0</v>
      </c>
      <c r="K745">
        <v>1</v>
      </c>
      <c r="L745">
        <v>0</v>
      </c>
      <c r="M745">
        <v>0</v>
      </c>
      <c r="N745" t="s">
        <v>9</v>
      </c>
    </row>
    <row r="746" spans="1:14" x14ac:dyDescent="0.3">
      <c r="A746">
        <v>1411</v>
      </c>
      <c r="B746">
        <v>347</v>
      </c>
      <c r="C746" s="1">
        <v>43685</v>
      </c>
      <c r="D746">
        <v>26.573972000000001</v>
      </c>
      <c r="E746">
        <v>93.186278000000001</v>
      </c>
      <c r="F746" t="s">
        <v>18</v>
      </c>
      <c r="G746" t="s">
        <v>191</v>
      </c>
      <c r="H746">
        <v>1</v>
      </c>
      <c r="I746">
        <v>0</v>
      </c>
      <c r="J746">
        <v>0</v>
      </c>
      <c r="K746">
        <v>1</v>
      </c>
      <c r="L746">
        <v>0</v>
      </c>
      <c r="M746">
        <v>0</v>
      </c>
      <c r="N746" t="s">
        <v>9</v>
      </c>
    </row>
    <row r="747" spans="1:14" x14ac:dyDescent="0.3">
      <c r="A747">
        <v>1421</v>
      </c>
      <c r="B747">
        <v>348</v>
      </c>
      <c r="C747" s="1">
        <v>43687</v>
      </c>
      <c r="D747">
        <v>26.587914999999999</v>
      </c>
      <c r="E747">
        <v>93.367414999999994</v>
      </c>
      <c r="F747" t="s">
        <v>194</v>
      </c>
      <c r="G747" t="s">
        <v>191</v>
      </c>
      <c r="H747">
        <v>1</v>
      </c>
      <c r="I747">
        <v>0</v>
      </c>
      <c r="J747">
        <v>0</v>
      </c>
      <c r="K747">
        <v>1</v>
      </c>
      <c r="L747">
        <v>0</v>
      </c>
      <c r="M747">
        <v>0</v>
      </c>
      <c r="N747" t="s">
        <v>9</v>
      </c>
    </row>
    <row r="748" spans="1:14" x14ac:dyDescent="0.3">
      <c r="A748">
        <v>1431</v>
      </c>
      <c r="B748">
        <v>349</v>
      </c>
      <c r="C748" s="1">
        <v>43687</v>
      </c>
      <c r="D748">
        <v>26.574677999999999</v>
      </c>
      <c r="E748">
        <v>93.213902000000004</v>
      </c>
      <c r="F748" t="s">
        <v>18</v>
      </c>
      <c r="G748" t="s">
        <v>191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 t="s">
        <v>9</v>
      </c>
    </row>
    <row r="749" spans="1:14" x14ac:dyDescent="0.3">
      <c r="A749">
        <v>1441</v>
      </c>
      <c r="B749">
        <v>350</v>
      </c>
      <c r="C749" s="1">
        <v>43687</v>
      </c>
      <c r="D749">
        <v>26.575678</v>
      </c>
      <c r="E749">
        <v>93.200805000000003</v>
      </c>
      <c r="F749" t="s">
        <v>194</v>
      </c>
      <c r="G749" t="s">
        <v>191</v>
      </c>
      <c r="H749">
        <v>1</v>
      </c>
      <c r="I749">
        <v>0</v>
      </c>
      <c r="J749">
        <v>0</v>
      </c>
      <c r="K749">
        <v>1</v>
      </c>
      <c r="L749">
        <v>0</v>
      </c>
      <c r="M749">
        <v>0</v>
      </c>
      <c r="N749" t="s">
        <v>9</v>
      </c>
    </row>
    <row r="750" spans="1:14" x14ac:dyDescent="0.3">
      <c r="A750">
        <v>1451</v>
      </c>
      <c r="B750">
        <v>351</v>
      </c>
      <c r="C750" s="1">
        <v>43687</v>
      </c>
      <c r="D750">
        <v>26.575354999999998</v>
      </c>
      <c r="E750">
        <v>93.199349999999995</v>
      </c>
      <c r="F750" t="s">
        <v>49</v>
      </c>
      <c r="G750" t="s">
        <v>187</v>
      </c>
      <c r="H750">
        <v>1</v>
      </c>
      <c r="I750">
        <v>0</v>
      </c>
      <c r="J750">
        <v>0</v>
      </c>
      <c r="K750">
        <v>1</v>
      </c>
      <c r="L750">
        <v>0</v>
      </c>
      <c r="M750">
        <v>0</v>
      </c>
      <c r="N750" t="s">
        <v>9</v>
      </c>
    </row>
    <row r="751" spans="1:14" x14ac:dyDescent="0.3">
      <c r="A751">
        <v>1461</v>
      </c>
      <c r="B751">
        <v>352</v>
      </c>
      <c r="C751" s="1">
        <v>43687</v>
      </c>
      <c r="D751">
        <v>26.571472</v>
      </c>
      <c r="E751">
        <v>93.141610999999997</v>
      </c>
      <c r="F751" t="s">
        <v>66</v>
      </c>
      <c r="G751" t="s">
        <v>191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5.14</v>
      </c>
    </row>
    <row r="752" spans="1:14" x14ac:dyDescent="0.3">
      <c r="A752">
        <v>1471</v>
      </c>
      <c r="B752">
        <v>353</v>
      </c>
      <c r="C752" s="1">
        <v>43687</v>
      </c>
      <c r="D752">
        <v>26.575111</v>
      </c>
      <c r="E752">
        <v>93.197582999999995</v>
      </c>
      <c r="F752" t="s">
        <v>93</v>
      </c>
      <c r="G752" t="s">
        <v>191</v>
      </c>
      <c r="H752">
        <v>0</v>
      </c>
      <c r="I752">
        <v>1</v>
      </c>
      <c r="J752">
        <v>0</v>
      </c>
      <c r="K752">
        <v>1</v>
      </c>
      <c r="L752">
        <v>0</v>
      </c>
      <c r="M752">
        <v>0</v>
      </c>
      <c r="N752">
        <v>4.0599999999999996</v>
      </c>
    </row>
    <row r="753" spans="1:14" x14ac:dyDescent="0.3">
      <c r="A753">
        <v>1481</v>
      </c>
      <c r="B753">
        <v>354</v>
      </c>
      <c r="C753" s="1">
        <v>43693</v>
      </c>
      <c r="D753">
        <v>26.590689000000001</v>
      </c>
      <c r="E753">
        <v>93.433706999999998</v>
      </c>
      <c r="F753" t="s">
        <v>18</v>
      </c>
      <c r="G753" t="s">
        <v>191</v>
      </c>
      <c r="H753">
        <v>1</v>
      </c>
      <c r="I753">
        <v>0</v>
      </c>
      <c r="J753">
        <v>0</v>
      </c>
      <c r="K753">
        <v>1</v>
      </c>
      <c r="L753">
        <v>0</v>
      </c>
      <c r="M753">
        <v>0</v>
      </c>
      <c r="N753" t="s">
        <v>9</v>
      </c>
    </row>
    <row r="754" spans="1:14" x14ac:dyDescent="0.3">
      <c r="A754">
        <v>1491</v>
      </c>
      <c r="B754">
        <v>355</v>
      </c>
      <c r="C754" s="1">
        <v>43693</v>
      </c>
      <c r="D754">
        <v>26.587710000000001</v>
      </c>
      <c r="E754">
        <v>93.364620000000002</v>
      </c>
      <c r="F754" t="s">
        <v>30</v>
      </c>
      <c r="G754" t="s">
        <v>191</v>
      </c>
      <c r="H754">
        <v>1</v>
      </c>
      <c r="I754">
        <v>0</v>
      </c>
      <c r="J754">
        <v>0</v>
      </c>
      <c r="K754">
        <v>1</v>
      </c>
      <c r="L754">
        <v>0</v>
      </c>
      <c r="M754">
        <v>0</v>
      </c>
      <c r="N754" t="s">
        <v>9</v>
      </c>
    </row>
    <row r="755" spans="1:14" x14ac:dyDescent="0.3">
      <c r="A755">
        <v>1501</v>
      </c>
      <c r="B755">
        <v>356</v>
      </c>
      <c r="C755" s="1">
        <v>43693</v>
      </c>
      <c r="D755">
        <v>26.587599999999998</v>
      </c>
      <c r="E755">
        <v>93.364707999999993</v>
      </c>
      <c r="F755" t="s">
        <v>36</v>
      </c>
      <c r="G755" t="s">
        <v>191</v>
      </c>
      <c r="H755">
        <v>1</v>
      </c>
      <c r="I755">
        <v>0</v>
      </c>
      <c r="J755">
        <v>0</v>
      </c>
      <c r="K755">
        <v>1</v>
      </c>
      <c r="L755">
        <v>0</v>
      </c>
      <c r="M755">
        <v>0</v>
      </c>
      <c r="N755" t="s">
        <v>9</v>
      </c>
    </row>
    <row r="756" spans="1:14" x14ac:dyDescent="0.3">
      <c r="A756">
        <v>1511</v>
      </c>
      <c r="B756">
        <v>357</v>
      </c>
      <c r="C756" s="1">
        <v>43693</v>
      </c>
      <c r="D756">
        <v>26.576673</v>
      </c>
      <c r="E756">
        <v>93.254518000000004</v>
      </c>
      <c r="F756" t="s">
        <v>194</v>
      </c>
      <c r="G756" t="s">
        <v>191</v>
      </c>
      <c r="H756">
        <v>1</v>
      </c>
      <c r="I756">
        <v>0</v>
      </c>
      <c r="J756">
        <v>0</v>
      </c>
      <c r="K756">
        <v>1</v>
      </c>
      <c r="L756">
        <v>0</v>
      </c>
      <c r="M756">
        <v>0</v>
      </c>
      <c r="N756" t="s">
        <v>9</v>
      </c>
    </row>
    <row r="757" spans="1:14" x14ac:dyDescent="0.3">
      <c r="A757">
        <v>1521</v>
      </c>
      <c r="B757">
        <v>358</v>
      </c>
      <c r="C757" s="1">
        <v>43693</v>
      </c>
      <c r="D757">
        <v>26.567833</v>
      </c>
      <c r="E757">
        <v>93.069221999999996</v>
      </c>
      <c r="F757" t="s">
        <v>93</v>
      </c>
      <c r="G757" t="s">
        <v>191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0</v>
      </c>
      <c r="N757" t="s">
        <v>9</v>
      </c>
    </row>
    <row r="758" spans="1:14" x14ac:dyDescent="0.3">
      <c r="A758">
        <v>1531</v>
      </c>
      <c r="B758">
        <v>359</v>
      </c>
      <c r="C758" s="1">
        <v>43695</v>
      </c>
      <c r="D758">
        <v>26.628042000000001</v>
      </c>
      <c r="E758">
        <v>93.537992000000003</v>
      </c>
      <c r="F758" t="s">
        <v>49</v>
      </c>
      <c r="G758" t="s">
        <v>187</v>
      </c>
      <c r="H758">
        <v>1</v>
      </c>
      <c r="I758">
        <v>0</v>
      </c>
      <c r="J758">
        <v>0</v>
      </c>
      <c r="K758">
        <v>1</v>
      </c>
      <c r="L758">
        <v>0</v>
      </c>
      <c r="M758">
        <v>0</v>
      </c>
      <c r="N758" t="s">
        <v>9</v>
      </c>
    </row>
    <row r="759" spans="1:14" x14ac:dyDescent="0.3">
      <c r="A759">
        <v>1541</v>
      </c>
      <c r="B759">
        <v>360</v>
      </c>
      <c r="C759" s="1">
        <v>43695</v>
      </c>
      <c r="D759">
        <v>26.587516999999998</v>
      </c>
      <c r="E759">
        <v>93.364312999999996</v>
      </c>
      <c r="F759" t="s">
        <v>66</v>
      </c>
      <c r="G759" t="s">
        <v>191</v>
      </c>
      <c r="H759">
        <v>0</v>
      </c>
      <c r="I759">
        <v>1</v>
      </c>
      <c r="J759">
        <v>0</v>
      </c>
      <c r="K759">
        <v>1</v>
      </c>
      <c r="L759">
        <v>0</v>
      </c>
      <c r="M759">
        <v>0</v>
      </c>
      <c r="N759" t="s">
        <v>9</v>
      </c>
    </row>
    <row r="760" spans="1:14" x14ac:dyDescent="0.3">
      <c r="A760">
        <v>1551</v>
      </c>
      <c r="B760">
        <v>361</v>
      </c>
      <c r="C760" s="1">
        <v>43695</v>
      </c>
      <c r="D760">
        <v>26.586452000000001</v>
      </c>
      <c r="E760">
        <v>93.352073000000004</v>
      </c>
      <c r="F760" t="s">
        <v>194</v>
      </c>
      <c r="G760" t="s">
        <v>191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0</v>
      </c>
      <c r="N760" t="s">
        <v>9</v>
      </c>
    </row>
    <row r="761" spans="1:14" x14ac:dyDescent="0.3">
      <c r="A761">
        <v>1561</v>
      </c>
      <c r="B761">
        <v>362</v>
      </c>
      <c r="C761" s="1">
        <v>43695</v>
      </c>
      <c r="D761">
        <v>26.574842</v>
      </c>
      <c r="E761">
        <v>93.236310000000003</v>
      </c>
      <c r="F761" t="s">
        <v>34</v>
      </c>
      <c r="G761" t="s">
        <v>187</v>
      </c>
      <c r="H761">
        <v>1</v>
      </c>
      <c r="I761">
        <v>0</v>
      </c>
      <c r="J761">
        <v>0</v>
      </c>
      <c r="K761">
        <v>1</v>
      </c>
      <c r="L761">
        <v>0</v>
      </c>
      <c r="M761">
        <v>0</v>
      </c>
      <c r="N761" t="s">
        <v>9</v>
      </c>
    </row>
    <row r="762" spans="1:14" x14ac:dyDescent="0.3">
      <c r="A762">
        <v>1571</v>
      </c>
      <c r="B762">
        <v>363</v>
      </c>
      <c r="C762" s="1">
        <v>43695</v>
      </c>
      <c r="D762">
        <v>26.574233</v>
      </c>
      <c r="E762">
        <v>93.191523000000004</v>
      </c>
      <c r="F762" t="s">
        <v>28</v>
      </c>
      <c r="G762" t="s">
        <v>191</v>
      </c>
      <c r="H762">
        <v>0</v>
      </c>
      <c r="I762">
        <v>1</v>
      </c>
      <c r="J762">
        <v>0</v>
      </c>
      <c r="K762">
        <v>1</v>
      </c>
      <c r="L762">
        <v>0</v>
      </c>
      <c r="M762">
        <v>0</v>
      </c>
      <c r="N762" t="s">
        <v>9</v>
      </c>
    </row>
    <row r="763" spans="1:14" x14ac:dyDescent="0.3">
      <c r="A763">
        <v>1581</v>
      </c>
      <c r="B763">
        <v>364</v>
      </c>
      <c r="C763" s="1">
        <v>43695</v>
      </c>
      <c r="D763">
        <v>26.587689999999998</v>
      </c>
      <c r="E763">
        <v>93.370256999999995</v>
      </c>
      <c r="F763" t="s">
        <v>61</v>
      </c>
      <c r="G763" t="s">
        <v>191</v>
      </c>
      <c r="H763">
        <v>1</v>
      </c>
      <c r="I763">
        <v>0</v>
      </c>
      <c r="J763">
        <v>0</v>
      </c>
      <c r="K763">
        <v>1</v>
      </c>
      <c r="L763">
        <v>0</v>
      </c>
      <c r="M763">
        <v>0</v>
      </c>
      <c r="N763" t="s">
        <v>9</v>
      </c>
    </row>
    <row r="764" spans="1:14" x14ac:dyDescent="0.3">
      <c r="A764">
        <v>1591</v>
      </c>
      <c r="B764">
        <v>365</v>
      </c>
      <c r="C764" s="1">
        <v>43695</v>
      </c>
      <c r="D764">
        <v>26.574278</v>
      </c>
      <c r="E764">
        <v>93.191556000000006</v>
      </c>
      <c r="F764" t="s">
        <v>94</v>
      </c>
      <c r="G764" t="s">
        <v>191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4.1500000000000004</v>
      </c>
    </row>
    <row r="765" spans="1:14" x14ac:dyDescent="0.3">
      <c r="A765">
        <v>1601</v>
      </c>
      <c r="B765">
        <v>366</v>
      </c>
      <c r="C765" s="1">
        <v>43695</v>
      </c>
      <c r="D765">
        <v>26.567083</v>
      </c>
      <c r="E765">
        <v>93.065278000000006</v>
      </c>
      <c r="F765" t="s">
        <v>32</v>
      </c>
      <c r="G765" t="s">
        <v>191</v>
      </c>
      <c r="H765">
        <v>0</v>
      </c>
      <c r="I765">
        <v>1</v>
      </c>
      <c r="J765">
        <v>0</v>
      </c>
      <c r="K765">
        <v>1</v>
      </c>
      <c r="L765">
        <v>0</v>
      </c>
      <c r="M765">
        <v>0</v>
      </c>
      <c r="N765">
        <v>4.45</v>
      </c>
    </row>
    <row r="766" spans="1:14" x14ac:dyDescent="0.3">
      <c r="A766">
        <v>1611</v>
      </c>
      <c r="B766">
        <v>367</v>
      </c>
      <c r="C766" s="1">
        <v>43697</v>
      </c>
      <c r="D766">
        <v>26.615185</v>
      </c>
      <c r="E766">
        <v>93.506489999999999</v>
      </c>
      <c r="F766" t="s">
        <v>35</v>
      </c>
      <c r="G766" t="s">
        <v>191</v>
      </c>
      <c r="H766">
        <v>1</v>
      </c>
      <c r="I766">
        <v>0</v>
      </c>
      <c r="J766">
        <v>0</v>
      </c>
      <c r="K766">
        <v>1</v>
      </c>
      <c r="L766">
        <v>0</v>
      </c>
      <c r="M766">
        <v>0</v>
      </c>
      <c r="N766" t="s">
        <v>9</v>
      </c>
    </row>
    <row r="767" spans="1:14" x14ac:dyDescent="0.3">
      <c r="A767">
        <v>1621</v>
      </c>
      <c r="B767">
        <v>368</v>
      </c>
      <c r="C767" s="1">
        <v>43697</v>
      </c>
      <c r="D767">
        <v>26.595030000000001</v>
      </c>
      <c r="E767">
        <v>93.443938000000003</v>
      </c>
      <c r="F767" t="s">
        <v>36</v>
      </c>
      <c r="G767" t="s">
        <v>191</v>
      </c>
      <c r="H767">
        <v>1</v>
      </c>
      <c r="I767">
        <v>0</v>
      </c>
      <c r="J767">
        <v>0</v>
      </c>
      <c r="K767">
        <v>1</v>
      </c>
      <c r="L767">
        <v>0</v>
      </c>
      <c r="M767">
        <v>0</v>
      </c>
      <c r="N767" t="s">
        <v>9</v>
      </c>
    </row>
    <row r="768" spans="1:14" x14ac:dyDescent="0.3">
      <c r="A768">
        <v>1631</v>
      </c>
      <c r="B768">
        <v>369</v>
      </c>
      <c r="C768" s="1">
        <v>43697</v>
      </c>
      <c r="D768">
        <v>26.590734999999999</v>
      </c>
      <c r="E768">
        <v>93.435213000000005</v>
      </c>
      <c r="F768" t="s">
        <v>49</v>
      </c>
      <c r="G768" t="s">
        <v>187</v>
      </c>
      <c r="H768">
        <v>1</v>
      </c>
      <c r="I768">
        <v>0</v>
      </c>
      <c r="J768">
        <v>0</v>
      </c>
      <c r="K768">
        <v>1</v>
      </c>
      <c r="L768">
        <v>0</v>
      </c>
      <c r="M768">
        <v>0</v>
      </c>
      <c r="N768" t="s">
        <v>9</v>
      </c>
    </row>
    <row r="769" spans="1:14" x14ac:dyDescent="0.3">
      <c r="A769">
        <v>1641</v>
      </c>
      <c r="B769">
        <v>370</v>
      </c>
      <c r="C769" s="1">
        <v>43697</v>
      </c>
      <c r="D769">
        <v>26.584177</v>
      </c>
      <c r="E769">
        <v>93.334360000000004</v>
      </c>
      <c r="F769" t="s">
        <v>61</v>
      </c>
      <c r="G769" t="s">
        <v>191</v>
      </c>
      <c r="H769">
        <v>1</v>
      </c>
      <c r="I769">
        <v>0</v>
      </c>
      <c r="J769">
        <v>0</v>
      </c>
      <c r="K769">
        <v>1</v>
      </c>
      <c r="L769">
        <v>0</v>
      </c>
      <c r="M769">
        <v>0</v>
      </c>
      <c r="N769" t="s">
        <v>9</v>
      </c>
    </row>
    <row r="770" spans="1:14" x14ac:dyDescent="0.3">
      <c r="A770">
        <v>1651</v>
      </c>
      <c r="B770">
        <v>371</v>
      </c>
      <c r="C770" s="1">
        <v>43697</v>
      </c>
      <c r="D770">
        <v>26.579968000000001</v>
      </c>
      <c r="E770">
        <v>93.293288000000004</v>
      </c>
      <c r="F770" t="s">
        <v>194</v>
      </c>
      <c r="G770" t="s">
        <v>191</v>
      </c>
      <c r="H770">
        <v>1</v>
      </c>
      <c r="I770">
        <v>0</v>
      </c>
      <c r="J770">
        <v>0</v>
      </c>
      <c r="K770">
        <v>1</v>
      </c>
      <c r="L770">
        <v>0</v>
      </c>
      <c r="M770">
        <v>0</v>
      </c>
      <c r="N770" t="s">
        <v>9</v>
      </c>
    </row>
    <row r="771" spans="1:14" x14ac:dyDescent="0.3">
      <c r="A771">
        <v>1661</v>
      </c>
      <c r="B771">
        <v>372</v>
      </c>
      <c r="C771" s="1">
        <v>43697</v>
      </c>
      <c r="D771">
        <v>26.571626999999999</v>
      </c>
      <c r="E771">
        <v>93.074297999999999</v>
      </c>
      <c r="F771" t="s">
        <v>194</v>
      </c>
      <c r="G771" t="s">
        <v>191</v>
      </c>
      <c r="H771">
        <v>1</v>
      </c>
      <c r="I771">
        <v>0</v>
      </c>
      <c r="J771">
        <v>0</v>
      </c>
      <c r="K771">
        <v>1</v>
      </c>
      <c r="L771">
        <v>0</v>
      </c>
      <c r="M771">
        <v>0</v>
      </c>
      <c r="N771" t="s">
        <v>9</v>
      </c>
    </row>
    <row r="772" spans="1:14" x14ac:dyDescent="0.3">
      <c r="A772">
        <v>1671</v>
      </c>
      <c r="B772">
        <v>373</v>
      </c>
      <c r="C772" s="1">
        <v>43697</v>
      </c>
      <c r="D772">
        <v>26.569282000000001</v>
      </c>
      <c r="E772">
        <v>93.059219999999996</v>
      </c>
      <c r="F772" t="s">
        <v>40</v>
      </c>
      <c r="G772" t="s">
        <v>187</v>
      </c>
      <c r="H772">
        <v>1</v>
      </c>
      <c r="I772">
        <v>0</v>
      </c>
      <c r="J772">
        <v>0</v>
      </c>
      <c r="K772">
        <v>1</v>
      </c>
      <c r="L772">
        <v>0</v>
      </c>
      <c r="M772">
        <v>0</v>
      </c>
      <c r="N772" t="s">
        <v>9</v>
      </c>
    </row>
    <row r="773" spans="1:14" x14ac:dyDescent="0.3">
      <c r="A773">
        <v>1681</v>
      </c>
      <c r="B773">
        <v>374</v>
      </c>
      <c r="C773" s="1">
        <v>43697</v>
      </c>
      <c r="D773">
        <v>26.573685000000001</v>
      </c>
      <c r="E773">
        <v>93.145347000000001</v>
      </c>
      <c r="F773" t="s">
        <v>70</v>
      </c>
      <c r="G773" t="s">
        <v>190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1</v>
      </c>
      <c r="N773" t="s">
        <v>95</v>
      </c>
    </row>
    <row r="774" spans="1:14" x14ac:dyDescent="0.3">
      <c r="A774">
        <v>1691</v>
      </c>
      <c r="B774">
        <v>375</v>
      </c>
      <c r="C774" s="1">
        <v>43697</v>
      </c>
      <c r="D774">
        <v>26.575444000000001</v>
      </c>
      <c r="E774">
        <v>93.204971999999998</v>
      </c>
      <c r="F774" t="s">
        <v>96</v>
      </c>
      <c r="G774" t="s">
        <v>191</v>
      </c>
      <c r="H774">
        <v>1</v>
      </c>
      <c r="I774">
        <v>0</v>
      </c>
      <c r="J774">
        <v>0</v>
      </c>
      <c r="K774">
        <v>1</v>
      </c>
      <c r="L774">
        <v>0</v>
      </c>
      <c r="M774">
        <v>0</v>
      </c>
      <c r="N774" t="s">
        <v>9</v>
      </c>
    </row>
    <row r="775" spans="1:14" x14ac:dyDescent="0.3">
      <c r="A775">
        <v>1701</v>
      </c>
      <c r="B775">
        <v>376</v>
      </c>
      <c r="C775" s="1">
        <v>43699</v>
      </c>
      <c r="D775">
        <v>26.583105</v>
      </c>
      <c r="E775">
        <v>93.306766999999994</v>
      </c>
      <c r="F775" t="s">
        <v>34</v>
      </c>
      <c r="G775" t="s">
        <v>187</v>
      </c>
      <c r="H775">
        <v>1</v>
      </c>
      <c r="I775">
        <v>0</v>
      </c>
      <c r="J775">
        <v>0</v>
      </c>
      <c r="K775">
        <v>1</v>
      </c>
      <c r="L775">
        <v>0</v>
      </c>
      <c r="M775">
        <v>0</v>
      </c>
      <c r="N775" t="s">
        <v>9</v>
      </c>
    </row>
    <row r="776" spans="1:14" x14ac:dyDescent="0.3">
      <c r="A776">
        <v>1711</v>
      </c>
      <c r="B776">
        <v>377</v>
      </c>
      <c r="C776" s="1">
        <v>43699</v>
      </c>
      <c r="D776">
        <v>26.574705000000002</v>
      </c>
      <c r="E776">
        <v>93.228998000000004</v>
      </c>
      <c r="F776" t="s">
        <v>34</v>
      </c>
      <c r="G776" t="s">
        <v>187</v>
      </c>
      <c r="H776">
        <v>1</v>
      </c>
      <c r="I776">
        <v>0</v>
      </c>
      <c r="J776">
        <v>0</v>
      </c>
      <c r="K776">
        <v>1</v>
      </c>
      <c r="L776">
        <v>0</v>
      </c>
      <c r="M776">
        <v>0</v>
      </c>
      <c r="N776" t="s">
        <v>9</v>
      </c>
    </row>
    <row r="777" spans="1:14" x14ac:dyDescent="0.3">
      <c r="A777">
        <v>1721</v>
      </c>
      <c r="B777">
        <v>378</v>
      </c>
      <c r="C777" s="1">
        <v>43699</v>
      </c>
      <c r="D777">
        <v>26.574712999999999</v>
      </c>
      <c r="E777">
        <v>93.218682000000001</v>
      </c>
      <c r="F777" t="s">
        <v>61</v>
      </c>
      <c r="G777" t="s">
        <v>191</v>
      </c>
      <c r="H777">
        <v>1</v>
      </c>
      <c r="I777">
        <v>0</v>
      </c>
      <c r="J777">
        <v>0</v>
      </c>
      <c r="K777">
        <v>1</v>
      </c>
      <c r="L777">
        <v>0</v>
      </c>
      <c r="M777">
        <v>0</v>
      </c>
      <c r="N777" t="s">
        <v>9</v>
      </c>
    </row>
    <row r="778" spans="1:14" x14ac:dyDescent="0.3">
      <c r="A778">
        <v>1731</v>
      </c>
      <c r="B778">
        <v>379</v>
      </c>
      <c r="C778" s="1">
        <v>43699</v>
      </c>
      <c r="D778">
        <v>26.570527999999999</v>
      </c>
      <c r="E778">
        <v>93.118290000000002</v>
      </c>
      <c r="F778" t="s">
        <v>64</v>
      </c>
      <c r="G778" t="s">
        <v>190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 t="s">
        <v>97</v>
      </c>
    </row>
    <row r="779" spans="1:14" x14ac:dyDescent="0.3">
      <c r="A779">
        <v>1741</v>
      </c>
      <c r="B779">
        <v>379</v>
      </c>
      <c r="C779" s="1">
        <v>43699</v>
      </c>
      <c r="D779">
        <v>26.570527999999999</v>
      </c>
      <c r="E779">
        <v>93.118290000000002</v>
      </c>
      <c r="F779" t="s">
        <v>64</v>
      </c>
      <c r="G779" t="s">
        <v>190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</v>
      </c>
      <c r="N779" t="s">
        <v>97</v>
      </c>
    </row>
    <row r="780" spans="1:14" x14ac:dyDescent="0.3">
      <c r="A780">
        <v>1751</v>
      </c>
      <c r="B780">
        <v>379</v>
      </c>
      <c r="C780" s="1">
        <v>43699</v>
      </c>
      <c r="D780">
        <v>26.570527999999999</v>
      </c>
      <c r="E780">
        <v>93.118290000000002</v>
      </c>
      <c r="F780" t="s">
        <v>64</v>
      </c>
      <c r="G780" t="s">
        <v>190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 t="s">
        <v>97</v>
      </c>
    </row>
    <row r="781" spans="1:14" x14ac:dyDescent="0.3">
      <c r="A781">
        <v>1761</v>
      </c>
      <c r="B781">
        <v>379</v>
      </c>
      <c r="C781" s="1">
        <v>43699</v>
      </c>
      <c r="D781">
        <v>26.570527999999999</v>
      </c>
      <c r="E781">
        <v>93.118290000000002</v>
      </c>
      <c r="F781" t="s">
        <v>64</v>
      </c>
      <c r="G781" t="s">
        <v>190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1</v>
      </c>
      <c r="N781" t="s">
        <v>97</v>
      </c>
    </row>
    <row r="782" spans="1:14" x14ac:dyDescent="0.3">
      <c r="A782">
        <v>1771</v>
      </c>
      <c r="B782">
        <v>379</v>
      </c>
      <c r="C782" s="1">
        <v>43699</v>
      </c>
      <c r="D782">
        <v>26.570527999999999</v>
      </c>
      <c r="E782">
        <v>93.118290000000002</v>
      </c>
      <c r="F782" t="s">
        <v>64</v>
      </c>
      <c r="G782" t="s">
        <v>190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</v>
      </c>
      <c r="N782" t="s">
        <v>97</v>
      </c>
    </row>
    <row r="783" spans="1:14" x14ac:dyDescent="0.3">
      <c r="A783">
        <v>1781</v>
      </c>
      <c r="B783">
        <v>379</v>
      </c>
      <c r="C783" s="1">
        <v>43699</v>
      </c>
      <c r="D783">
        <v>26.570527999999999</v>
      </c>
      <c r="E783">
        <v>93.118290000000002</v>
      </c>
      <c r="F783" t="s">
        <v>64</v>
      </c>
      <c r="G783" t="s">
        <v>190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 t="s">
        <v>97</v>
      </c>
    </row>
    <row r="784" spans="1:14" x14ac:dyDescent="0.3">
      <c r="A784">
        <v>1791</v>
      </c>
      <c r="B784">
        <v>379</v>
      </c>
      <c r="C784" s="1">
        <v>43699</v>
      </c>
      <c r="D784">
        <v>26.570527999999999</v>
      </c>
      <c r="E784">
        <v>93.118290000000002</v>
      </c>
      <c r="F784" t="s">
        <v>64</v>
      </c>
      <c r="G784" t="s">
        <v>190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1</v>
      </c>
      <c r="N784" t="s">
        <v>97</v>
      </c>
    </row>
    <row r="785" spans="1:14" x14ac:dyDescent="0.3">
      <c r="A785">
        <v>1801</v>
      </c>
      <c r="B785">
        <v>379</v>
      </c>
      <c r="C785" s="1">
        <v>43699</v>
      </c>
      <c r="D785">
        <v>26.570527999999999</v>
      </c>
      <c r="E785">
        <v>93.118290000000002</v>
      </c>
      <c r="F785" t="s">
        <v>64</v>
      </c>
      <c r="G785" t="s">
        <v>190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1</v>
      </c>
      <c r="N785" t="s">
        <v>97</v>
      </c>
    </row>
    <row r="786" spans="1:14" x14ac:dyDescent="0.3">
      <c r="A786">
        <v>1811</v>
      </c>
      <c r="B786">
        <v>379</v>
      </c>
      <c r="C786" s="1">
        <v>43699</v>
      </c>
      <c r="D786">
        <v>26.570527999999999</v>
      </c>
      <c r="E786">
        <v>93.118290000000002</v>
      </c>
      <c r="F786" t="s">
        <v>64</v>
      </c>
      <c r="G786" t="s">
        <v>190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1</v>
      </c>
      <c r="N786" t="s">
        <v>97</v>
      </c>
    </row>
    <row r="787" spans="1:14" x14ac:dyDescent="0.3">
      <c r="A787">
        <v>1821</v>
      </c>
      <c r="B787">
        <v>380</v>
      </c>
      <c r="C787" s="1">
        <v>43699</v>
      </c>
      <c r="D787">
        <v>26.571462</v>
      </c>
      <c r="E787">
        <v>93.117154999999997</v>
      </c>
      <c r="F787" t="s">
        <v>194</v>
      </c>
      <c r="G787" t="s">
        <v>191</v>
      </c>
      <c r="H787">
        <v>1</v>
      </c>
      <c r="I787">
        <v>0</v>
      </c>
      <c r="J787">
        <v>0</v>
      </c>
      <c r="K787">
        <v>1</v>
      </c>
      <c r="L787">
        <v>0</v>
      </c>
      <c r="M787">
        <v>0</v>
      </c>
      <c r="N787" t="s">
        <v>9</v>
      </c>
    </row>
    <row r="788" spans="1:14" x14ac:dyDescent="0.3">
      <c r="A788">
        <v>1831</v>
      </c>
      <c r="B788">
        <v>381</v>
      </c>
      <c r="C788" s="1">
        <v>43701</v>
      </c>
      <c r="D788">
        <v>26.641539999999999</v>
      </c>
      <c r="E788">
        <v>93.577191999999997</v>
      </c>
      <c r="F788" t="s">
        <v>98</v>
      </c>
      <c r="G788" t="s">
        <v>187</v>
      </c>
      <c r="H788">
        <v>1</v>
      </c>
      <c r="I788">
        <v>0</v>
      </c>
      <c r="J788">
        <v>0</v>
      </c>
      <c r="K788">
        <v>1</v>
      </c>
      <c r="L788">
        <v>0</v>
      </c>
      <c r="M788">
        <v>0</v>
      </c>
      <c r="N788" t="s">
        <v>9</v>
      </c>
    </row>
    <row r="789" spans="1:14" x14ac:dyDescent="0.3">
      <c r="A789">
        <v>1841</v>
      </c>
      <c r="B789">
        <v>382</v>
      </c>
      <c r="C789" s="1">
        <v>43701</v>
      </c>
      <c r="D789">
        <v>26.574735</v>
      </c>
      <c r="E789">
        <v>93.219499999999996</v>
      </c>
      <c r="F789" t="s">
        <v>34</v>
      </c>
      <c r="G789" t="s">
        <v>187</v>
      </c>
      <c r="H789">
        <v>1</v>
      </c>
      <c r="I789">
        <v>0</v>
      </c>
      <c r="J789">
        <v>0</v>
      </c>
      <c r="K789">
        <v>1</v>
      </c>
      <c r="L789">
        <v>0</v>
      </c>
      <c r="M789">
        <v>0</v>
      </c>
      <c r="N789" t="s">
        <v>9</v>
      </c>
    </row>
    <row r="790" spans="1:14" x14ac:dyDescent="0.3">
      <c r="A790">
        <v>1851</v>
      </c>
      <c r="B790">
        <v>383</v>
      </c>
      <c r="C790" s="1">
        <v>43701</v>
      </c>
      <c r="D790">
        <v>26.574715000000001</v>
      </c>
      <c r="E790">
        <v>93.215012000000002</v>
      </c>
      <c r="F790" t="s">
        <v>37</v>
      </c>
      <c r="G790" t="s">
        <v>187</v>
      </c>
      <c r="H790">
        <v>1</v>
      </c>
      <c r="I790">
        <v>0</v>
      </c>
      <c r="J790">
        <v>0</v>
      </c>
      <c r="K790">
        <v>1</v>
      </c>
      <c r="L790">
        <v>0</v>
      </c>
      <c r="M790">
        <v>0</v>
      </c>
      <c r="N790" t="s">
        <v>9</v>
      </c>
    </row>
    <row r="791" spans="1:14" x14ac:dyDescent="0.3">
      <c r="A791">
        <v>1861</v>
      </c>
      <c r="B791">
        <v>384</v>
      </c>
      <c r="C791" s="1">
        <v>43701</v>
      </c>
      <c r="D791">
        <v>26.568691999999999</v>
      </c>
      <c r="E791">
        <v>93.132722999999999</v>
      </c>
      <c r="F791" t="s">
        <v>64</v>
      </c>
      <c r="G791" t="s">
        <v>190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1</v>
      </c>
      <c r="N791" t="s">
        <v>99</v>
      </c>
    </row>
    <row r="792" spans="1:14" x14ac:dyDescent="0.3">
      <c r="A792">
        <v>1871</v>
      </c>
      <c r="B792">
        <v>384</v>
      </c>
      <c r="C792" s="1">
        <v>43701</v>
      </c>
      <c r="D792">
        <v>26.568691999999999</v>
      </c>
      <c r="E792">
        <v>93.132722999999999</v>
      </c>
      <c r="F792" t="s">
        <v>64</v>
      </c>
      <c r="G792" t="s">
        <v>190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1</v>
      </c>
      <c r="N792" t="s">
        <v>99</v>
      </c>
    </row>
    <row r="793" spans="1:14" x14ac:dyDescent="0.3">
      <c r="A793">
        <v>1881</v>
      </c>
      <c r="B793">
        <v>384</v>
      </c>
      <c r="C793" s="1">
        <v>43701</v>
      </c>
      <c r="D793">
        <v>26.568691999999999</v>
      </c>
      <c r="E793">
        <v>93.132722999999999</v>
      </c>
      <c r="F793" t="s">
        <v>64</v>
      </c>
      <c r="G793" t="s">
        <v>190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</v>
      </c>
      <c r="N793" t="s">
        <v>99</v>
      </c>
    </row>
    <row r="794" spans="1:14" x14ac:dyDescent="0.3">
      <c r="A794">
        <v>1891</v>
      </c>
      <c r="B794">
        <v>384</v>
      </c>
      <c r="C794" s="1">
        <v>43701</v>
      </c>
      <c r="D794">
        <v>26.568691999999999</v>
      </c>
      <c r="E794">
        <v>93.132722999999999</v>
      </c>
      <c r="F794" t="s">
        <v>64</v>
      </c>
      <c r="G794" t="s">
        <v>190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1</v>
      </c>
      <c r="N794" t="s">
        <v>99</v>
      </c>
    </row>
    <row r="795" spans="1:14" x14ac:dyDescent="0.3">
      <c r="A795">
        <v>1901</v>
      </c>
      <c r="B795">
        <v>384</v>
      </c>
      <c r="C795" s="1">
        <v>43701</v>
      </c>
      <c r="D795">
        <v>26.568691999999999</v>
      </c>
      <c r="E795">
        <v>93.132722999999999</v>
      </c>
      <c r="F795" t="s">
        <v>64</v>
      </c>
      <c r="G795" t="s">
        <v>190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1</v>
      </c>
      <c r="N795" t="s">
        <v>99</v>
      </c>
    </row>
    <row r="796" spans="1:14" x14ac:dyDescent="0.3">
      <c r="A796">
        <v>1911</v>
      </c>
      <c r="B796">
        <v>384</v>
      </c>
      <c r="C796" s="1">
        <v>43701</v>
      </c>
      <c r="D796">
        <v>26.568691999999999</v>
      </c>
      <c r="E796">
        <v>93.132722999999999</v>
      </c>
      <c r="F796" t="s">
        <v>64</v>
      </c>
      <c r="G796" t="s">
        <v>190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1</v>
      </c>
      <c r="N796" t="s">
        <v>99</v>
      </c>
    </row>
    <row r="797" spans="1:14" x14ac:dyDescent="0.3">
      <c r="A797">
        <v>1921</v>
      </c>
      <c r="B797">
        <v>384</v>
      </c>
      <c r="C797" s="1">
        <v>43701</v>
      </c>
      <c r="D797">
        <v>26.568691999999999</v>
      </c>
      <c r="E797">
        <v>93.132722999999999</v>
      </c>
      <c r="F797" t="s">
        <v>64</v>
      </c>
      <c r="G797" t="s">
        <v>190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1</v>
      </c>
      <c r="N797" t="s">
        <v>99</v>
      </c>
    </row>
    <row r="798" spans="1:14" x14ac:dyDescent="0.3">
      <c r="A798">
        <v>1931</v>
      </c>
      <c r="B798">
        <v>385</v>
      </c>
      <c r="C798" s="1">
        <v>43701</v>
      </c>
      <c r="D798">
        <v>26.569298</v>
      </c>
      <c r="E798">
        <v>93.059408000000005</v>
      </c>
      <c r="F798" t="s">
        <v>34</v>
      </c>
      <c r="G798" t="s">
        <v>187</v>
      </c>
      <c r="H798">
        <v>1</v>
      </c>
      <c r="I798">
        <v>0</v>
      </c>
      <c r="J798">
        <v>0</v>
      </c>
      <c r="K798">
        <v>1</v>
      </c>
      <c r="L798">
        <v>0</v>
      </c>
      <c r="M798">
        <v>0</v>
      </c>
      <c r="N798" t="s">
        <v>9</v>
      </c>
    </row>
    <row r="799" spans="1:14" x14ac:dyDescent="0.3">
      <c r="A799">
        <v>1941</v>
      </c>
      <c r="B799">
        <v>386</v>
      </c>
      <c r="C799" s="1">
        <v>43701</v>
      </c>
      <c r="D799">
        <v>26.574694000000001</v>
      </c>
      <c r="E799">
        <v>93.224722</v>
      </c>
      <c r="F799" t="s">
        <v>39</v>
      </c>
      <c r="G799" t="s">
        <v>187</v>
      </c>
      <c r="H799">
        <v>1</v>
      </c>
      <c r="I799">
        <v>0</v>
      </c>
      <c r="J799">
        <v>0</v>
      </c>
      <c r="K799">
        <v>1</v>
      </c>
      <c r="L799">
        <v>0</v>
      </c>
      <c r="M799">
        <v>0</v>
      </c>
      <c r="N799" t="s">
        <v>9</v>
      </c>
    </row>
    <row r="800" spans="1:14" x14ac:dyDescent="0.3">
      <c r="A800">
        <v>1951</v>
      </c>
      <c r="B800">
        <v>387</v>
      </c>
      <c r="C800" s="1">
        <v>43701</v>
      </c>
      <c r="D800">
        <v>26.574694000000001</v>
      </c>
      <c r="E800">
        <v>93.226139000000003</v>
      </c>
      <c r="F800" t="s">
        <v>18</v>
      </c>
      <c r="G800" t="s">
        <v>191</v>
      </c>
      <c r="H800">
        <v>1</v>
      </c>
      <c r="I800">
        <v>0</v>
      </c>
      <c r="J800">
        <v>0</v>
      </c>
      <c r="K800">
        <v>1</v>
      </c>
      <c r="L800">
        <v>0</v>
      </c>
      <c r="M800">
        <v>0</v>
      </c>
      <c r="N800" t="s">
        <v>9</v>
      </c>
    </row>
    <row r="801" spans="1:14" x14ac:dyDescent="0.3">
      <c r="A801">
        <v>1961</v>
      </c>
      <c r="B801">
        <v>388</v>
      </c>
      <c r="C801" s="1">
        <v>43703</v>
      </c>
      <c r="D801">
        <v>26.574732000000001</v>
      </c>
      <c r="E801">
        <v>93.195151999999993</v>
      </c>
      <c r="F801" t="s">
        <v>53</v>
      </c>
      <c r="G801" t="s">
        <v>191</v>
      </c>
      <c r="H801">
        <v>1</v>
      </c>
      <c r="I801">
        <v>0</v>
      </c>
      <c r="J801">
        <v>0</v>
      </c>
      <c r="K801">
        <v>1</v>
      </c>
      <c r="L801">
        <v>0</v>
      </c>
      <c r="M801">
        <v>0</v>
      </c>
      <c r="N801" t="s">
        <v>9</v>
      </c>
    </row>
    <row r="802" spans="1:14" x14ac:dyDescent="0.3">
      <c r="A802">
        <v>1971</v>
      </c>
      <c r="B802">
        <v>389</v>
      </c>
      <c r="C802" s="1">
        <v>43703</v>
      </c>
      <c r="D802">
        <v>26.576117</v>
      </c>
      <c r="E802">
        <v>93.248864999999995</v>
      </c>
      <c r="F802" t="s">
        <v>36</v>
      </c>
      <c r="G802" t="s">
        <v>191</v>
      </c>
      <c r="H802">
        <v>1</v>
      </c>
      <c r="I802">
        <v>0</v>
      </c>
      <c r="J802">
        <v>0</v>
      </c>
      <c r="K802">
        <v>1</v>
      </c>
      <c r="L802">
        <v>0</v>
      </c>
      <c r="M802">
        <v>0</v>
      </c>
      <c r="N802" t="s">
        <v>9</v>
      </c>
    </row>
    <row r="803" spans="1:14" x14ac:dyDescent="0.3">
      <c r="A803">
        <v>1981</v>
      </c>
      <c r="B803">
        <v>390</v>
      </c>
      <c r="C803" s="1">
        <v>43703</v>
      </c>
      <c r="D803">
        <v>26.575028</v>
      </c>
      <c r="E803">
        <v>93.196194000000006</v>
      </c>
      <c r="F803" t="s">
        <v>64</v>
      </c>
      <c r="G803" t="s">
        <v>190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1</v>
      </c>
      <c r="N803" t="s">
        <v>100</v>
      </c>
    </row>
    <row r="804" spans="1:14" x14ac:dyDescent="0.3">
      <c r="A804">
        <v>1991</v>
      </c>
      <c r="B804">
        <v>390</v>
      </c>
      <c r="C804" s="1">
        <v>43703</v>
      </c>
      <c r="D804">
        <v>26.575028</v>
      </c>
      <c r="E804">
        <v>93.196194000000006</v>
      </c>
      <c r="F804" t="s">
        <v>64</v>
      </c>
      <c r="G804" t="s">
        <v>190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1</v>
      </c>
      <c r="N804" t="s">
        <v>100</v>
      </c>
    </row>
    <row r="805" spans="1:14" x14ac:dyDescent="0.3">
      <c r="A805">
        <v>2001</v>
      </c>
      <c r="B805">
        <v>390</v>
      </c>
      <c r="C805" s="1">
        <v>43703</v>
      </c>
      <c r="D805">
        <v>26.575028</v>
      </c>
      <c r="E805">
        <v>93.196194000000006</v>
      </c>
      <c r="F805" t="s">
        <v>64</v>
      </c>
      <c r="G805" t="s">
        <v>190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1</v>
      </c>
      <c r="N805" t="s">
        <v>100</v>
      </c>
    </row>
    <row r="806" spans="1:14" x14ac:dyDescent="0.3">
      <c r="A806">
        <v>2011</v>
      </c>
      <c r="B806">
        <v>390</v>
      </c>
      <c r="C806" s="1">
        <v>43703</v>
      </c>
      <c r="D806">
        <v>26.575028</v>
      </c>
      <c r="E806">
        <v>93.196194000000006</v>
      </c>
      <c r="F806" t="s">
        <v>64</v>
      </c>
      <c r="G806" t="s">
        <v>190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1</v>
      </c>
      <c r="N806" t="s">
        <v>100</v>
      </c>
    </row>
    <row r="807" spans="1:14" x14ac:dyDescent="0.3">
      <c r="A807">
        <v>2021</v>
      </c>
      <c r="B807">
        <v>390</v>
      </c>
      <c r="C807" s="1">
        <v>43703</v>
      </c>
      <c r="D807">
        <v>26.575028</v>
      </c>
      <c r="E807">
        <v>93.196194000000006</v>
      </c>
      <c r="F807" t="s">
        <v>64</v>
      </c>
      <c r="G807" t="s">
        <v>190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1</v>
      </c>
      <c r="N807" t="s">
        <v>100</v>
      </c>
    </row>
    <row r="808" spans="1:14" x14ac:dyDescent="0.3">
      <c r="A808">
        <v>2031</v>
      </c>
      <c r="B808">
        <v>390</v>
      </c>
      <c r="C808" s="1">
        <v>43703</v>
      </c>
      <c r="D808">
        <v>26.575028</v>
      </c>
      <c r="E808">
        <v>93.196194000000006</v>
      </c>
      <c r="F808" t="s">
        <v>64</v>
      </c>
      <c r="G808" t="s">
        <v>190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1</v>
      </c>
      <c r="N808" t="s">
        <v>100</v>
      </c>
    </row>
    <row r="809" spans="1:14" x14ac:dyDescent="0.3">
      <c r="A809">
        <v>2041</v>
      </c>
      <c r="B809">
        <v>390</v>
      </c>
      <c r="C809" s="1">
        <v>43703</v>
      </c>
      <c r="D809">
        <v>26.575028</v>
      </c>
      <c r="E809">
        <v>93.196194000000006</v>
      </c>
      <c r="F809" t="s">
        <v>64</v>
      </c>
      <c r="G809" t="s">
        <v>190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1</v>
      </c>
      <c r="N809" t="s">
        <v>100</v>
      </c>
    </row>
    <row r="810" spans="1:14" x14ac:dyDescent="0.3">
      <c r="A810">
        <v>2051</v>
      </c>
      <c r="B810">
        <v>390</v>
      </c>
      <c r="C810" s="1">
        <v>43703</v>
      </c>
      <c r="D810">
        <v>26.575028</v>
      </c>
      <c r="E810">
        <v>93.196194000000006</v>
      </c>
      <c r="F810" t="s">
        <v>64</v>
      </c>
      <c r="G810" t="s">
        <v>190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</v>
      </c>
      <c r="N810" t="s">
        <v>100</v>
      </c>
    </row>
    <row r="811" spans="1:14" x14ac:dyDescent="0.3">
      <c r="A811">
        <v>2061</v>
      </c>
      <c r="B811">
        <v>391</v>
      </c>
      <c r="C811" s="1">
        <v>43703</v>
      </c>
      <c r="D811">
        <v>26.574389</v>
      </c>
      <c r="E811">
        <v>93.193556000000001</v>
      </c>
      <c r="F811" t="s">
        <v>198</v>
      </c>
      <c r="G811" t="s">
        <v>190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1</v>
      </c>
      <c r="N811" t="s">
        <v>95</v>
      </c>
    </row>
    <row r="812" spans="1:14" x14ac:dyDescent="0.3">
      <c r="A812">
        <v>2071</v>
      </c>
      <c r="B812">
        <v>392</v>
      </c>
      <c r="C812" s="1">
        <v>43703</v>
      </c>
      <c r="D812">
        <v>26.574389</v>
      </c>
      <c r="E812">
        <v>93.193556000000001</v>
      </c>
      <c r="F812" t="s">
        <v>68</v>
      </c>
      <c r="G812" t="s">
        <v>190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1</v>
      </c>
      <c r="N812" t="s">
        <v>101</v>
      </c>
    </row>
    <row r="813" spans="1:14" x14ac:dyDescent="0.3">
      <c r="A813">
        <v>2081</v>
      </c>
      <c r="B813">
        <v>392</v>
      </c>
      <c r="C813" s="1">
        <v>43703</v>
      </c>
      <c r="D813">
        <v>26.574389</v>
      </c>
      <c r="E813">
        <v>93.193556000000001</v>
      </c>
      <c r="F813" t="s">
        <v>68</v>
      </c>
      <c r="G813" t="s">
        <v>190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1</v>
      </c>
      <c r="N813" t="s">
        <v>101</v>
      </c>
    </row>
    <row r="814" spans="1:14" x14ac:dyDescent="0.3">
      <c r="A814">
        <v>2091</v>
      </c>
      <c r="B814">
        <v>393</v>
      </c>
      <c r="C814" s="1">
        <v>43703</v>
      </c>
      <c r="D814">
        <v>26.574389</v>
      </c>
      <c r="E814">
        <v>93.193556000000001</v>
      </c>
      <c r="F814" t="s">
        <v>192</v>
      </c>
      <c r="G814" t="s">
        <v>190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1</v>
      </c>
      <c r="N814" t="s">
        <v>102</v>
      </c>
    </row>
    <row r="815" spans="1:14" x14ac:dyDescent="0.3">
      <c r="A815">
        <v>2101</v>
      </c>
      <c r="B815">
        <v>393</v>
      </c>
      <c r="C815" s="1">
        <v>43703</v>
      </c>
      <c r="D815">
        <v>26.574389</v>
      </c>
      <c r="E815">
        <v>93.193556000000001</v>
      </c>
      <c r="F815" t="s">
        <v>192</v>
      </c>
      <c r="G815" t="s">
        <v>190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1</v>
      </c>
      <c r="N815" t="s">
        <v>102</v>
      </c>
    </row>
    <row r="816" spans="1:14" x14ac:dyDescent="0.3">
      <c r="A816">
        <v>2111</v>
      </c>
      <c r="B816">
        <v>393</v>
      </c>
      <c r="C816" s="1">
        <v>43703</v>
      </c>
      <c r="D816">
        <v>26.574389</v>
      </c>
      <c r="E816">
        <v>93.193556000000001</v>
      </c>
      <c r="F816" t="s">
        <v>192</v>
      </c>
      <c r="G816" t="s">
        <v>190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1</v>
      </c>
      <c r="N816" t="s">
        <v>102</v>
      </c>
    </row>
    <row r="817" spans="1:14" x14ac:dyDescent="0.3">
      <c r="A817">
        <v>2121</v>
      </c>
      <c r="B817">
        <v>393</v>
      </c>
      <c r="C817" s="1">
        <v>43703</v>
      </c>
      <c r="D817">
        <v>26.574389</v>
      </c>
      <c r="E817">
        <v>93.193556000000001</v>
      </c>
      <c r="F817" t="s">
        <v>192</v>
      </c>
      <c r="G817" t="s">
        <v>190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1</v>
      </c>
      <c r="N817" t="s">
        <v>102</v>
      </c>
    </row>
    <row r="818" spans="1:14" x14ac:dyDescent="0.3">
      <c r="A818">
        <v>2131</v>
      </c>
      <c r="B818">
        <v>394</v>
      </c>
      <c r="C818" s="1">
        <v>43703</v>
      </c>
      <c r="D818">
        <v>26.574249999999999</v>
      </c>
      <c r="E818">
        <v>93.191721999999999</v>
      </c>
      <c r="F818" t="s">
        <v>64</v>
      </c>
      <c r="G818" t="s">
        <v>190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1</v>
      </c>
      <c r="N818" t="s">
        <v>95</v>
      </c>
    </row>
    <row r="819" spans="1:14" x14ac:dyDescent="0.3">
      <c r="A819">
        <v>2141</v>
      </c>
      <c r="B819">
        <v>395</v>
      </c>
      <c r="C819" s="1">
        <v>43705</v>
      </c>
      <c r="D819">
        <v>26.568031999999999</v>
      </c>
      <c r="E819">
        <v>93.127098000000004</v>
      </c>
      <c r="F819" t="s">
        <v>28</v>
      </c>
      <c r="G819" t="s">
        <v>191</v>
      </c>
      <c r="H819">
        <v>1</v>
      </c>
      <c r="I819">
        <v>0</v>
      </c>
      <c r="J819">
        <v>0</v>
      </c>
      <c r="K819">
        <v>1</v>
      </c>
      <c r="L819">
        <v>0</v>
      </c>
      <c r="M819">
        <v>0</v>
      </c>
      <c r="N819" t="s">
        <v>9</v>
      </c>
    </row>
    <row r="820" spans="1:14" x14ac:dyDescent="0.3">
      <c r="A820">
        <v>2151</v>
      </c>
      <c r="B820">
        <v>396</v>
      </c>
      <c r="C820" s="1">
        <v>43705</v>
      </c>
      <c r="D820">
        <v>26.573944000000001</v>
      </c>
      <c r="E820">
        <v>93.104693999999995</v>
      </c>
      <c r="F820" t="s">
        <v>15</v>
      </c>
      <c r="G820" t="s">
        <v>189</v>
      </c>
      <c r="H820">
        <v>0</v>
      </c>
      <c r="I820">
        <v>1</v>
      </c>
      <c r="J820">
        <v>0</v>
      </c>
      <c r="K820">
        <v>1</v>
      </c>
      <c r="L820">
        <v>0</v>
      </c>
      <c r="M820">
        <v>0</v>
      </c>
      <c r="N820" t="s">
        <v>9</v>
      </c>
    </row>
    <row r="821" spans="1:14" x14ac:dyDescent="0.3">
      <c r="A821">
        <v>2161</v>
      </c>
      <c r="B821">
        <v>397</v>
      </c>
      <c r="C821" s="1">
        <v>43705</v>
      </c>
      <c r="D821">
        <v>26.567889000000001</v>
      </c>
      <c r="E821">
        <v>93.128416999999999</v>
      </c>
      <c r="F821" t="s">
        <v>103</v>
      </c>
      <c r="G821" t="s">
        <v>189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1</v>
      </c>
      <c r="N821" t="s">
        <v>99</v>
      </c>
    </row>
    <row r="822" spans="1:14" x14ac:dyDescent="0.3">
      <c r="A822">
        <v>2171</v>
      </c>
      <c r="B822">
        <v>397</v>
      </c>
      <c r="C822" s="1">
        <v>43705</v>
      </c>
      <c r="D822">
        <v>26.567889000000001</v>
      </c>
      <c r="E822">
        <v>93.128416999999999</v>
      </c>
      <c r="F822" t="s">
        <v>103</v>
      </c>
      <c r="G822" t="s">
        <v>189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1</v>
      </c>
      <c r="N822" t="s">
        <v>99</v>
      </c>
    </row>
    <row r="823" spans="1:14" x14ac:dyDescent="0.3">
      <c r="A823">
        <v>2181</v>
      </c>
      <c r="B823">
        <v>398</v>
      </c>
      <c r="C823" s="1">
        <v>43705</v>
      </c>
      <c r="D823">
        <v>26.570582999999999</v>
      </c>
      <c r="E823">
        <v>93.118194000000003</v>
      </c>
      <c r="F823" t="s">
        <v>68</v>
      </c>
      <c r="G823" t="s">
        <v>190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1</v>
      </c>
      <c r="N823" t="s">
        <v>97</v>
      </c>
    </row>
    <row r="824" spans="1:14" x14ac:dyDescent="0.3">
      <c r="A824">
        <v>2191</v>
      </c>
      <c r="B824">
        <v>398</v>
      </c>
      <c r="C824" s="1">
        <v>43705</v>
      </c>
      <c r="D824">
        <v>26.570582999999999</v>
      </c>
      <c r="E824">
        <v>93.118194000000003</v>
      </c>
      <c r="F824" t="s">
        <v>68</v>
      </c>
      <c r="G824" t="s">
        <v>190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1</v>
      </c>
      <c r="N824" t="s">
        <v>97</v>
      </c>
    </row>
    <row r="825" spans="1:14" x14ac:dyDescent="0.3">
      <c r="A825">
        <v>2201</v>
      </c>
      <c r="B825">
        <v>398</v>
      </c>
      <c r="C825" s="1">
        <v>43705</v>
      </c>
      <c r="D825">
        <v>26.570582999999999</v>
      </c>
      <c r="E825">
        <v>93.118194000000003</v>
      </c>
      <c r="F825" t="s">
        <v>68</v>
      </c>
      <c r="G825" t="s">
        <v>190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1</v>
      </c>
      <c r="N825" t="s">
        <v>97</v>
      </c>
    </row>
    <row r="826" spans="1:14" x14ac:dyDescent="0.3">
      <c r="A826">
        <v>2211</v>
      </c>
      <c r="B826">
        <v>399</v>
      </c>
      <c r="C826" s="1">
        <v>43705</v>
      </c>
      <c r="D826">
        <v>26.573528</v>
      </c>
      <c r="E826">
        <v>93.094110999999998</v>
      </c>
      <c r="F826" t="s">
        <v>68</v>
      </c>
      <c r="G826" t="s">
        <v>190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1</v>
      </c>
      <c r="N826" t="s">
        <v>102</v>
      </c>
    </row>
    <row r="827" spans="1:14" x14ac:dyDescent="0.3">
      <c r="A827">
        <v>2221</v>
      </c>
      <c r="B827">
        <v>400</v>
      </c>
      <c r="C827" s="1">
        <v>43707</v>
      </c>
      <c r="D827">
        <v>26.586198</v>
      </c>
      <c r="E827">
        <v>93.350593000000003</v>
      </c>
      <c r="F827" t="s">
        <v>194</v>
      </c>
      <c r="G827" t="s">
        <v>191</v>
      </c>
      <c r="H827">
        <v>1</v>
      </c>
      <c r="I827">
        <v>0</v>
      </c>
      <c r="J827">
        <v>0</v>
      </c>
      <c r="K827">
        <v>1</v>
      </c>
      <c r="L827">
        <v>0</v>
      </c>
      <c r="M827">
        <v>0</v>
      </c>
      <c r="N827" t="s">
        <v>9</v>
      </c>
    </row>
    <row r="828" spans="1:14" x14ac:dyDescent="0.3">
      <c r="A828">
        <v>2231</v>
      </c>
      <c r="B828">
        <v>401</v>
      </c>
      <c r="C828" s="1">
        <v>43707</v>
      </c>
      <c r="D828">
        <v>26.575572000000001</v>
      </c>
      <c r="E828">
        <v>93.244452999999993</v>
      </c>
      <c r="F828" t="s">
        <v>49</v>
      </c>
      <c r="G828" t="s">
        <v>187</v>
      </c>
      <c r="H828">
        <v>1</v>
      </c>
      <c r="I828">
        <v>0</v>
      </c>
      <c r="J828">
        <v>0</v>
      </c>
      <c r="K828">
        <v>1</v>
      </c>
      <c r="L828">
        <v>0</v>
      </c>
      <c r="M828">
        <v>0</v>
      </c>
      <c r="N828" t="s">
        <v>9</v>
      </c>
    </row>
    <row r="829" spans="1:14" x14ac:dyDescent="0.3">
      <c r="A829">
        <v>2241</v>
      </c>
      <c r="B829">
        <v>402</v>
      </c>
      <c r="C829" s="1">
        <v>43707</v>
      </c>
      <c r="D829">
        <v>26.574444</v>
      </c>
      <c r="E829">
        <v>93.193444</v>
      </c>
      <c r="F829" t="s">
        <v>68</v>
      </c>
      <c r="G829" t="s">
        <v>190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1</v>
      </c>
      <c r="N829" t="s">
        <v>104</v>
      </c>
    </row>
    <row r="830" spans="1:14" x14ac:dyDescent="0.3">
      <c r="A830">
        <v>2251</v>
      </c>
      <c r="B830">
        <v>403</v>
      </c>
      <c r="C830" s="1">
        <v>43707</v>
      </c>
      <c r="D830">
        <v>26.5685</v>
      </c>
      <c r="E830">
        <v>93.132221999999999</v>
      </c>
      <c r="F830" t="s">
        <v>68</v>
      </c>
      <c r="G830" t="s">
        <v>190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 t="s">
        <v>97</v>
      </c>
    </row>
    <row r="831" spans="1:14" x14ac:dyDescent="0.3">
      <c r="A831">
        <v>2261</v>
      </c>
      <c r="B831">
        <v>404</v>
      </c>
      <c r="C831" s="1">
        <v>43707</v>
      </c>
      <c r="D831">
        <v>26.574332999999999</v>
      </c>
      <c r="E831">
        <v>93.191666999999995</v>
      </c>
      <c r="F831" t="s">
        <v>192</v>
      </c>
      <c r="G831" t="s">
        <v>190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1</v>
      </c>
      <c r="N831" t="s">
        <v>97</v>
      </c>
    </row>
    <row r="832" spans="1:14" x14ac:dyDescent="0.3">
      <c r="A832">
        <v>2271</v>
      </c>
      <c r="B832">
        <v>404</v>
      </c>
      <c r="C832" s="1">
        <v>43707</v>
      </c>
      <c r="D832">
        <v>26.574332999999999</v>
      </c>
      <c r="E832">
        <v>93.191666999999995</v>
      </c>
      <c r="F832" t="s">
        <v>192</v>
      </c>
      <c r="G832" t="s">
        <v>190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1</v>
      </c>
      <c r="N832" t="s">
        <v>97</v>
      </c>
    </row>
    <row r="833" spans="1:14" x14ac:dyDescent="0.3">
      <c r="A833">
        <v>2281</v>
      </c>
      <c r="B833">
        <v>404</v>
      </c>
      <c r="C833" s="1">
        <v>43707</v>
      </c>
      <c r="D833">
        <v>26.574332999999999</v>
      </c>
      <c r="E833">
        <v>93.191666999999995</v>
      </c>
      <c r="F833" t="s">
        <v>192</v>
      </c>
      <c r="G833" t="s">
        <v>190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1</v>
      </c>
      <c r="N833" t="s">
        <v>97</v>
      </c>
    </row>
    <row r="834" spans="1:14" x14ac:dyDescent="0.3">
      <c r="A834">
        <v>2291</v>
      </c>
      <c r="B834">
        <v>404</v>
      </c>
      <c r="C834" s="1">
        <v>43707</v>
      </c>
      <c r="D834">
        <v>26.574332999999999</v>
      </c>
      <c r="E834">
        <v>93.191666999999995</v>
      </c>
      <c r="F834" t="s">
        <v>192</v>
      </c>
      <c r="G834" t="s">
        <v>190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1</v>
      </c>
      <c r="N834" t="s">
        <v>97</v>
      </c>
    </row>
    <row r="835" spans="1:14" x14ac:dyDescent="0.3">
      <c r="A835">
        <v>2301</v>
      </c>
      <c r="B835">
        <v>404</v>
      </c>
      <c r="C835" s="1">
        <v>43707</v>
      </c>
      <c r="D835">
        <v>26.574332999999999</v>
      </c>
      <c r="E835">
        <v>93.191666999999995</v>
      </c>
      <c r="F835" t="s">
        <v>192</v>
      </c>
      <c r="G835" t="s">
        <v>190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1</v>
      </c>
      <c r="N835" t="s">
        <v>97</v>
      </c>
    </row>
    <row r="836" spans="1:14" x14ac:dyDescent="0.3">
      <c r="A836">
        <v>2311</v>
      </c>
      <c r="B836">
        <v>404</v>
      </c>
      <c r="C836" s="1">
        <v>43707</v>
      </c>
      <c r="D836">
        <v>26.574332999999999</v>
      </c>
      <c r="E836">
        <v>93.191666999999995</v>
      </c>
      <c r="F836" t="s">
        <v>192</v>
      </c>
      <c r="G836" t="s">
        <v>190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1</v>
      </c>
      <c r="N836" t="s">
        <v>97</v>
      </c>
    </row>
    <row r="837" spans="1:14" x14ac:dyDescent="0.3">
      <c r="A837">
        <v>2321</v>
      </c>
      <c r="B837">
        <v>404</v>
      </c>
      <c r="C837" s="1">
        <v>43707</v>
      </c>
      <c r="D837">
        <v>26.574332999999999</v>
      </c>
      <c r="E837">
        <v>93.191666999999995</v>
      </c>
      <c r="F837" t="s">
        <v>192</v>
      </c>
      <c r="G837" t="s">
        <v>190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1</v>
      </c>
      <c r="N837" t="s">
        <v>97</v>
      </c>
    </row>
    <row r="838" spans="1:14" x14ac:dyDescent="0.3">
      <c r="A838">
        <v>2331</v>
      </c>
      <c r="B838">
        <v>405</v>
      </c>
      <c r="C838" s="1">
        <v>43707</v>
      </c>
      <c r="D838">
        <v>26.569333</v>
      </c>
      <c r="E838">
        <v>93.059139000000002</v>
      </c>
      <c r="F838" t="s">
        <v>21</v>
      </c>
      <c r="G838" t="s">
        <v>187</v>
      </c>
      <c r="H838">
        <v>1</v>
      </c>
      <c r="I838">
        <v>0</v>
      </c>
      <c r="J838">
        <v>0</v>
      </c>
      <c r="K838">
        <v>1</v>
      </c>
      <c r="L838">
        <v>0</v>
      </c>
      <c r="M838">
        <v>0</v>
      </c>
      <c r="N838">
        <v>4.29</v>
      </c>
    </row>
    <row r="839" spans="1:14" x14ac:dyDescent="0.3">
      <c r="A839">
        <v>2341</v>
      </c>
      <c r="B839">
        <v>406</v>
      </c>
      <c r="C839" s="1">
        <v>43707</v>
      </c>
      <c r="D839">
        <v>26.571110999999998</v>
      </c>
      <c r="E839">
        <v>93.073722000000004</v>
      </c>
      <c r="F839" t="s">
        <v>21</v>
      </c>
      <c r="G839" t="s">
        <v>187</v>
      </c>
      <c r="H839">
        <v>1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4.34</v>
      </c>
    </row>
    <row r="840" spans="1:14" x14ac:dyDescent="0.3">
      <c r="A840">
        <v>2351</v>
      </c>
      <c r="B840">
        <v>407</v>
      </c>
      <c r="C840" s="1">
        <v>43709</v>
      </c>
      <c r="D840">
        <v>26.609517</v>
      </c>
      <c r="E840">
        <v>93.478112999999993</v>
      </c>
      <c r="F840" t="s">
        <v>36</v>
      </c>
      <c r="G840" t="s">
        <v>191</v>
      </c>
      <c r="H840">
        <v>1</v>
      </c>
      <c r="I840">
        <v>0</v>
      </c>
      <c r="J840">
        <v>0</v>
      </c>
      <c r="K840">
        <v>1</v>
      </c>
      <c r="L840">
        <v>0</v>
      </c>
      <c r="M840">
        <v>0</v>
      </c>
      <c r="N840" t="s">
        <v>9</v>
      </c>
    </row>
    <row r="841" spans="1:14" x14ac:dyDescent="0.3">
      <c r="A841">
        <v>2361</v>
      </c>
      <c r="B841">
        <v>408</v>
      </c>
      <c r="C841" s="1">
        <v>43709</v>
      </c>
      <c r="D841">
        <v>26.578410000000002</v>
      </c>
      <c r="E841">
        <v>93.272225000000006</v>
      </c>
      <c r="F841" t="s">
        <v>28</v>
      </c>
      <c r="G841" t="s">
        <v>191</v>
      </c>
      <c r="H841">
        <v>1</v>
      </c>
      <c r="I841">
        <v>0</v>
      </c>
      <c r="J841">
        <v>0</v>
      </c>
      <c r="K841">
        <v>1</v>
      </c>
      <c r="L841">
        <v>0</v>
      </c>
      <c r="M841">
        <v>0</v>
      </c>
      <c r="N841" t="s">
        <v>9</v>
      </c>
    </row>
    <row r="842" spans="1:14" x14ac:dyDescent="0.3">
      <c r="A842">
        <v>2371</v>
      </c>
      <c r="B842">
        <v>409</v>
      </c>
      <c r="C842" s="1">
        <v>43709</v>
      </c>
      <c r="D842">
        <v>26.574113000000001</v>
      </c>
      <c r="E842">
        <v>93.096322000000001</v>
      </c>
      <c r="F842" t="s">
        <v>194</v>
      </c>
      <c r="G842" t="s">
        <v>191</v>
      </c>
      <c r="H842">
        <v>1</v>
      </c>
      <c r="I842">
        <v>0</v>
      </c>
      <c r="J842">
        <v>0</v>
      </c>
      <c r="K842">
        <v>1</v>
      </c>
      <c r="L842">
        <v>0</v>
      </c>
      <c r="M842">
        <v>0</v>
      </c>
      <c r="N842" t="s">
        <v>9</v>
      </c>
    </row>
    <row r="843" spans="1:14" x14ac:dyDescent="0.3">
      <c r="A843">
        <v>2381</v>
      </c>
      <c r="B843">
        <v>410</v>
      </c>
      <c r="C843" s="1">
        <v>43709</v>
      </c>
      <c r="D843">
        <v>26.574362000000001</v>
      </c>
      <c r="E843">
        <v>93.099005000000005</v>
      </c>
      <c r="F843" t="s">
        <v>48</v>
      </c>
      <c r="G843" t="s">
        <v>191</v>
      </c>
      <c r="H843">
        <v>1</v>
      </c>
      <c r="I843">
        <v>0</v>
      </c>
      <c r="J843">
        <v>0</v>
      </c>
      <c r="K843">
        <v>1</v>
      </c>
      <c r="L843">
        <v>0</v>
      </c>
      <c r="M843">
        <v>0</v>
      </c>
      <c r="N843" t="s">
        <v>9</v>
      </c>
    </row>
    <row r="844" spans="1:14" x14ac:dyDescent="0.3">
      <c r="A844">
        <v>2391</v>
      </c>
      <c r="B844">
        <v>411</v>
      </c>
      <c r="C844" s="1">
        <v>43709</v>
      </c>
      <c r="D844">
        <v>26.568546999999999</v>
      </c>
      <c r="E844">
        <v>93.132362000000001</v>
      </c>
      <c r="F844" t="s">
        <v>36</v>
      </c>
      <c r="G844" t="s">
        <v>191</v>
      </c>
      <c r="H844">
        <v>1</v>
      </c>
      <c r="I844">
        <v>0</v>
      </c>
      <c r="J844">
        <v>0</v>
      </c>
      <c r="K844">
        <v>1</v>
      </c>
      <c r="L844">
        <v>0</v>
      </c>
      <c r="M844">
        <v>0</v>
      </c>
      <c r="N844" t="s">
        <v>9</v>
      </c>
    </row>
    <row r="845" spans="1:14" x14ac:dyDescent="0.3">
      <c r="A845">
        <v>2401</v>
      </c>
      <c r="B845">
        <v>412</v>
      </c>
      <c r="C845" s="1">
        <v>43709</v>
      </c>
      <c r="D845">
        <v>26.595638999999998</v>
      </c>
      <c r="E845">
        <v>93.445027999999994</v>
      </c>
      <c r="F845" t="s">
        <v>29</v>
      </c>
      <c r="G845" t="s">
        <v>187</v>
      </c>
      <c r="H845">
        <v>1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3.6</v>
      </c>
    </row>
    <row r="846" spans="1:14" x14ac:dyDescent="0.3">
      <c r="A846">
        <v>2411</v>
      </c>
      <c r="B846">
        <v>413</v>
      </c>
      <c r="C846" s="1">
        <v>43709</v>
      </c>
      <c r="D846">
        <v>26.573806000000001</v>
      </c>
      <c r="E846">
        <v>93.077500000000001</v>
      </c>
      <c r="F846" t="s">
        <v>93</v>
      </c>
      <c r="G846" t="s">
        <v>191</v>
      </c>
      <c r="H846">
        <v>1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4.3</v>
      </c>
    </row>
    <row r="847" spans="1:14" x14ac:dyDescent="0.3">
      <c r="A847">
        <v>2421</v>
      </c>
      <c r="B847">
        <v>414</v>
      </c>
      <c r="C847" s="1">
        <v>43711</v>
      </c>
      <c r="D847">
        <v>26.635427</v>
      </c>
      <c r="E847">
        <v>93.555616999999998</v>
      </c>
      <c r="F847" t="s">
        <v>49</v>
      </c>
      <c r="G847" t="s">
        <v>187</v>
      </c>
      <c r="H847">
        <v>1</v>
      </c>
      <c r="I847">
        <v>0</v>
      </c>
      <c r="J847">
        <v>0</v>
      </c>
      <c r="K847">
        <v>1</v>
      </c>
      <c r="L847">
        <v>0</v>
      </c>
      <c r="M847">
        <v>0</v>
      </c>
      <c r="N847" t="s">
        <v>9</v>
      </c>
    </row>
    <row r="848" spans="1:14" x14ac:dyDescent="0.3">
      <c r="A848">
        <v>2431</v>
      </c>
      <c r="B848">
        <v>415</v>
      </c>
      <c r="C848" s="1">
        <v>43711</v>
      </c>
      <c r="D848">
        <v>26.630495</v>
      </c>
      <c r="E848">
        <v>93.543925000000002</v>
      </c>
      <c r="F848" t="s">
        <v>28</v>
      </c>
      <c r="G848" t="s">
        <v>191</v>
      </c>
      <c r="H848">
        <v>1</v>
      </c>
      <c r="I848">
        <v>0</v>
      </c>
      <c r="J848">
        <v>0</v>
      </c>
      <c r="K848">
        <v>1</v>
      </c>
      <c r="L848">
        <v>0</v>
      </c>
      <c r="M848">
        <v>0</v>
      </c>
      <c r="N848" t="s">
        <v>9</v>
      </c>
    </row>
    <row r="849" spans="1:14" x14ac:dyDescent="0.3">
      <c r="A849">
        <v>2441</v>
      </c>
      <c r="B849">
        <v>416</v>
      </c>
      <c r="C849" s="1">
        <v>43711</v>
      </c>
      <c r="D849">
        <v>26.629059999999999</v>
      </c>
      <c r="E849">
        <v>93.540572999999995</v>
      </c>
      <c r="F849" t="s">
        <v>40</v>
      </c>
      <c r="G849" t="s">
        <v>187</v>
      </c>
      <c r="H849">
        <v>1</v>
      </c>
      <c r="I849">
        <v>0</v>
      </c>
      <c r="J849">
        <v>0</v>
      </c>
      <c r="K849">
        <v>1</v>
      </c>
      <c r="L849">
        <v>0</v>
      </c>
      <c r="M849">
        <v>0</v>
      </c>
      <c r="N849" t="s">
        <v>9</v>
      </c>
    </row>
    <row r="850" spans="1:14" x14ac:dyDescent="0.3">
      <c r="A850">
        <v>2451</v>
      </c>
      <c r="B850">
        <v>417</v>
      </c>
      <c r="C850" s="1">
        <v>43711</v>
      </c>
      <c r="D850">
        <v>26.617615000000001</v>
      </c>
      <c r="E850">
        <v>93.513086999999999</v>
      </c>
      <c r="F850" t="s">
        <v>34</v>
      </c>
      <c r="G850" t="s">
        <v>187</v>
      </c>
      <c r="H850">
        <v>1</v>
      </c>
      <c r="I850">
        <v>0</v>
      </c>
      <c r="J850">
        <v>0</v>
      </c>
      <c r="K850">
        <v>1</v>
      </c>
      <c r="L850">
        <v>0</v>
      </c>
      <c r="M850">
        <v>0</v>
      </c>
      <c r="N850" t="s">
        <v>9</v>
      </c>
    </row>
    <row r="851" spans="1:14" x14ac:dyDescent="0.3">
      <c r="A851">
        <v>2461</v>
      </c>
      <c r="B851">
        <v>418</v>
      </c>
      <c r="C851" s="1">
        <v>43711</v>
      </c>
      <c r="D851">
        <v>26.613520000000001</v>
      </c>
      <c r="E851">
        <v>93.501782000000006</v>
      </c>
      <c r="F851" t="s">
        <v>36</v>
      </c>
      <c r="G851" t="s">
        <v>191</v>
      </c>
      <c r="H851">
        <v>1</v>
      </c>
      <c r="I851">
        <v>0</v>
      </c>
      <c r="J851">
        <v>0</v>
      </c>
      <c r="K851">
        <v>1</v>
      </c>
      <c r="L851">
        <v>0</v>
      </c>
      <c r="M851">
        <v>0</v>
      </c>
      <c r="N851" t="s">
        <v>9</v>
      </c>
    </row>
    <row r="852" spans="1:14" x14ac:dyDescent="0.3">
      <c r="A852">
        <v>2471</v>
      </c>
      <c r="B852">
        <v>419</v>
      </c>
      <c r="C852" s="1">
        <v>43711</v>
      </c>
      <c r="D852">
        <v>26.607666999999999</v>
      </c>
      <c r="E852">
        <v>93.471170000000001</v>
      </c>
      <c r="F852" t="s">
        <v>28</v>
      </c>
      <c r="G852" t="s">
        <v>191</v>
      </c>
      <c r="H852">
        <v>1</v>
      </c>
      <c r="I852">
        <v>0</v>
      </c>
      <c r="J852">
        <v>0</v>
      </c>
      <c r="K852">
        <v>1</v>
      </c>
      <c r="L852">
        <v>0</v>
      </c>
      <c r="M852">
        <v>0</v>
      </c>
      <c r="N852" t="s">
        <v>9</v>
      </c>
    </row>
    <row r="853" spans="1:14" x14ac:dyDescent="0.3">
      <c r="A853">
        <v>248</v>
      </c>
      <c r="B853">
        <v>420</v>
      </c>
      <c r="C853" s="1">
        <v>43711</v>
      </c>
      <c r="D853">
        <v>26.60679</v>
      </c>
      <c r="E853">
        <v>93.467393000000001</v>
      </c>
      <c r="F853" t="s">
        <v>66</v>
      </c>
      <c r="G853" t="s">
        <v>191</v>
      </c>
      <c r="H853">
        <v>1</v>
      </c>
      <c r="I853">
        <v>0</v>
      </c>
      <c r="J853">
        <v>0</v>
      </c>
      <c r="K853">
        <v>1</v>
      </c>
      <c r="L853">
        <v>0</v>
      </c>
      <c r="M853">
        <v>0</v>
      </c>
      <c r="N853" t="s">
        <v>9</v>
      </c>
    </row>
    <row r="854" spans="1:14" x14ac:dyDescent="0.3">
      <c r="A854">
        <v>249</v>
      </c>
      <c r="B854">
        <v>421</v>
      </c>
      <c r="C854" s="1">
        <v>43711</v>
      </c>
      <c r="D854">
        <v>26.587872999999998</v>
      </c>
      <c r="E854">
        <v>93.369124999999997</v>
      </c>
      <c r="F854" t="s">
        <v>36</v>
      </c>
      <c r="G854" t="s">
        <v>191</v>
      </c>
      <c r="H854">
        <v>1</v>
      </c>
      <c r="I854">
        <v>0</v>
      </c>
      <c r="J854">
        <v>0</v>
      </c>
      <c r="K854">
        <v>1</v>
      </c>
      <c r="L854">
        <v>0</v>
      </c>
      <c r="M854">
        <v>0</v>
      </c>
      <c r="N854" t="s">
        <v>9</v>
      </c>
    </row>
    <row r="855" spans="1:14" x14ac:dyDescent="0.3">
      <c r="A855">
        <v>250</v>
      </c>
      <c r="B855">
        <v>422</v>
      </c>
      <c r="C855" s="1">
        <v>43711</v>
      </c>
      <c r="D855">
        <v>26.586943000000002</v>
      </c>
      <c r="E855">
        <v>93.361222999999995</v>
      </c>
      <c r="F855" t="s">
        <v>34</v>
      </c>
      <c r="G855" t="s">
        <v>187</v>
      </c>
      <c r="H855">
        <v>1</v>
      </c>
      <c r="I855">
        <v>0</v>
      </c>
      <c r="J855">
        <v>0</v>
      </c>
      <c r="K855">
        <v>1</v>
      </c>
      <c r="L855">
        <v>0</v>
      </c>
      <c r="M855">
        <v>0</v>
      </c>
      <c r="N855" t="s">
        <v>9</v>
      </c>
    </row>
    <row r="856" spans="1:14" x14ac:dyDescent="0.3">
      <c r="A856">
        <v>251</v>
      </c>
      <c r="B856">
        <v>423</v>
      </c>
      <c r="C856" s="1">
        <v>43711</v>
      </c>
      <c r="D856">
        <v>26.574003000000001</v>
      </c>
      <c r="E856">
        <v>93.184757000000005</v>
      </c>
      <c r="F856" t="s">
        <v>28</v>
      </c>
      <c r="G856" t="s">
        <v>191</v>
      </c>
      <c r="H856">
        <v>1</v>
      </c>
      <c r="I856">
        <v>0</v>
      </c>
      <c r="J856">
        <v>0</v>
      </c>
      <c r="K856">
        <v>1</v>
      </c>
      <c r="L856">
        <v>0</v>
      </c>
      <c r="M856">
        <v>0</v>
      </c>
      <c r="N856" t="s">
        <v>9</v>
      </c>
    </row>
    <row r="857" spans="1:14" x14ac:dyDescent="0.3">
      <c r="A857">
        <v>252</v>
      </c>
      <c r="B857">
        <v>424</v>
      </c>
      <c r="C857" s="1">
        <v>43711</v>
      </c>
      <c r="D857">
        <v>26.574997</v>
      </c>
      <c r="E857">
        <v>93.078517000000005</v>
      </c>
      <c r="F857" t="s">
        <v>82</v>
      </c>
      <c r="G857" t="s">
        <v>191</v>
      </c>
      <c r="H857">
        <v>1</v>
      </c>
      <c r="I857">
        <v>0</v>
      </c>
      <c r="J857">
        <v>0</v>
      </c>
      <c r="K857">
        <v>1</v>
      </c>
      <c r="L857">
        <v>0</v>
      </c>
      <c r="M857">
        <v>0</v>
      </c>
      <c r="N857" t="s">
        <v>9</v>
      </c>
    </row>
    <row r="858" spans="1:14" x14ac:dyDescent="0.3">
      <c r="A858">
        <v>253</v>
      </c>
      <c r="B858">
        <v>425</v>
      </c>
      <c r="C858" s="1">
        <v>43711</v>
      </c>
      <c r="D858">
        <v>26.569759999999999</v>
      </c>
      <c r="E858">
        <v>93.054412999999997</v>
      </c>
      <c r="F858" t="s">
        <v>31</v>
      </c>
      <c r="G858" t="s">
        <v>191</v>
      </c>
      <c r="H858">
        <v>1</v>
      </c>
      <c r="I858">
        <v>0</v>
      </c>
      <c r="J858">
        <v>0</v>
      </c>
      <c r="K858">
        <v>1</v>
      </c>
      <c r="L858">
        <v>0</v>
      </c>
      <c r="M858">
        <v>0</v>
      </c>
      <c r="N858" t="s">
        <v>9</v>
      </c>
    </row>
    <row r="859" spans="1:14" x14ac:dyDescent="0.3">
      <c r="A859">
        <v>254</v>
      </c>
      <c r="B859">
        <v>426</v>
      </c>
      <c r="C859" s="1">
        <v>43711</v>
      </c>
      <c r="D859">
        <v>26.571873</v>
      </c>
      <c r="E859">
        <v>93.116806999999994</v>
      </c>
      <c r="F859" t="s">
        <v>88</v>
      </c>
      <c r="G859" t="s">
        <v>191</v>
      </c>
      <c r="H859">
        <v>1</v>
      </c>
      <c r="I859">
        <v>0</v>
      </c>
      <c r="J859">
        <v>0</v>
      </c>
      <c r="K859">
        <v>1</v>
      </c>
      <c r="L859">
        <v>0</v>
      </c>
      <c r="M859">
        <v>0</v>
      </c>
      <c r="N859" t="s">
        <v>9</v>
      </c>
    </row>
    <row r="860" spans="1:14" x14ac:dyDescent="0.3">
      <c r="A860">
        <v>255</v>
      </c>
      <c r="B860">
        <v>427</v>
      </c>
      <c r="C860" s="1">
        <v>43711</v>
      </c>
      <c r="D860">
        <v>26.568338000000001</v>
      </c>
      <c r="E860">
        <v>93.131332</v>
      </c>
      <c r="F860" t="s">
        <v>64</v>
      </c>
      <c r="G860" t="s">
        <v>190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1</v>
      </c>
      <c r="N860" t="s">
        <v>99</v>
      </c>
    </row>
    <row r="861" spans="1:14" x14ac:dyDescent="0.3">
      <c r="A861">
        <v>256</v>
      </c>
      <c r="B861">
        <v>428</v>
      </c>
      <c r="C861" s="1">
        <v>43711</v>
      </c>
      <c r="D861">
        <v>26.570025000000001</v>
      </c>
      <c r="E861">
        <v>93.051968000000002</v>
      </c>
      <c r="F861" t="s">
        <v>82</v>
      </c>
      <c r="G861" t="s">
        <v>191</v>
      </c>
      <c r="H861">
        <v>1</v>
      </c>
      <c r="I861">
        <v>0</v>
      </c>
      <c r="J861">
        <v>0</v>
      </c>
      <c r="K861">
        <v>1</v>
      </c>
      <c r="L861">
        <v>0</v>
      </c>
      <c r="M861">
        <v>0</v>
      </c>
      <c r="N861" t="s">
        <v>9</v>
      </c>
    </row>
    <row r="862" spans="1:14" x14ac:dyDescent="0.3">
      <c r="A862">
        <v>257</v>
      </c>
      <c r="B862">
        <v>429</v>
      </c>
      <c r="C862" s="1">
        <v>43711</v>
      </c>
      <c r="D862">
        <v>26.568888999999999</v>
      </c>
      <c r="E862">
        <v>93.071639000000005</v>
      </c>
      <c r="F862" t="s">
        <v>82</v>
      </c>
      <c r="G862" t="s">
        <v>191</v>
      </c>
      <c r="H862">
        <v>1</v>
      </c>
      <c r="I862">
        <v>0</v>
      </c>
      <c r="J862">
        <v>0</v>
      </c>
      <c r="K862">
        <v>1</v>
      </c>
      <c r="L862">
        <v>0</v>
      </c>
      <c r="M862">
        <v>0</v>
      </c>
      <c r="N862" t="s">
        <v>9</v>
      </c>
    </row>
    <row r="863" spans="1:14" x14ac:dyDescent="0.3">
      <c r="A863">
        <v>258</v>
      </c>
      <c r="B863">
        <v>430</v>
      </c>
      <c r="C863" s="1">
        <v>43711</v>
      </c>
      <c r="D863">
        <v>26.5685</v>
      </c>
      <c r="E863">
        <v>93.132306</v>
      </c>
      <c r="F863" t="s">
        <v>64</v>
      </c>
      <c r="G863" t="s">
        <v>190</v>
      </c>
      <c r="H863">
        <v>1</v>
      </c>
      <c r="I863">
        <v>0</v>
      </c>
      <c r="J863">
        <v>0</v>
      </c>
      <c r="K863">
        <v>0</v>
      </c>
      <c r="L863">
        <v>1</v>
      </c>
      <c r="M863">
        <v>0</v>
      </c>
      <c r="N863" t="s">
        <v>9</v>
      </c>
    </row>
    <row r="864" spans="1:14" x14ac:dyDescent="0.3">
      <c r="A864">
        <v>259</v>
      </c>
      <c r="B864">
        <v>430</v>
      </c>
      <c r="C864" s="1">
        <v>43711</v>
      </c>
      <c r="D864">
        <v>26.5685</v>
      </c>
      <c r="E864">
        <v>93.132306</v>
      </c>
      <c r="F864" t="s">
        <v>64</v>
      </c>
      <c r="G864" t="s">
        <v>190</v>
      </c>
      <c r="H864">
        <v>1</v>
      </c>
      <c r="I864">
        <v>0</v>
      </c>
      <c r="J864">
        <v>0</v>
      </c>
      <c r="K864">
        <v>0</v>
      </c>
      <c r="L864">
        <v>1</v>
      </c>
      <c r="M864">
        <v>0</v>
      </c>
      <c r="N864" t="s">
        <v>9</v>
      </c>
    </row>
    <row r="865" spans="1:14" x14ac:dyDescent="0.3">
      <c r="A865">
        <v>260</v>
      </c>
      <c r="B865">
        <v>430</v>
      </c>
      <c r="C865" s="1">
        <v>43711</v>
      </c>
      <c r="D865">
        <v>26.5685</v>
      </c>
      <c r="E865">
        <v>93.132306</v>
      </c>
      <c r="F865" t="s">
        <v>64</v>
      </c>
      <c r="G865" t="s">
        <v>190</v>
      </c>
      <c r="H865">
        <v>1</v>
      </c>
      <c r="I865">
        <v>0</v>
      </c>
      <c r="J865">
        <v>0</v>
      </c>
      <c r="K865">
        <v>0</v>
      </c>
      <c r="L865">
        <v>1</v>
      </c>
      <c r="M865">
        <v>0</v>
      </c>
      <c r="N865" t="s">
        <v>9</v>
      </c>
    </row>
    <row r="866" spans="1:14" x14ac:dyDescent="0.3">
      <c r="A866">
        <v>261</v>
      </c>
      <c r="B866">
        <v>430</v>
      </c>
      <c r="C866" s="1">
        <v>43711</v>
      </c>
      <c r="D866">
        <v>26.5685</v>
      </c>
      <c r="E866">
        <v>93.132306</v>
      </c>
      <c r="F866" t="s">
        <v>64</v>
      </c>
      <c r="G866" t="s">
        <v>190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0</v>
      </c>
      <c r="N866" t="s">
        <v>9</v>
      </c>
    </row>
    <row r="867" spans="1:14" x14ac:dyDescent="0.3">
      <c r="A867">
        <v>262</v>
      </c>
      <c r="B867">
        <v>430</v>
      </c>
      <c r="C867" s="1">
        <v>43711</v>
      </c>
      <c r="D867">
        <v>26.5685</v>
      </c>
      <c r="E867">
        <v>93.132306</v>
      </c>
      <c r="F867" t="s">
        <v>64</v>
      </c>
      <c r="G867" t="s">
        <v>190</v>
      </c>
      <c r="H867">
        <v>1</v>
      </c>
      <c r="I867">
        <v>0</v>
      </c>
      <c r="J867">
        <v>0</v>
      </c>
      <c r="K867">
        <v>0</v>
      </c>
      <c r="L867">
        <v>1</v>
      </c>
      <c r="M867">
        <v>0</v>
      </c>
      <c r="N867" t="s">
        <v>9</v>
      </c>
    </row>
    <row r="868" spans="1:14" x14ac:dyDescent="0.3">
      <c r="A868">
        <v>263</v>
      </c>
      <c r="B868">
        <v>430</v>
      </c>
      <c r="C868" s="1">
        <v>43711</v>
      </c>
      <c r="D868">
        <v>26.5685</v>
      </c>
      <c r="E868">
        <v>93.132306</v>
      </c>
      <c r="F868" t="s">
        <v>64</v>
      </c>
      <c r="G868" t="s">
        <v>190</v>
      </c>
      <c r="H868">
        <v>1</v>
      </c>
      <c r="I868">
        <v>0</v>
      </c>
      <c r="J868">
        <v>0</v>
      </c>
      <c r="K868">
        <v>0</v>
      </c>
      <c r="L868">
        <v>1</v>
      </c>
      <c r="M868">
        <v>0</v>
      </c>
      <c r="N868" t="s">
        <v>9</v>
      </c>
    </row>
    <row r="869" spans="1:14" x14ac:dyDescent="0.3">
      <c r="A869">
        <v>264</v>
      </c>
      <c r="B869">
        <v>430</v>
      </c>
      <c r="C869" s="1">
        <v>43711</v>
      </c>
      <c r="D869">
        <v>26.5685</v>
      </c>
      <c r="E869">
        <v>93.132306</v>
      </c>
      <c r="F869" t="s">
        <v>64</v>
      </c>
      <c r="G869" t="s">
        <v>190</v>
      </c>
      <c r="H869">
        <v>1</v>
      </c>
      <c r="I869">
        <v>0</v>
      </c>
      <c r="J869">
        <v>0</v>
      </c>
      <c r="K869">
        <v>0</v>
      </c>
      <c r="L869">
        <v>1</v>
      </c>
      <c r="M869">
        <v>0</v>
      </c>
      <c r="N869" t="s">
        <v>9</v>
      </c>
    </row>
    <row r="870" spans="1:14" x14ac:dyDescent="0.3">
      <c r="A870">
        <v>265</v>
      </c>
      <c r="B870">
        <v>430</v>
      </c>
      <c r="C870" s="1">
        <v>43711</v>
      </c>
      <c r="D870">
        <v>26.5685</v>
      </c>
      <c r="E870">
        <v>93.132306</v>
      </c>
      <c r="F870" t="s">
        <v>64</v>
      </c>
      <c r="G870" t="s">
        <v>190</v>
      </c>
      <c r="H870">
        <v>1</v>
      </c>
      <c r="I870">
        <v>0</v>
      </c>
      <c r="J870">
        <v>0</v>
      </c>
      <c r="K870">
        <v>0</v>
      </c>
      <c r="L870">
        <v>1</v>
      </c>
      <c r="M870">
        <v>0</v>
      </c>
      <c r="N870" t="s">
        <v>9</v>
      </c>
    </row>
    <row r="871" spans="1:14" x14ac:dyDescent="0.3">
      <c r="A871">
        <v>266</v>
      </c>
      <c r="B871">
        <v>430</v>
      </c>
      <c r="C871" s="1">
        <v>43711</v>
      </c>
      <c r="D871">
        <v>26.5685</v>
      </c>
      <c r="E871">
        <v>93.132306</v>
      </c>
      <c r="F871" t="s">
        <v>64</v>
      </c>
      <c r="G871" t="s">
        <v>190</v>
      </c>
      <c r="H871">
        <v>1</v>
      </c>
      <c r="I871">
        <v>0</v>
      </c>
      <c r="J871">
        <v>0</v>
      </c>
      <c r="K871">
        <v>0</v>
      </c>
      <c r="L871">
        <v>1</v>
      </c>
      <c r="M871">
        <v>0</v>
      </c>
      <c r="N871" t="s">
        <v>9</v>
      </c>
    </row>
    <row r="872" spans="1:14" x14ac:dyDescent="0.3">
      <c r="A872">
        <v>267</v>
      </c>
      <c r="B872">
        <v>430</v>
      </c>
      <c r="C872" s="1">
        <v>43711</v>
      </c>
      <c r="D872">
        <v>26.5685</v>
      </c>
      <c r="E872">
        <v>93.132306</v>
      </c>
      <c r="F872" t="s">
        <v>64</v>
      </c>
      <c r="G872" t="s">
        <v>190</v>
      </c>
      <c r="H872">
        <v>1</v>
      </c>
      <c r="I872">
        <v>0</v>
      </c>
      <c r="J872">
        <v>0</v>
      </c>
      <c r="K872">
        <v>0</v>
      </c>
      <c r="L872">
        <v>1</v>
      </c>
      <c r="M872">
        <v>0</v>
      </c>
      <c r="N872" t="s">
        <v>9</v>
      </c>
    </row>
    <row r="873" spans="1:14" x14ac:dyDescent="0.3">
      <c r="A873">
        <v>268</v>
      </c>
      <c r="B873">
        <v>430</v>
      </c>
      <c r="C873" s="1">
        <v>43711</v>
      </c>
      <c r="D873">
        <v>26.5685</v>
      </c>
      <c r="E873">
        <v>93.132306</v>
      </c>
      <c r="F873" t="s">
        <v>64</v>
      </c>
      <c r="G873" t="s">
        <v>190</v>
      </c>
      <c r="H873">
        <v>1</v>
      </c>
      <c r="I873">
        <v>0</v>
      </c>
      <c r="J873">
        <v>0</v>
      </c>
      <c r="K873">
        <v>0</v>
      </c>
      <c r="L873">
        <v>1</v>
      </c>
      <c r="M873">
        <v>0</v>
      </c>
      <c r="N873" t="s">
        <v>9</v>
      </c>
    </row>
    <row r="874" spans="1:14" x14ac:dyDescent="0.3">
      <c r="A874">
        <v>269</v>
      </c>
      <c r="B874">
        <v>430</v>
      </c>
      <c r="C874" s="1">
        <v>43711</v>
      </c>
      <c r="D874">
        <v>26.5685</v>
      </c>
      <c r="E874">
        <v>93.132306</v>
      </c>
      <c r="F874" t="s">
        <v>64</v>
      </c>
      <c r="G874" t="s">
        <v>190</v>
      </c>
      <c r="H874">
        <v>1</v>
      </c>
      <c r="I874">
        <v>0</v>
      </c>
      <c r="J874">
        <v>0</v>
      </c>
      <c r="K874">
        <v>0</v>
      </c>
      <c r="L874">
        <v>1</v>
      </c>
      <c r="M874">
        <v>0</v>
      </c>
      <c r="N874" t="s">
        <v>9</v>
      </c>
    </row>
    <row r="875" spans="1:14" x14ac:dyDescent="0.3">
      <c r="A875">
        <v>270</v>
      </c>
      <c r="B875">
        <v>430</v>
      </c>
      <c r="C875" s="1">
        <v>43711</v>
      </c>
      <c r="D875">
        <v>26.5685</v>
      </c>
      <c r="E875">
        <v>93.132306</v>
      </c>
      <c r="F875" t="s">
        <v>64</v>
      </c>
      <c r="G875" t="s">
        <v>190</v>
      </c>
      <c r="H875">
        <v>1</v>
      </c>
      <c r="I875">
        <v>0</v>
      </c>
      <c r="J875">
        <v>0</v>
      </c>
      <c r="K875">
        <v>0</v>
      </c>
      <c r="L875">
        <v>1</v>
      </c>
      <c r="M875">
        <v>0</v>
      </c>
      <c r="N875" t="s">
        <v>9</v>
      </c>
    </row>
    <row r="876" spans="1:14" x14ac:dyDescent="0.3">
      <c r="A876">
        <v>271</v>
      </c>
      <c r="B876">
        <v>431</v>
      </c>
      <c r="C876" s="1">
        <v>43711</v>
      </c>
      <c r="D876">
        <v>26.570806000000001</v>
      </c>
      <c r="E876">
        <v>93.049527999999995</v>
      </c>
      <c r="F876" t="s">
        <v>32</v>
      </c>
      <c r="G876" t="s">
        <v>191</v>
      </c>
      <c r="H876">
        <v>0</v>
      </c>
      <c r="I876">
        <v>1</v>
      </c>
      <c r="J876">
        <v>0</v>
      </c>
      <c r="K876">
        <v>1</v>
      </c>
      <c r="L876">
        <v>0</v>
      </c>
      <c r="M876">
        <v>0</v>
      </c>
      <c r="N876">
        <v>4.54</v>
      </c>
    </row>
    <row r="877" spans="1:14" x14ac:dyDescent="0.3">
      <c r="A877">
        <v>272</v>
      </c>
      <c r="B877">
        <v>432</v>
      </c>
      <c r="C877" s="1">
        <v>43711</v>
      </c>
      <c r="D877">
        <v>26.567944000000001</v>
      </c>
      <c r="E877">
        <v>93.069193999999996</v>
      </c>
      <c r="F877" t="s">
        <v>105</v>
      </c>
      <c r="G877" t="s">
        <v>193</v>
      </c>
      <c r="H877">
        <v>1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4.4400000000000004</v>
      </c>
    </row>
    <row r="878" spans="1:14" x14ac:dyDescent="0.3">
      <c r="A878">
        <v>273</v>
      </c>
      <c r="B878">
        <v>433</v>
      </c>
      <c r="C878" s="1">
        <v>43713</v>
      </c>
      <c r="D878">
        <v>26.577145000000002</v>
      </c>
      <c r="E878">
        <v>93.279002000000006</v>
      </c>
      <c r="F878" t="s">
        <v>194</v>
      </c>
      <c r="G878" t="s">
        <v>191</v>
      </c>
      <c r="H878">
        <v>1</v>
      </c>
      <c r="I878">
        <v>0</v>
      </c>
      <c r="J878">
        <v>0</v>
      </c>
      <c r="K878">
        <v>1</v>
      </c>
      <c r="L878">
        <v>0</v>
      </c>
      <c r="M878">
        <v>0</v>
      </c>
      <c r="N878" t="s">
        <v>9</v>
      </c>
    </row>
    <row r="879" spans="1:14" x14ac:dyDescent="0.3">
      <c r="A879">
        <v>274</v>
      </c>
      <c r="B879">
        <v>434</v>
      </c>
      <c r="C879" s="1">
        <v>43713</v>
      </c>
      <c r="D879">
        <v>26.576307</v>
      </c>
      <c r="E879">
        <v>93.252797000000001</v>
      </c>
      <c r="F879" t="s">
        <v>36</v>
      </c>
      <c r="G879" t="s">
        <v>191</v>
      </c>
      <c r="H879">
        <v>1</v>
      </c>
      <c r="I879">
        <v>0</v>
      </c>
      <c r="J879">
        <v>0</v>
      </c>
      <c r="K879">
        <v>1</v>
      </c>
      <c r="L879">
        <v>0</v>
      </c>
      <c r="M879">
        <v>0</v>
      </c>
      <c r="N879" t="s">
        <v>9</v>
      </c>
    </row>
    <row r="880" spans="1:14" x14ac:dyDescent="0.3">
      <c r="A880">
        <v>275</v>
      </c>
      <c r="B880">
        <v>435</v>
      </c>
      <c r="C880" s="1">
        <v>43713</v>
      </c>
      <c r="D880">
        <v>26.573878000000001</v>
      </c>
      <c r="E880">
        <v>93.186476999999996</v>
      </c>
      <c r="F880" t="s">
        <v>28</v>
      </c>
      <c r="G880" t="s">
        <v>191</v>
      </c>
      <c r="H880">
        <v>1</v>
      </c>
      <c r="I880">
        <v>0</v>
      </c>
      <c r="J880">
        <v>0</v>
      </c>
      <c r="K880">
        <v>1</v>
      </c>
      <c r="L880">
        <v>0</v>
      </c>
      <c r="M880">
        <v>0</v>
      </c>
      <c r="N880" t="s">
        <v>9</v>
      </c>
    </row>
    <row r="881" spans="1:14" x14ac:dyDescent="0.3">
      <c r="A881">
        <v>276</v>
      </c>
      <c r="B881">
        <v>436</v>
      </c>
      <c r="C881" s="1">
        <v>43713</v>
      </c>
      <c r="D881">
        <v>26.574389</v>
      </c>
      <c r="E881">
        <v>93.193111000000002</v>
      </c>
      <c r="F881" t="s">
        <v>70</v>
      </c>
      <c r="G881" t="s">
        <v>190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1</v>
      </c>
      <c r="N881" t="s">
        <v>106</v>
      </c>
    </row>
    <row r="882" spans="1:14" x14ac:dyDescent="0.3">
      <c r="A882">
        <v>277</v>
      </c>
      <c r="B882">
        <v>437</v>
      </c>
      <c r="C882" s="1">
        <v>43713</v>
      </c>
      <c r="D882">
        <v>26.574332999999999</v>
      </c>
      <c r="E882">
        <v>93.191666999999995</v>
      </c>
      <c r="F882" t="s">
        <v>192</v>
      </c>
      <c r="G882" t="s">
        <v>190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1</v>
      </c>
      <c r="N882" t="s">
        <v>97</v>
      </c>
    </row>
    <row r="883" spans="1:14" x14ac:dyDescent="0.3">
      <c r="A883">
        <v>278</v>
      </c>
      <c r="B883">
        <v>438</v>
      </c>
      <c r="C883" s="1">
        <v>43713</v>
      </c>
      <c r="D883">
        <v>26.570222000000001</v>
      </c>
      <c r="E883">
        <v>93.118499999999997</v>
      </c>
      <c r="F883" t="s">
        <v>68</v>
      </c>
      <c r="G883" t="s">
        <v>190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1</v>
      </c>
      <c r="N883" t="s">
        <v>100</v>
      </c>
    </row>
    <row r="884" spans="1:14" x14ac:dyDescent="0.3">
      <c r="A884">
        <v>279</v>
      </c>
      <c r="B884">
        <v>439</v>
      </c>
      <c r="C884" s="1">
        <v>43721</v>
      </c>
      <c r="D884">
        <v>26.596833</v>
      </c>
      <c r="E884">
        <v>93.447389000000001</v>
      </c>
      <c r="F884" t="s">
        <v>37</v>
      </c>
      <c r="G884" t="s">
        <v>187</v>
      </c>
      <c r="H884">
        <v>1</v>
      </c>
      <c r="I884">
        <v>0</v>
      </c>
      <c r="J884">
        <v>0</v>
      </c>
      <c r="K884">
        <v>1</v>
      </c>
      <c r="L884">
        <v>0</v>
      </c>
      <c r="M884">
        <v>0</v>
      </c>
      <c r="N884" t="s">
        <v>9</v>
      </c>
    </row>
    <row r="885" spans="1:14" x14ac:dyDescent="0.3">
      <c r="A885">
        <v>280</v>
      </c>
      <c r="B885">
        <v>440</v>
      </c>
      <c r="C885" s="1">
        <v>43721</v>
      </c>
      <c r="D885">
        <v>26.614166999999998</v>
      </c>
      <c r="E885">
        <v>93.503332999999998</v>
      </c>
      <c r="F885" t="s">
        <v>194</v>
      </c>
      <c r="G885" t="s">
        <v>191</v>
      </c>
      <c r="H885">
        <v>1</v>
      </c>
      <c r="I885">
        <v>0</v>
      </c>
      <c r="J885">
        <v>0</v>
      </c>
      <c r="K885">
        <v>1</v>
      </c>
      <c r="L885">
        <v>0</v>
      </c>
      <c r="M885">
        <v>0</v>
      </c>
      <c r="N885" t="s">
        <v>9</v>
      </c>
    </row>
    <row r="886" spans="1:14" x14ac:dyDescent="0.3">
      <c r="A886">
        <v>281</v>
      </c>
      <c r="B886">
        <v>441</v>
      </c>
      <c r="C886" s="1">
        <v>43721</v>
      </c>
      <c r="D886">
        <v>26.614166999999998</v>
      </c>
      <c r="E886">
        <v>93.503332999999998</v>
      </c>
      <c r="F886" t="s">
        <v>194</v>
      </c>
      <c r="G886" t="s">
        <v>191</v>
      </c>
      <c r="H886">
        <v>1</v>
      </c>
      <c r="I886">
        <v>0</v>
      </c>
      <c r="J886">
        <v>0</v>
      </c>
      <c r="K886">
        <v>1</v>
      </c>
      <c r="L886">
        <v>0</v>
      </c>
      <c r="M886">
        <v>0</v>
      </c>
      <c r="N886" t="s">
        <v>9</v>
      </c>
    </row>
    <row r="887" spans="1:14" x14ac:dyDescent="0.3">
      <c r="A887">
        <v>282</v>
      </c>
      <c r="B887">
        <v>442</v>
      </c>
      <c r="C887" s="1">
        <v>43721</v>
      </c>
      <c r="D887">
        <v>26.577110999999999</v>
      </c>
      <c r="E887">
        <v>93.278861000000006</v>
      </c>
      <c r="F887" t="s">
        <v>107</v>
      </c>
      <c r="G887" t="s">
        <v>193</v>
      </c>
      <c r="H887">
        <v>1</v>
      </c>
      <c r="I887">
        <v>0</v>
      </c>
      <c r="J887">
        <v>0</v>
      </c>
      <c r="K887">
        <v>1</v>
      </c>
      <c r="L887">
        <v>0</v>
      </c>
      <c r="M887">
        <v>0</v>
      </c>
      <c r="N887" t="s">
        <v>9</v>
      </c>
    </row>
    <row r="888" spans="1:14" x14ac:dyDescent="0.3">
      <c r="A888">
        <v>283</v>
      </c>
      <c r="B888">
        <v>443</v>
      </c>
      <c r="C888" s="1">
        <v>43721</v>
      </c>
      <c r="D888">
        <v>26.568083000000001</v>
      </c>
      <c r="E888">
        <v>93.124416999999994</v>
      </c>
      <c r="F888" t="s">
        <v>68</v>
      </c>
      <c r="G888" t="s">
        <v>190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1</v>
      </c>
      <c r="N888" t="s">
        <v>108</v>
      </c>
    </row>
    <row r="889" spans="1:14" x14ac:dyDescent="0.3">
      <c r="A889">
        <v>284</v>
      </c>
      <c r="B889">
        <v>444</v>
      </c>
      <c r="C889" s="1">
        <v>43721</v>
      </c>
      <c r="D889">
        <v>26.576305999999999</v>
      </c>
      <c r="E889">
        <v>93.161332999999999</v>
      </c>
      <c r="F889" t="s">
        <v>28</v>
      </c>
      <c r="G889" t="s">
        <v>191</v>
      </c>
      <c r="H889">
        <v>1</v>
      </c>
      <c r="I889">
        <v>0</v>
      </c>
      <c r="J889">
        <v>0</v>
      </c>
      <c r="K889">
        <v>1</v>
      </c>
      <c r="L889">
        <v>0</v>
      </c>
      <c r="M889">
        <v>0</v>
      </c>
      <c r="N889" t="s">
        <v>9</v>
      </c>
    </row>
    <row r="890" spans="1:14" x14ac:dyDescent="0.3">
      <c r="A890">
        <v>285</v>
      </c>
      <c r="B890">
        <v>445</v>
      </c>
      <c r="C890" s="1">
        <v>43721</v>
      </c>
      <c r="D890">
        <v>26.574444</v>
      </c>
      <c r="E890">
        <v>93.090778</v>
      </c>
      <c r="F890" t="s">
        <v>36</v>
      </c>
      <c r="G890" t="s">
        <v>191</v>
      </c>
      <c r="H890">
        <v>1</v>
      </c>
      <c r="I890">
        <v>0</v>
      </c>
      <c r="J890">
        <v>0</v>
      </c>
      <c r="K890">
        <v>1</v>
      </c>
      <c r="L890">
        <v>0</v>
      </c>
      <c r="M890">
        <v>0</v>
      </c>
      <c r="N890" t="s">
        <v>9</v>
      </c>
    </row>
    <row r="891" spans="1:14" x14ac:dyDescent="0.3">
      <c r="A891">
        <v>286</v>
      </c>
      <c r="B891">
        <v>446</v>
      </c>
      <c r="C891" s="1">
        <v>43721</v>
      </c>
      <c r="D891">
        <v>26.627555999999998</v>
      </c>
      <c r="E891">
        <v>93.536749999999998</v>
      </c>
      <c r="F891" t="s">
        <v>40</v>
      </c>
      <c r="G891" t="s">
        <v>187</v>
      </c>
      <c r="H891">
        <v>1</v>
      </c>
      <c r="I891">
        <v>0</v>
      </c>
      <c r="J891">
        <v>0</v>
      </c>
      <c r="K891">
        <v>1</v>
      </c>
      <c r="L891">
        <v>0</v>
      </c>
      <c r="M891">
        <v>0</v>
      </c>
      <c r="N891" t="s">
        <v>9</v>
      </c>
    </row>
    <row r="892" spans="1:14" x14ac:dyDescent="0.3">
      <c r="A892">
        <v>287</v>
      </c>
      <c r="B892">
        <v>447</v>
      </c>
      <c r="C892" s="1">
        <v>43721</v>
      </c>
      <c r="D892">
        <v>26.574528000000001</v>
      </c>
      <c r="E892">
        <v>93.090277999999998</v>
      </c>
      <c r="F892" t="s">
        <v>64</v>
      </c>
      <c r="G892" t="s">
        <v>190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1</v>
      </c>
      <c r="N892" t="s">
        <v>109</v>
      </c>
    </row>
    <row r="893" spans="1:14" x14ac:dyDescent="0.3">
      <c r="A893">
        <v>288</v>
      </c>
      <c r="B893">
        <v>448</v>
      </c>
      <c r="C893" s="1">
        <v>43723</v>
      </c>
      <c r="D893">
        <v>26.634333000000002</v>
      </c>
      <c r="E893">
        <v>93.553111000000001</v>
      </c>
      <c r="F893" t="s">
        <v>34</v>
      </c>
      <c r="G893" t="s">
        <v>187</v>
      </c>
      <c r="H893">
        <v>1</v>
      </c>
      <c r="I893">
        <v>0</v>
      </c>
      <c r="J893">
        <v>0</v>
      </c>
      <c r="K893">
        <v>1</v>
      </c>
      <c r="L893">
        <v>0</v>
      </c>
      <c r="M893">
        <v>0</v>
      </c>
      <c r="N893">
        <v>2.16</v>
      </c>
    </row>
    <row r="894" spans="1:14" x14ac:dyDescent="0.3">
      <c r="A894">
        <v>289</v>
      </c>
      <c r="B894">
        <v>449</v>
      </c>
      <c r="C894" s="1">
        <v>43723</v>
      </c>
      <c r="D894">
        <v>26.575693999999999</v>
      </c>
      <c r="E894">
        <v>93.202916999999999</v>
      </c>
      <c r="F894" t="s">
        <v>88</v>
      </c>
      <c r="G894" t="s">
        <v>191</v>
      </c>
      <c r="H894">
        <v>1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3.24</v>
      </c>
    </row>
    <row r="895" spans="1:14" x14ac:dyDescent="0.3">
      <c r="A895">
        <v>290</v>
      </c>
      <c r="B895">
        <v>450</v>
      </c>
      <c r="C895" s="1">
        <v>43723</v>
      </c>
      <c r="D895">
        <v>26.574332999999999</v>
      </c>
      <c r="E895">
        <v>93.092360999999997</v>
      </c>
      <c r="F895" t="s">
        <v>49</v>
      </c>
      <c r="G895" t="s">
        <v>187</v>
      </c>
      <c r="H895">
        <v>1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4.01</v>
      </c>
    </row>
    <row r="896" spans="1:14" x14ac:dyDescent="0.3">
      <c r="A896">
        <v>291</v>
      </c>
      <c r="B896">
        <v>451</v>
      </c>
      <c r="C896" s="1">
        <v>43723</v>
      </c>
      <c r="D896">
        <v>26.576250000000002</v>
      </c>
      <c r="E896">
        <v>93.084417000000002</v>
      </c>
      <c r="F896" t="s">
        <v>110</v>
      </c>
      <c r="G896" t="s">
        <v>191</v>
      </c>
      <c r="H896">
        <v>1</v>
      </c>
      <c r="I896">
        <v>0</v>
      </c>
      <c r="J896">
        <v>0</v>
      </c>
      <c r="K896">
        <v>1</v>
      </c>
      <c r="L896">
        <v>0</v>
      </c>
      <c r="M896">
        <v>0</v>
      </c>
      <c r="N896">
        <v>4.0599999999999996</v>
      </c>
    </row>
    <row r="897" spans="1:14" x14ac:dyDescent="0.3">
      <c r="A897">
        <v>292</v>
      </c>
      <c r="B897">
        <v>452</v>
      </c>
      <c r="C897" s="1">
        <v>43723</v>
      </c>
      <c r="D897">
        <v>26.574694000000001</v>
      </c>
      <c r="E897">
        <v>93.175471999999999</v>
      </c>
      <c r="F897" t="s">
        <v>53</v>
      </c>
      <c r="G897" t="s">
        <v>191</v>
      </c>
      <c r="H897">
        <v>0</v>
      </c>
      <c r="I897">
        <v>1</v>
      </c>
      <c r="J897">
        <v>0</v>
      </c>
      <c r="K897">
        <v>1</v>
      </c>
      <c r="L897">
        <v>0</v>
      </c>
      <c r="M897">
        <v>0</v>
      </c>
      <c r="N897">
        <v>3.36</v>
      </c>
    </row>
    <row r="898" spans="1:14" x14ac:dyDescent="0.3">
      <c r="A898">
        <v>293</v>
      </c>
      <c r="B898">
        <v>453</v>
      </c>
      <c r="C898" s="1">
        <v>43726</v>
      </c>
      <c r="D898">
        <v>26.573972000000001</v>
      </c>
      <c r="E898">
        <v>93.096722</v>
      </c>
      <c r="F898" t="s">
        <v>21</v>
      </c>
      <c r="G898" t="s">
        <v>187</v>
      </c>
      <c r="H898">
        <v>1</v>
      </c>
      <c r="I898">
        <v>0</v>
      </c>
      <c r="J898">
        <v>0</v>
      </c>
      <c r="K898">
        <v>1</v>
      </c>
      <c r="L898">
        <v>0</v>
      </c>
      <c r="M898">
        <v>0</v>
      </c>
      <c r="N898" t="s">
        <v>9</v>
      </c>
    </row>
    <row r="899" spans="1:14" x14ac:dyDescent="0.3">
      <c r="A899">
        <v>294</v>
      </c>
      <c r="B899">
        <v>454</v>
      </c>
      <c r="C899" s="1">
        <v>43726</v>
      </c>
      <c r="D899">
        <v>26.572610999999998</v>
      </c>
      <c r="E899">
        <v>93.075721999999999</v>
      </c>
      <c r="F899" t="s">
        <v>40</v>
      </c>
      <c r="G899" t="s">
        <v>187</v>
      </c>
      <c r="H899">
        <v>1</v>
      </c>
      <c r="I899">
        <v>0</v>
      </c>
      <c r="J899">
        <v>0</v>
      </c>
      <c r="K899">
        <v>1</v>
      </c>
      <c r="L899">
        <v>0</v>
      </c>
      <c r="M899">
        <v>0</v>
      </c>
      <c r="N899" t="s">
        <v>9</v>
      </c>
    </row>
    <row r="900" spans="1:14" x14ac:dyDescent="0.3">
      <c r="A900">
        <v>295</v>
      </c>
      <c r="B900">
        <v>455</v>
      </c>
      <c r="C900" s="1">
        <v>43726</v>
      </c>
      <c r="D900">
        <v>26.590610999999999</v>
      </c>
      <c r="E900">
        <v>93.423333</v>
      </c>
      <c r="F900" t="s">
        <v>68</v>
      </c>
      <c r="G900" t="s">
        <v>190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1</v>
      </c>
      <c r="N900" t="s">
        <v>104</v>
      </c>
    </row>
    <row r="901" spans="1:14" x14ac:dyDescent="0.3">
      <c r="A901">
        <v>296</v>
      </c>
      <c r="B901">
        <v>455</v>
      </c>
      <c r="C901" s="1">
        <v>43726</v>
      </c>
      <c r="D901">
        <v>26.590610999999999</v>
      </c>
      <c r="E901">
        <v>93.423333</v>
      </c>
      <c r="F901" t="s">
        <v>68</v>
      </c>
      <c r="G901" t="s">
        <v>190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1</v>
      </c>
      <c r="N901" t="s">
        <v>104</v>
      </c>
    </row>
    <row r="902" spans="1:14" x14ac:dyDescent="0.3">
      <c r="A902">
        <v>297</v>
      </c>
      <c r="B902">
        <v>456</v>
      </c>
      <c r="C902" s="1">
        <v>43726</v>
      </c>
      <c r="D902">
        <v>26.5685</v>
      </c>
      <c r="E902">
        <v>93.132306</v>
      </c>
      <c r="F902" t="s">
        <v>64</v>
      </c>
      <c r="G902" t="s">
        <v>190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1</v>
      </c>
      <c r="N902" t="s">
        <v>99</v>
      </c>
    </row>
    <row r="903" spans="1:14" x14ac:dyDescent="0.3">
      <c r="A903">
        <v>298</v>
      </c>
      <c r="B903">
        <v>456</v>
      </c>
      <c r="C903" s="1">
        <v>43726</v>
      </c>
      <c r="D903">
        <v>26.5685</v>
      </c>
      <c r="E903">
        <v>93.132306</v>
      </c>
      <c r="F903" t="s">
        <v>64</v>
      </c>
      <c r="G903" t="s">
        <v>190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1</v>
      </c>
      <c r="N903" t="s">
        <v>99</v>
      </c>
    </row>
    <row r="904" spans="1:14" x14ac:dyDescent="0.3">
      <c r="A904">
        <v>299</v>
      </c>
      <c r="B904">
        <v>456</v>
      </c>
      <c r="C904" s="1">
        <v>43726</v>
      </c>
      <c r="D904">
        <v>26.5685</v>
      </c>
      <c r="E904">
        <v>93.132306</v>
      </c>
      <c r="F904" t="s">
        <v>64</v>
      </c>
      <c r="G904" t="s">
        <v>190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1</v>
      </c>
      <c r="N904" t="s">
        <v>99</v>
      </c>
    </row>
    <row r="905" spans="1:14" x14ac:dyDescent="0.3">
      <c r="A905">
        <v>300</v>
      </c>
      <c r="B905">
        <v>456</v>
      </c>
      <c r="C905" s="1">
        <v>43726</v>
      </c>
      <c r="D905">
        <v>26.5685</v>
      </c>
      <c r="E905">
        <v>93.132306</v>
      </c>
      <c r="F905" t="s">
        <v>64</v>
      </c>
      <c r="G905" t="s">
        <v>190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1</v>
      </c>
      <c r="N905" t="s">
        <v>99</v>
      </c>
    </row>
    <row r="906" spans="1:14" x14ac:dyDescent="0.3">
      <c r="A906">
        <v>301</v>
      </c>
      <c r="B906">
        <v>456</v>
      </c>
      <c r="C906" s="1">
        <v>43726</v>
      </c>
      <c r="D906">
        <v>26.5685</v>
      </c>
      <c r="E906">
        <v>93.132306</v>
      </c>
      <c r="F906" t="s">
        <v>64</v>
      </c>
      <c r="G906" t="s">
        <v>190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1</v>
      </c>
      <c r="N906" t="s">
        <v>99</v>
      </c>
    </row>
    <row r="907" spans="1:14" x14ac:dyDescent="0.3">
      <c r="A907">
        <v>302</v>
      </c>
      <c r="B907">
        <v>457</v>
      </c>
      <c r="C907" s="1">
        <v>43728</v>
      </c>
      <c r="D907">
        <v>26.630351999999998</v>
      </c>
      <c r="E907">
        <v>93.543615000000003</v>
      </c>
      <c r="F907" t="s">
        <v>34</v>
      </c>
      <c r="G907" t="s">
        <v>187</v>
      </c>
      <c r="H907">
        <v>1</v>
      </c>
      <c r="I907">
        <v>0</v>
      </c>
      <c r="J907">
        <v>0</v>
      </c>
      <c r="K907">
        <v>1</v>
      </c>
      <c r="L907">
        <v>0</v>
      </c>
      <c r="M907">
        <v>0</v>
      </c>
      <c r="N907" t="s">
        <v>9</v>
      </c>
    </row>
    <row r="908" spans="1:14" x14ac:dyDescent="0.3">
      <c r="A908">
        <v>303</v>
      </c>
      <c r="B908">
        <v>458</v>
      </c>
      <c r="C908" s="1">
        <v>43728</v>
      </c>
      <c r="D908">
        <v>26.574717</v>
      </c>
      <c r="E908">
        <v>93.225111999999996</v>
      </c>
      <c r="F908" t="s">
        <v>88</v>
      </c>
      <c r="G908" t="s">
        <v>191</v>
      </c>
      <c r="H908">
        <v>1</v>
      </c>
      <c r="I908">
        <v>0</v>
      </c>
      <c r="J908">
        <v>0</v>
      </c>
      <c r="K908">
        <v>1</v>
      </c>
      <c r="L908">
        <v>0</v>
      </c>
      <c r="M908">
        <v>0</v>
      </c>
      <c r="N908" t="s">
        <v>9</v>
      </c>
    </row>
    <row r="909" spans="1:14" x14ac:dyDescent="0.3">
      <c r="A909">
        <v>304</v>
      </c>
      <c r="B909">
        <v>459</v>
      </c>
      <c r="C909" s="1">
        <v>43728</v>
      </c>
      <c r="D909">
        <v>26.574549999999999</v>
      </c>
      <c r="E909">
        <v>93.223623000000003</v>
      </c>
      <c r="F909" t="s">
        <v>28</v>
      </c>
      <c r="G909" t="s">
        <v>191</v>
      </c>
      <c r="H909">
        <v>1</v>
      </c>
      <c r="I909">
        <v>0</v>
      </c>
      <c r="J909">
        <v>0</v>
      </c>
      <c r="K909">
        <v>1</v>
      </c>
      <c r="L909">
        <v>0</v>
      </c>
      <c r="M909">
        <v>0</v>
      </c>
      <c r="N909" t="s">
        <v>9</v>
      </c>
    </row>
    <row r="910" spans="1:14" x14ac:dyDescent="0.3">
      <c r="A910">
        <v>305</v>
      </c>
      <c r="B910">
        <v>460</v>
      </c>
      <c r="C910" s="1">
        <v>43728</v>
      </c>
      <c r="D910">
        <v>26.575455000000002</v>
      </c>
      <c r="E910">
        <v>93.204548000000003</v>
      </c>
      <c r="F910" t="s">
        <v>88</v>
      </c>
      <c r="G910" t="s">
        <v>191</v>
      </c>
      <c r="H910">
        <v>1</v>
      </c>
      <c r="I910">
        <v>0</v>
      </c>
      <c r="J910">
        <v>0</v>
      </c>
      <c r="K910">
        <v>1</v>
      </c>
      <c r="L910">
        <v>0</v>
      </c>
      <c r="M910">
        <v>0</v>
      </c>
      <c r="N910" t="s">
        <v>9</v>
      </c>
    </row>
    <row r="911" spans="1:14" x14ac:dyDescent="0.3">
      <c r="A911">
        <v>306</v>
      </c>
      <c r="B911">
        <v>461</v>
      </c>
      <c r="C911" s="1">
        <v>43728</v>
      </c>
      <c r="D911">
        <v>26.574290000000001</v>
      </c>
      <c r="E911">
        <v>93.192931999999999</v>
      </c>
      <c r="F911" t="s">
        <v>36</v>
      </c>
      <c r="G911" t="s">
        <v>191</v>
      </c>
      <c r="H911">
        <v>1</v>
      </c>
      <c r="I911">
        <v>0</v>
      </c>
      <c r="J911">
        <v>0</v>
      </c>
      <c r="K911">
        <v>1</v>
      </c>
      <c r="L911">
        <v>0</v>
      </c>
      <c r="M911">
        <v>0</v>
      </c>
      <c r="N911" t="s">
        <v>9</v>
      </c>
    </row>
    <row r="912" spans="1:14" x14ac:dyDescent="0.3">
      <c r="A912">
        <v>307</v>
      </c>
      <c r="B912">
        <v>462</v>
      </c>
      <c r="C912" s="1">
        <v>43728</v>
      </c>
      <c r="D912">
        <v>26.569099999999999</v>
      </c>
      <c r="E912">
        <v>93.134747000000004</v>
      </c>
      <c r="F912" t="s">
        <v>28</v>
      </c>
      <c r="G912" t="s">
        <v>191</v>
      </c>
      <c r="H912">
        <v>0</v>
      </c>
      <c r="I912">
        <v>1</v>
      </c>
      <c r="J912">
        <v>0</v>
      </c>
      <c r="K912">
        <v>1</v>
      </c>
      <c r="L912">
        <v>0</v>
      </c>
      <c r="M912">
        <v>0</v>
      </c>
      <c r="N912" t="s">
        <v>9</v>
      </c>
    </row>
    <row r="913" spans="1:14" x14ac:dyDescent="0.3">
      <c r="A913">
        <v>308</v>
      </c>
      <c r="B913">
        <v>463</v>
      </c>
      <c r="C913" s="1">
        <v>43728</v>
      </c>
      <c r="D913">
        <v>26.576474999999999</v>
      </c>
      <c r="E913">
        <v>93.253680000000003</v>
      </c>
      <c r="F913" t="s">
        <v>34</v>
      </c>
      <c r="G913" t="s">
        <v>187</v>
      </c>
      <c r="H913">
        <v>1</v>
      </c>
      <c r="I913">
        <v>0</v>
      </c>
      <c r="J913">
        <v>0</v>
      </c>
      <c r="K913">
        <v>1</v>
      </c>
      <c r="L913">
        <v>0</v>
      </c>
      <c r="M913">
        <v>0</v>
      </c>
      <c r="N913" t="s">
        <v>9</v>
      </c>
    </row>
    <row r="914" spans="1:14" x14ac:dyDescent="0.3">
      <c r="A914">
        <v>309</v>
      </c>
      <c r="B914">
        <v>464</v>
      </c>
      <c r="C914" s="1">
        <v>43728</v>
      </c>
      <c r="D914">
        <v>26.641166999999999</v>
      </c>
      <c r="E914">
        <v>93.591361000000006</v>
      </c>
      <c r="F914" t="s">
        <v>18</v>
      </c>
      <c r="G914" t="s">
        <v>191</v>
      </c>
      <c r="H914">
        <v>1</v>
      </c>
      <c r="I914">
        <v>0</v>
      </c>
      <c r="J914">
        <v>0</v>
      </c>
      <c r="K914">
        <v>1</v>
      </c>
      <c r="L914">
        <v>0</v>
      </c>
      <c r="M914">
        <v>0</v>
      </c>
      <c r="N914" t="s">
        <v>9</v>
      </c>
    </row>
    <row r="915" spans="1:14" x14ac:dyDescent="0.3">
      <c r="A915">
        <v>310</v>
      </c>
      <c r="B915">
        <v>465</v>
      </c>
      <c r="C915" s="1">
        <v>43728</v>
      </c>
      <c r="D915">
        <v>26.625722</v>
      </c>
      <c r="E915">
        <v>93.533111000000005</v>
      </c>
      <c r="F915" t="s">
        <v>111</v>
      </c>
      <c r="G915" t="s">
        <v>191</v>
      </c>
      <c r="H915">
        <v>0</v>
      </c>
      <c r="I915">
        <v>1</v>
      </c>
      <c r="J915">
        <v>0</v>
      </c>
      <c r="K915">
        <v>1</v>
      </c>
      <c r="L915">
        <v>0</v>
      </c>
      <c r="M915">
        <v>0</v>
      </c>
      <c r="N915" t="s">
        <v>9</v>
      </c>
    </row>
    <row r="916" spans="1:14" x14ac:dyDescent="0.3">
      <c r="A916">
        <v>311</v>
      </c>
      <c r="B916">
        <v>466</v>
      </c>
      <c r="C916" s="1">
        <v>43728</v>
      </c>
      <c r="D916">
        <v>26.56925</v>
      </c>
      <c r="E916">
        <v>93.072083000000006</v>
      </c>
      <c r="F916" t="s">
        <v>32</v>
      </c>
      <c r="G916" t="s">
        <v>191</v>
      </c>
      <c r="H916">
        <v>0</v>
      </c>
      <c r="I916">
        <v>1</v>
      </c>
      <c r="J916">
        <v>0</v>
      </c>
      <c r="K916">
        <v>1</v>
      </c>
      <c r="L916">
        <v>0</v>
      </c>
      <c r="M916">
        <v>0</v>
      </c>
      <c r="N916" t="s">
        <v>9</v>
      </c>
    </row>
    <row r="917" spans="1:14" x14ac:dyDescent="0.3">
      <c r="A917">
        <v>312</v>
      </c>
      <c r="B917">
        <v>467</v>
      </c>
      <c r="C917" s="1">
        <v>43730</v>
      </c>
      <c r="D917">
        <v>26.574722000000001</v>
      </c>
      <c r="E917">
        <v>93.212500000000006</v>
      </c>
      <c r="F917" t="s">
        <v>88</v>
      </c>
      <c r="G917" t="s">
        <v>191</v>
      </c>
      <c r="H917">
        <v>1</v>
      </c>
      <c r="I917">
        <v>0</v>
      </c>
      <c r="J917">
        <v>0</v>
      </c>
      <c r="K917">
        <v>1</v>
      </c>
      <c r="L917">
        <v>0</v>
      </c>
      <c r="M917">
        <v>0</v>
      </c>
      <c r="N917" t="s">
        <v>9</v>
      </c>
    </row>
    <row r="918" spans="1:14" x14ac:dyDescent="0.3">
      <c r="A918">
        <v>313</v>
      </c>
      <c r="B918">
        <v>468</v>
      </c>
      <c r="C918" s="1">
        <v>43735</v>
      </c>
      <c r="D918">
        <v>26.610962000000001</v>
      </c>
      <c r="E918">
        <v>93.489755000000002</v>
      </c>
      <c r="F918" t="s">
        <v>28</v>
      </c>
      <c r="G918" t="s">
        <v>191</v>
      </c>
      <c r="H918">
        <v>1</v>
      </c>
      <c r="I918">
        <v>0</v>
      </c>
      <c r="J918">
        <v>0</v>
      </c>
      <c r="K918">
        <v>1</v>
      </c>
      <c r="L918">
        <v>0</v>
      </c>
      <c r="M918">
        <v>0</v>
      </c>
      <c r="N918" t="s">
        <v>9</v>
      </c>
    </row>
    <row r="919" spans="1:14" x14ac:dyDescent="0.3">
      <c r="A919">
        <v>314</v>
      </c>
      <c r="B919">
        <v>469</v>
      </c>
      <c r="C919" s="1">
        <v>43735</v>
      </c>
      <c r="D919">
        <v>26.608246999999999</v>
      </c>
      <c r="E919">
        <v>93.473517000000001</v>
      </c>
      <c r="F919" t="s">
        <v>61</v>
      </c>
      <c r="G919" t="s">
        <v>191</v>
      </c>
      <c r="H919">
        <v>1</v>
      </c>
      <c r="I919">
        <v>0</v>
      </c>
      <c r="J919">
        <v>0</v>
      </c>
      <c r="K919">
        <v>1</v>
      </c>
      <c r="L919">
        <v>0</v>
      </c>
      <c r="M919">
        <v>0</v>
      </c>
      <c r="N919" t="s">
        <v>9</v>
      </c>
    </row>
    <row r="920" spans="1:14" x14ac:dyDescent="0.3">
      <c r="A920">
        <v>315</v>
      </c>
      <c r="B920">
        <v>470</v>
      </c>
      <c r="C920" s="1">
        <v>43735</v>
      </c>
      <c r="D920">
        <v>26.595690000000001</v>
      </c>
      <c r="E920">
        <v>93.445063000000005</v>
      </c>
      <c r="F920" t="s">
        <v>18</v>
      </c>
      <c r="G920" t="s">
        <v>191</v>
      </c>
      <c r="H920">
        <v>1</v>
      </c>
      <c r="I920">
        <v>0</v>
      </c>
      <c r="J920">
        <v>0</v>
      </c>
      <c r="K920">
        <v>1</v>
      </c>
      <c r="L920">
        <v>0</v>
      </c>
      <c r="M920">
        <v>0</v>
      </c>
      <c r="N920" t="s">
        <v>9</v>
      </c>
    </row>
    <row r="921" spans="1:14" x14ac:dyDescent="0.3">
      <c r="A921">
        <v>316</v>
      </c>
      <c r="B921">
        <v>471</v>
      </c>
      <c r="C921" s="1">
        <v>43735</v>
      </c>
      <c r="D921">
        <v>26.578385000000001</v>
      </c>
      <c r="E921">
        <v>93.272113000000004</v>
      </c>
      <c r="F921" t="s">
        <v>36</v>
      </c>
      <c r="G921" t="s">
        <v>191</v>
      </c>
      <c r="H921">
        <v>1</v>
      </c>
      <c r="I921">
        <v>0</v>
      </c>
      <c r="J921">
        <v>0</v>
      </c>
      <c r="K921">
        <v>1</v>
      </c>
      <c r="L921">
        <v>0</v>
      </c>
      <c r="M921">
        <v>0</v>
      </c>
      <c r="N921" t="s">
        <v>9</v>
      </c>
    </row>
    <row r="922" spans="1:14" x14ac:dyDescent="0.3">
      <c r="A922">
        <v>317</v>
      </c>
      <c r="B922">
        <v>472</v>
      </c>
      <c r="C922" s="1">
        <v>43735</v>
      </c>
      <c r="D922">
        <v>26.575462000000002</v>
      </c>
      <c r="E922">
        <v>93.204840000000004</v>
      </c>
      <c r="F922" t="s">
        <v>34</v>
      </c>
      <c r="G922" t="s">
        <v>187</v>
      </c>
      <c r="H922">
        <v>1</v>
      </c>
      <c r="I922">
        <v>0</v>
      </c>
      <c r="J922">
        <v>0</v>
      </c>
      <c r="K922">
        <v>1</v>
      </c>
      <c r="L922">
        <v>0</v>
      </c>
      <c r="M922">
        <v>0</v>
      </c>
      <c r="N922" t="s">
        <v>9</v>
      </c>
    </row>
    <row r="923" spans="1:14" x14ac:dyDescent="0.3">
      <c r="A923">
        <v>318</v>
      </c>
      <c r="B923">
        <v>473</v>
      </c>
      <c r="C923" s="1">
        <v>43735</v>
      </c>
      <c r="D923">
        <v>26.584167000000001</v>
      </c>
      <c r="E923">
        <v>93.333888999999999</v>
      </c>
      <c r="F923" t="s">
        <v>96</v>
      </c>
      <c r="G923" t="s">
        <v>191</v>
      </c>
      <c r="H923">
        <v>1</v>
      </c>
      <c r="I923">
        <v>0</v>
      </c>
      <c r="J923">
        <v>0</v>
      </c>
      <c r="K923">
        <v>1</v>
      </c>
      <c r="L923">
        <v>0</v>
      </c>
      <c r="M923">
        <v>0</v>
      </c>
      <c r="N923" t="s">
        <v>9</v>
      </c>
    </row>
    <row r="924" spans="1:14" x14ac:dyDescent="0.3">
      <c r="A924">
        <v>319</v>
      </c>
      <c r="B924">
        <v>474</v>
      </c>
      <c r="C924" s="1">
        <v>43737</v>
      </c>
      <c r="D924">
        <v>26.574684999999999</v>
      </c>
      <c r="E924">
        <v>93.214650000000006</v>
      </c>
      <c r="F924" t="s">
        <v>49</v>
      </c>
      <c r="G924" t="s">
        <v>187</v>
      </c>
      <c r="H924">
        <v>1</v>
      </c>
      <c r="I924">
        <v>0</v>
      </c>
      <c r="J924">
        <v>0</v>
      </c>
      <c r="K924">
        <v>1</v>
      </c>
      <c r="L924">
        <v>0</v>
      </c>
      <c r="M924">
        <v>0</v>
      </c>
      <c r="N924" t="s">
        <v>9</v>
      </c>
    </row>
    <row r="925" spans="1:14" x14ac:dyDescent="0.3">
      <c r="A925">
        <v>320</v>
      </c>
      <c r="B925">
        <v>475</v>
      </c>
      <c r="C925" s="1">
        <v>43737</v>
      </c>
      <c r="D925">
        <v>26.574722000000001</v>
      </c>
      <c r="E925">
        <v>93.234443999999996</v>
      </c>
      <c r="F925" t="s">
        <v>20</v>
      </c>
      <c r="G925" t="s">
        <v>187</v>
      </c>
      <c r="H925">
        <v>1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2.48</v>
      </c>
    </row>
    <row r="926" spans="1:14" x14ac:dyDescent="0.3">
      <c r="A926">
        <v>321</v>
      </c>
      <c r="B926">
        <v>476</v>
      </c>
      <c r="C926" s="1">
        <v>43737</v>
      </c>
      <c r="D926">
        <v>26.578917000000001</v>
      </c>
      <c r="E926">
        <v>93.260278</v>
      </c>
      <c r="F926" t="s">
        <v>49</v>
      </c>
      <c r="G926" t="s">
        <v>187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4.1399999999999997</v>
      </c>
    </row>
    <row r="927" spans="1:14" x14ac:dyDescent="0.3">
      <c r="A927">
        <v>322</v>
      </c>
      <c r="B927">
        <v>477</v>
      </c>
      <c r="C927" s="1">
        <v>43737</v>
      </c>
      <c r="D927">
        <v>26.624444</v>
      </c>
      <c r="E927">
        <v>93.530305999999996</v>
      </c>
      <c r="F927" t="s">
        <v>64</v>
      </c>
      <c r="G927" t="s">
        <v>190</v>
      </c>
      <c r="H927">
        <v>1</v>
      </c>
      <c r="I927">
        <v>0</v>
      </c>
      <c r="J927">
        <v>0</v>
      </c>
      <c r="K927">
        <v>0</v>
      </c>
      <c r="L927">
        <v>1</v>
      </c>
      <c r="M927">
        <v>0</v>
      </c>
      <c r="N927">
        <v>5.17</v>
      </c>
    </row>
    <row r="928" spans="1:14" x14ac:dyDescent="0.3">
      <c r="A928">
        <v>323</v>
      </c>
      <c r="B928">
        <v>478</v>
      </c>
      <c r="C928" s="1">
        <v>43739</v>
      </c>
      <c r="D928">
        <v>26.575861</v>
      </c>
      <c r="E928">
        <v>93.243092000000004</v>
      </c>
      <c r="F928" t="s">
        <v>49</v>
      </c>
      <c r="G928" t="s">
        <v>187</v>
      </c>
      <c r="H928">
        <v>1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3.43</v>
      </c>
    </row>
    <row r="929" spans="1:14" x14ac:dyDescent="0.3">
      <c r="A929">
        <v>324</v>
      </c>
      <c r="B929">
        <v>479</v>
      </c>
      <c r="C929" s="1">
        <v>43739</v>
      </c>
      <c r="D929">
        <v>26.591407</v>
      </c>
      <c r="E929">
        <v>93.436920000000001</v>
      </c>
      <c r="F929" t="s">
        <v>28</v>
      </c>
      <c r="G929" t="s">
        <v>191</v>
      </c>
      <c r="H929">
        <v>1</v>
      </c>
      <c r="I929">
        <v>0</v>
      </c>
      <c r="J929">
        <v>0</v>
      </c>
      <c r="K929">
        <v>1</v>
      </c>
      <c r="L929">
        <v>0</v>
      </c>
      <c r="M929">
        <v>0</v>
      </c>
      <c r="N929">
        <v>5.0999999999999996</v>
      </c>
    </row>
    <row r="930" spans="1:14" x14ac:dyDescent="0.3">
      <c r="A930">
        <v>325</v>
      </c>
      <c r="B930">
        <v>480</v>
      </c>
      <c r="C930" s="1">
        <v>43739</v>
      </c>
      <c r="D930">
        <v>26.574128000000002</v>
      </c>
      <c r="E930">
        <v>93.188345999999996</v>
      </c>
      <c r="F930" t="s">
        <v>198</v>
      </c>
      <c r="G930" t="s">
        <v>190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1</v>
      </c>
      <c r="N930" t="s">
        <v>112</v>
      </c>
    </row>
    <row r="931" spans="1:14" x14ac:dyDescent="0.3">
      <c r="A931">
        <v>326</v>
      </c>
      <c r="B931">
        <v>480</v>
      </c>
      <c r="C931" s="1">
        <v>43739</v>
      </c>
      <c r="D931">
        <v>26.574128000000002</v>
      </c>
      <c r="E931">
        <v>93.188345999999996</v>
      </c>
      <c r="F931" t="s">
        <v>198</v>
      </c>
      <c r="G931" t="s">
        <v>190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1</v>
      </c>
      <c r="N931" t="s">
        <v>112</v>
      </c>
    </row>
    <row r="932" spans="1:14" x14ac:dyDescent="0.3">
      <c r="A932">
        <v>327</v>
      </c>
      <c r="B932">
        <v>480</v>
      </c>
      <c r="C932" s="1">
        <v>43739</v>
      </c>
      <c r="D932">
        <v>26.574128000000002</v>
      </c>
      <c r="E932">
        <v>93.188345999999996</v>
      </c>
      <c r="F932" t="s">
        <v>198</v>
      </c>
      <c r="G932" t="s">
        <v>190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1</v>
      </c>
      <c r="N932" t="s">
        <v>112</v>
      </c>
    </row>
    <row r="933" spans="1:14" x14ac:dyDescent="0.3">
      <c r="A933">
        <v>328</v>
      </c>
      <c r="B933">
        <v>480</v>
      </c>
      <c r="C933" s="1">
        <v>43739</v>
      </c>
      <c r="D933">
        <v>26.574128000000002</v>
      </c>
      <c r="E933">
        <v>93.188345999999996</v>
      </c>
      <c r="F933" t="s">
        <v>198</v>
      </c>
      <c r="G933" t="s">
        <v>190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1</v>
      </c>
      <c r="N933" t="s">
        <v>112</v>
      </c>
    </row>
    <row r="934" spans="1:14" x14ac:dyDescent="0.3">
      <c r="A934">
        <v>329</v>
      </c>
      <c r="B934">
        <v>480</v>
      </c>
      <c r="C934" s="1">
        <v>43739</v>
      </c>
      <c r="D934">
        <v>26.574128000000002</v>
      </c>
      <c r="E934">
        <v>93.188345999999996</v>
      </c>
      <c r="F934" t="s">
        <v>198</v>
      </c>
      <c r="G934" t="s">
        <v>190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1</v>
      </c>
      <c r="N934" t="s">
        <v>112</v>
      </c>
    </row>
    <row r="935" spans="1:14" x14ac:dyDescent="0.3">
      <c r="A935">
        <v>330</v>
      </c>
      <c r="B935">
        <v>480</v>
      </c>
      <c r="C935" s="1">
        <v>43739</v>
      </c>
      <c r="D935">
        <v>26.574128000000002</v>
      </c>
      <c r="E935">
        <v>93.188345999999996</v>
      </c>
      <c r="F935" t="s">
        <v>198</v>
      </c>
      <c r="G935" t="s">
        <v>190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1</v>
      </c>
      <c r="N935" t="s">
        <v>112</v>
      </c>
    </row>
    <row r="936" spans="1:14" x14ac:dyDescent="0.3">
      <c r="A936">
        <v>331</v>
      </c>
      <c r="B936">
        <v>480</v>
      </c>
      <c r="C936" s="1">
        <v>43739</v>
      </c>
      <c r="D936">
        <v>26.574128000000002</v>
      </c>
      <c r="E936">
        <v>93.188345999999996</v>
      </c>
      <c r="F936" t="s">
        <v>198</v>
      </c>
      <c r="G936" t="s">
        <v>190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1</v>
      </c>
      <c r="N936" t="s">
        <v>112</v>
      </c>
    </row>
    <row r="937" spans="1:14" x14ac:dyDescent="0.3">
      <c r="A937">
        <v>332</v>
      </c>
      <c r="B937">
        <v>480</v>
      </c>
      <c r="C937" s="1">
        <v>43739</v>
      </c>
      <c r="D937">
        <v>26.574128000000002</v>
      </c>
      <c r="E937">
        <v>93.188345999999996</v>
      </c>
      <c r="F937" t="s">
        <v>198</v>
      </c>
      <c r="G937" t="s">
        <v>190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1</v>
      </c>
      <c r="N937" t="s">
        <v>112</v>
      </c>
    </row>
    <row r="938" spans="1:14" x14ac:dyDescent="0.3">
      <c r="A938">
        <v>333</v>
      </c>
      <c r="B938">
        <v>481</v>
      </c>
      <c r="C938" s="1">
        <v>43739</v>
      </c>
      <c r="D938">
        <v>26.574128000000002</v>
      </c>
      <c r="E938">
        <v>93.188345999999996</v>
      </c>
      <c r="F938" t="s">
        <v>70</v>
      </c>
      <c r="G938" t="s">
        <v>190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1</v>
      </c>
      <c r="N938" t="s">
        <v>113</v>
      </c>
    </row>
    <row r="939" spans="1:14" x14ac:dyDescent="0.3">
      <c r="A939">
        <v>334</v>
      </c>
      <c r="B939">
        <v>481</v>
      </c>
      <c r="C939" s="1">
        <v>43739</v>
      </c>
      <c r="D939">
        <v>26.574128000000002</v>
      </c>
      <c r="E939">
        <v>93.188345999999996</v>
      </c>
      <c r="F939" t="s">
        <v>70</v>
      </c>
      <c r="G939" t="s">
        <v>190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1</v>
      </c>
      <c r="N939" t="s">
        <v>113</v>
      </c>
    </row>
    <row r="940" spans="1:14" x14ac:dyDescent="0.3">
      <c r="A940">
        <v>335</v>
      </c>
      <c r="B940">
        <v>482</v>
      </c>
      <c r="C940" s="1">
        <v>43741</v>
      </c>
      <c r="D940">
        <v>26.641437</v>
      </c>
      <c r="E940">
        <v>93.578931999999995</v>
      </c>
      <c r="F940" t="s">
        <v>49</v>
      </c>
      <c r="G940" t="s">
        <v>187</v>
      </c>
      <c r="H940">
        <v>1</v>
      </c>
      <c r="I940">
        <v>0</v>
      </c>
      <c r="J940">
        <v>0</v>
      </c>
      <c r="K940">
        <v>1</v>
      </c>
      <c r="L940">
        <v>0</v>
      </c>
      <c r="M940">
        <v>0</v>
      </c>
      <c r="N940" t="s">
        <v>9</v>
      </c>
    </row>
    <row r="941" spans="1:14" x14ac:dyDescent="0.3">
      <c r="A941">
        <v>336</v>
      </c>
      <c r="B941">
        <v>483</v>
      </c>
      <c r="C941" s="1">
        <v>43741</v>
      </c>
      <c r="D941">
        <v>26.634647000000001</v>
      </c>
      <c r="E941">
        <v>93.553664999999995</v>
      </c>
      <c r="F941" t="s">
        <v>34</v>
      </c>
      <c r="G941" t="s">
        <v>187</v>
      </c>
      <c r="H941">
        <v>1</v>
      </c>
      <c r="I941">
        <v>0</v>
      </c>
      <c r="J941">
        <v>0</v>
      </c>
      <c r="K941">
        <v>1</v>
      </c>
      <c r="L941">
        <v>0</v>
      </c>
      <c r="M941">
        <v>0</v>
      </c>
      <c r="N941" t="s">
        <v>9</v>
      </c>
    </row>
    <row r="942" spans="1:14" x14ac:dyDescent="0.3">
      <c r="A942">
        <v>337</v>
      </c>
      <c r="B942">
        <v>484</v>
      </c>
      <c r="C942" s="1">
        <v>43741</v>
      </c>
      <c r="D942">
        <v>26.609014999999999</v>
      </c>
      <c r="E942">
        <v>93.476268000000005</v>
      </c>
      <c r="F942" t="s">
        <v>48</v>
      </c>
      <c r="G942" t="s">
        <v>191</v>
      </c>
      <c r="H942">
        <v>1</v>
      </c>
      <c r="I942">
        <v>0</v>
      </c>
      <c r="J942">
        <v>0</v>
      </c>
      <c r="K942">
        <v>1</v>
      </c>
      <c r="L942">
        <v>0</v>
      </c>
      <c r="M942">
        <v>0</v>
      </c>
      <c r="N942" t="s">
        <v>9</v>
      </c>
    </row>
    <row r="943" spans="1:14" x14ac:dyDescent="0.3">
      <c r="A943">
        <v>338</v>
      </c>
      <c r="B943">
        <v>485</v>
      </c>
      <c r="C943" s="1">
        <v>43741</v>
      </c>
      <c r="D943">
        <v>26.601595</v>
      </c>
      <c r="E943">
        <v>93.456567000000007</v>
      </c>
      <c r="F943" t="s">
        <v>36</v>
      </c>
      <c r="G943" t="s">
        <v>191</v>
      </c>
      <c r="H943">
        <v>1</v>
      </c>
      <c r="I943">
        <v>0</v>
      </c>
      <c r="J943">
        <v>0</v>
      </c>
      <c r="K943">
        <v>1</v>
      </c>
      <c r="L943">
        <v>0</v>
      </c>
      <c r="M943">
        <v>0</v>
      </c>
      <c r="N943" t="s">
        <v>9</v>
      </c>
    </row>
    <row r="944" spans="1:14" x14ac:dyDescent="0.3">
      <c r="A944">
        <v>339</v>
      </c>
      <c r="B944">
        <v>486</v>
      </c>
      <c r="C944" s="1">
        <v>43741</v>
      </c>
      <c r="D944">
        <v>26.590589999999999</v>
      </c>
      <c r="E944">
        <v>93.425567999999998</v>
      </c>
      <c r="F944" t="s">
        <v>49</v>
      </c>
      <c r="G944" t="s">
        <v>187</v>
      </c>
      <c r="H944">
        <v>1</v>
      </c>
      <c r="I944">
        <v>0</v>
      </c>
      <c r="J944">
        <v>0</v>
      </c>
      <c r="K944">
        <v>1</v>
      </c>
      <c r="L944">
        <v>0</v>
      </c>
      <c r="M944">
        <v>0</v>
      </c>
      <c r="N944" t="s">
        <v>9</v>
      </c>
    </row>
    <row r="945" spans="1:14" x14ac:dyDescent="0.3">
      <c r="A945">
        <v>340</v>
      </c>
      <c r="B945">
        <v>487</v>
      </c>
      <c r="C945" s="1">
        <v>43741</v>
      </c>
      <c r="D945">
        <v>26.589324999999999</v>
      </c>
      <c r="E945">
        <v>93.408747000000005</v>
      </c>
      <c r="F945" t="s">
        <v>49</v>
      </c>
      <c r="G945" t="s">
        <v>187</v>
      </c>
      <c r="H945">
        <v>1</v>
      </c>
      <c r="I945">
        <v>0</v>
      </c>
      <c r="J945">
        <v>0</v>
      </c>
      <c r="K945">
        <v>1</v>
      </c>
      <c r="L945">
        <v>0</v>
      </c>
      <c r="M945">
        <v>0</v>
      </c>
      <c r="N945" t="s">
        <v>9</v>
      </c>
    </row>
    <row r="946" spans="1:14" x14ac:dyDescent="0.3">
      <c r="A946">
        <v>341</v>
      </c>
      <c r="B946">
        <v>488</v>
      </c>
      <c r="C946" s="1">
        <v>43741</v>
      </c>
      <c r="D946">
        <v>26.589395</v>
      </c>
      <c r="E946">
        <v>93.408529999999999</v>
      </c>
      <c r="F946" t="s">
        <v>49</v>
      </c>
      <c r="G946" t="s">
        <v>187</v>
      </c>
      <c r="H946">
        <v>1</v>
      </c>
      <c r="I946">
        <v>0</v>
      </c>
      <c r="J946">
        <v>0</v>
      </c>
      <c r="K946">
        <v>1</v>
      </c>
      <c r="L946">
        <v>0</v>
      </c>
      <c r="M946">
        <v>0</v>
      </c>
      <c r="N946" t="s">
        <v>9</v>
      </c>
    </row>
    <row r="947" spans="1:14" x14ac:dyDescent="0.3">
      <c r="A947">
        <v>342</v>
      </c>
      <c r="B947">
        <v>489</v>
      </c>
      <c r="C947" s="1">
        <v>43741</v>
      </c>
      <c r="D947">
        <v>26.589169999999999</v>
      </c>
      <c r="E947">
        <v>93.408839999999998</v>
      </c>
      <c r="F947" t="s">
        <v>61</v>
      </c>
      <c r="G947" t="s">
        <v>191</v>
      </c>
      <c r="H947">
        <v>1</v>
      </c>
      <c r="I947">
        <v>0</v>
      </c>
      <c r="J947">
        <v>0</v>
      </c>
      <c r="K947">
        <v>1</v>
      </c>
      <c r="L947">
        <v>0</v>
      </c>
      <c r="M947">
        <v>0</v>
      </c>
      <c r="N947" t="s">
        <v>9</v>
      </c>
    </row>
    <row r="948" spans="1:14" x14ac:dyDescent="0.3">
      <c r="A948">
        <v>343</v>
      </c>
      <c r="B948">
        <v>490</v>
      </c>
      <c r="C948" s="1">
        <v>43741</v>
      </c>
      <c r="D948">
        <v>26.587838000000001</v>
      </c>
      <c r="E948">
        <v>93.391407999999998</v>
      </c>
      <c r="F948" t="s">
        <v>36</v>
      </c>
      <c r="G948" t="s">
        <v>191</v>
      </c>
      <c r="H948">
        <v>1</v>
      </c>
      <c r="I948">
        <v>0</v>
      </c>
      <c r="J948">
        <v>0</v>
      </c>
      <c r="K948">
        <v>1</v>
      </c>
      <c r="L948">
        <v>0</v>
      </c>
      <c r="M948">
        <v>0</v>
      </c>
      <c r="N948" t="s">
        <v>9</v>
      </c>
    </row>
    <row r="949" spans="1:14" x14ac:dyDescent="0.3">
      <c r="A949">
        <v>344</v>
      </c>
      <c r="B949">
        <v>491</v>
      </c>
      <c r="C949" s="1">
        <v>43741</v>
      </c>
      <c r="D949">
        <v>26.578762000000001</v>
      </c>
      <c r="E949">
        <v>93.261467999999994</v>
      </c>
      <c r="F949" t="s">
        <v>194</v>
      </c>
      <c r="G949" t="s">
        <v>191</v>
      </c>
      <c r="H949">
        <v>1</v>
      </c>
      <c r="I949">
        <v>0</v>
      </c>
      <c r="J949">
        <v>0</v>
      </c>
      <c r="K949">
        <v>1</v>
      </c>
      <c r="L949">
        <v>0</v>
      </c>
      <c r="M949">
        <v>0</v>
      </c>
      <c r="N949" t="s">
        <v>9</v>
      </c>
    </row>
    <row r="950" spans="1:14" x14ac:dyDescent="0.3">
      <c r="A950">
        <v>345</v>
      </c>
      <c r="B950">
        <v>492</v>
      </c>
      <c r="C950" s="1">
        <v>43741</v>
      </c>
      <c r="D950">
        <v>26.574808000000001</v>
      </c>
      <c r="E950">
        <v>93.211478</v>
      </c>
      <c r="F950" t="s">
        <v>28</v>
      </c>
      <c r="G950" t="s">
        <v>191</v>
      </c>
      <c r="H950">
        <v>1</v>
      </c>
      <c r="I950">
        <v>0</v>
      </c>
      <c r="J950">
        <v>0</v>
      </c>
      <c r="K950">
        <v>1</v>
      </c>
      <c r="L950">
        <v>0</v>
      </c>
      <c r="M950">
        <v>0</v>
      </c>
      <c r="N950" t="s">
        <v>9</v>
      </c>
    </row>
    <row r="951" spans="1:14" x14ac:dyDescent="0.3">
      <c r="A951">
        <v>346</v>
      </c>
      <c r="B951">
        <v>493</v>
      </c>
      <c r="C951" s="1">
        <v>43741</v>
      </c>
      <c r="D951">
        <v>26.575728000000002</v>
      </c>
      <c r="E951">
        <v>93.201759999999993</v>
      </c>
      <c r="F951" t="s">
        <v>49</v>
      </c>
      <c r="G951" t="s">
        <v>187</v>
      </c>
      <c r="H951">
        <v>1</v>
      </c>
      <c r="I951">
        <v>0</v>
      </c>
      <c r="J951">
        <v>0</v>
      </c>
      <c r="K951">
        <v>1</v>
      </c>
      <c r="L951">
        <v>0</v>
      </c>
      <c r="M951">
        <v>0</v>
      </c>
      <c r="N951" t="s">
        <v>9</v>
      </c>
    </row>
    <row r="952" spans="1:14" x14ac:dyDescent="0.3">
      <c r="A952">
        <v>347</v>
      </c>
      <c r="B952">
        <v>494</v>
      </c>
      <c r="C952" s="1">
        <v>43741</v>
      </c>
      <c r="D952">
        <v>26.575775</v>
      </c>
      <c r="E952">
        <v>93.201800000000006</v>
      </c>
      <c r="F952" t="s">
        <v>49</v>
      </c>
      <c r="G952" t="s">
        <v>187</v>
      </c>
      <c r="H952">
        <v>1</v>
      </c>
      <c r="I952">
        <v>0</v>
      </c>
      <c r="J952">
        <v>0</v>
      </c>
      <c r="K952">
        <v>1</v>
      </c>
      <c r="L952">
        <v>0</v>
      </c>
      <c r="M952">
        <v>0</v>
      </c>
      <c r="N952" t="s">
        <v>9</v>
      </c>
    </row>
    <row r="953" spans="1:14" x14ac:dyDescent="0.3">
      <c r="A953">
        <v>348</v>
      </c>
      <c r="B953">
        <v>495</v>
      </c>
      <c r="C953" s="1">
        <v>43741</v>
      </c>
      <c r="D953">
        <v>26.574504999999998</v>
      </c>
      <c r="E953">
        <v>93.092422999999997</v>
      </c>
      <c r="F953" t="s">
        <v>34</v>
      </c>
      <c r="G953" t="s">
        <v>187</v>
      </c>
      <c r="H953">
        <v>1</v>
      </c>
      <c r="I953">
        <v>0</v>
      </c>
      <c r="J953">
        <v>0</v>
      </c>
      <c r="K953">
        <v>1</v>
      </c>
      <c r="L953">
        <v>0</v>
      </c>
      <c r="M953">
        <v>0</v>
      </c>
      <c r="N953" t="s">
        <v>9</v>
      </c>
    </row>
    <row r="954" spans="1:14" x14ac:dyDescent="0.3">
      <c r="A954">
        <v>349</v>
      </c>
      <c r="B954">
        <v>496</v>
      </c>
      <c r="C954" s="1">
        <v>43741</v>
      </c>
      <c r="D954">
        <v>26.574681999999999</v>
      </c>
      <c r="E954">
        <v>93.222492000000003</v>
      </c>
      <c r="F954" t="s">
        <v>34</v>
      </c>
      <c r="G954" t="s">
        <v>187</v>
      </c>
      <c r="H954">
        <v>1</v>
      </c>
      <c r="I954">
        <v>0</v>
      </c>
      <c r="J954">
        <v>0</v>
      </c>
      <c r="K954">
        <v>1</v>
      </c>
      <c r="L954">
        <v>0</v>
      </c>
      <c r="M954">
        <v>0</v>
      </c>
      <c r="N954" t="s">
        <v>9</v>
      </c>
    </row>
    <row r="955" spans="1:14" x14ac:dyDescent="0.3">
      <c r="A955">
        <v>350</v>
      </c>
      <c r="B955">
        <v>497</v>
      </c>
      <c r="C955" s="1">
        <v>43741</v>
      </c>
      <c r="D955">
        <v>26.576342</v>
      </c>
      <c r="E955">
        <v>93.252413000000004</v>
      </c>
      <c r="F955" t="s">
        <v>36</v>
      </c>
      <c r="G955" t="s">
        <v>191</v>
      </c>
      <c r="H955">
        <v>1</v>
      </c>
      <c r="I955">
        <v>0</v>
      </c>
      <c r="J955">
        <v>0</v>
      </c>
      <c r="K955">
        <v>1</v>
      </c>
      <c r="L955">
        <v>0</v>
      </c>
      <c r="M955">
        <v>0</v>
      </c>
      <c r="N955" t="s">
        <v>9</v>
      </c>
    </row>
    <row r="956" spans="1:14" x14ac:dyDescent="0.3">
      <c r="A956">
        <v>351</v>
      </c>
      <c r="B956">
        <v>498</v>
      </c>
      <c r="C956" s="1">
        <v>43741</v>
      </c>
      <c r="D956">
        <v>26.601233000000001</v>
      </c>
      <c r="E956">
        <v>93.455871999999999</v>
      </c>
      <c r="F956" t="s">
        <v>29</v>
      </c>
      <c r="G956" t="s">
        <v>187</v>
      </c>
      <c r="H956">
        <v>1</v>
      </c>
      <c r="I956">
        <v>0</v>
      </c>
      <c r="J956">
        <v>0</v>
      </c>
      <c r="K956">
        <v>1</v>
      </c>
      <c r="L956">
        <v>0</v>
      </c>
      <c r="M956">
        <v>0</v>
      </c>
      <c r="N956" t="s">
        <v>9</v>
      </c>
    </row>
    <row r="957" spans="1:14" x14ac:dyDescent="0.3">
      <c r="A957">
        <v>352</v>
      </c>
      <c r="B957">
        <v>499</v>
      </c>
      <c r="C957" s="1">
        <v>43741</v>
      </c>
      <c r="D957">
        <v>26.601937</v>
      </c>
      <c r="E957">
        <v>93.457030000000003</v>
      </c>
      <c r="F957" t="s">
        <v>36</v>
      </c>
      <c r="G957" t="s">
        <v>191</v>
      </c>
      <c r="H957">
        <v>1</v>
      </c>
      <c r="I957">
        <v>0</v>
      </c>
      <c r="J957">
        <v>0</v>
      </c>
      <c r="K957">
        <v>1</v>
      </c>
      <c r="L957">
        <v>0</v>
      </c>
      <c r="M957">
        <v>0</v>
      </c>
      <c r="N957" t="s">
        <v>9</v>
      </c>
    </row>
    <row r="958" spans="1:14" x14ac:dyDescent="0.3">
      <c r="A958">
        <v>353</v>
      </c>
      <c r="B958">
        <v>500</v>
      </c>
      <c r="C958" s="1">
        <v>43741</v>
      </c>
      <c r="D958">
        <v>26.617294999999999</v>
      </c>
      <c r="E958">
        <v>93.511966999999999</v>
      </c>
      <c r="F958" t="s">
        <v>18</v>
      </c>
      <c r="G958" t="s">
        <v>191</v>
      </c>
      <c r="H958">
        <v>1</v>
      </c>
      <c r="I958">
        <v>0</v>
      </c>
      <c r="J958">
        <v>0</v>
      </c>
      <c r="K958">
        <v>1</v>
      </c>
      <c r="L958">
        <v>0</v>
      </c>
      <c r="M958">
        <v>0</v>
      </c>
      <c r="N958" t="s">
        <v>9</v>
      </c>
    </row>
    <row r="959" spans="1:14" x14ac:dyDescent="0.3">
      <c r="A959">
        <v>354</v>
      </c>
      <c r="B959">
        <v>501</v>
      </c>
      <c r="C959" s="1">
        <v>43741</v>
      </c>
      <c r="D959">
        <v>26.574750000000002</v>
      </c>
      <c r="E959">
        <v>93.195138999999998</v>
      </c>
      <c r="F959" t="s">
        <v>70</v>
      </c>
      <c r="G959" t="s">
        <v>190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1</v>
      </c>
      <c r="N959" t="s">
        <v>114</v>
      </c>
    </row>
    <row r="960" spans="1:14" x14ac:dyDescent="0.3">
      <c r="A960">
        <v>355</v>
      </c>
      <c r="B960">
        <v>502</v>
      </c>
      <c r="C960" s="1">
        <v>43741</v>
      </c>
      <c r="D960">
        <v>26.5745</v>
      </c>
      <c r="E960">
        <v>93.193332999999996</v>
      </c>
      <c r="F960" t="s">
        <v>103</v>
      </c>
      <c r="G960" t="s">
        <v>189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1</v>
      </c>
      <c r="N960" t="s">
        <v>115</v>
      </c>
    </row>
    <row r="961" spans="1:14" x14ac:dyDescent="0.3">
      <c r="A961">
        <v>356</v>
      </c>
      <c r="B961">
        <v>503</v>
      </c>
      <c r="C961" s="1">
        <v>43741</v>
      </c>
      <c r="D961">
        <v>26.572778</v>
      </c>
      <c r="E961">
        <v>93.144082999999995</v>
      </c>
      <c r="F961" t="s">
        <v>70</v>
      </c>
      <c r="G961" t="s">
        <v>190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1</v>
      </c>
      <c r="N961" t="s">
        <v>116</v>
      </c>
    </row>
    <row r="962" spans="1:14" x14ac:dyDescent="0.3">
      <c r="A962">
        <v>357</v>
      </c>
      <c r="B962">
        <v>504</v>
      </c>
      <c r="C962" s="1">
        <v>43741</v>
      </c>
      <c r="D962">
        <v>26.570360999999998</v>
      </c>
      <c r="E962">
        <v>93.118360999999993</v>
      </c>
      <c r="F962" t="s">
        <v>70</v>
      </c>
      <c r="G962" t="s">
        <v>190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1</v>
      </c>
      <c r="N962" t="s">
        <v>117</v>
      </c>
    </row>
    <row r="963" spans="1:14" x14ac:dyDescent="0.3">
      <c r="A963">
        <v>358</v>
      </c>
      <c r="B963">
        <v>505</v>
      </c>
      <c r="C963" s="1">
        <v>43741</v>
      </c>
      <c r="D963">
        <v>26.571306</v>
      </c>
      <c r="E963">
        <v>93.117389000000003</v>
      </c>
      <c r="F963" t="s">
        <v>68</v>
      </c>
      <c r="G963" t="s">
        <v>190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1</v>
      </c>
      <c r="N963" t="s">
        <v>118</v>
      </c>
    </row>
    <row r="964" spans="1:14" x14ac:dyDescent="0.3">
      <c r="A964">
        <v>359</v>
      </c>
      <c r="B964">
        <v>506</v>
      </c>
      <c r="C964" s="1">
        <v>43748</v>
      </c>
      <c r="D964">
        <v>26.641278</v>
      </c>
      <c r="E964">
        <v>93.585527999999996</v>
      </c>
      <c r="F964" t="s">
        <v>194</v>
      </c>
      <c r="G964" t="s">
        <v>191</v>
      </c>
      <c r="H964">
        <v>1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1.52</v>
      </c>
    </row>
    <row r="965" spans="1:14" x14ac:dyDescent="0.3">
      <c r="A965">
        <v>360</v>
      </c>
      <c r="B965">
        <v>507</v>
      </c>
      <c r="C965" s="1">
        <v>43748</v>
      </c>
      <c r="D965">
        <v>26.611861000000001</v>
      </c>
      <c r="E965">
        <v>93.494749999999996</v>
      </c>
      <c r="F965" t="s">
        <v>48</v>
      </c>
      <c r="G965" t="s">
        <v>191</v>
      </c>
      <c r="H965">
        <v>1</v>
      </c>
      <c r="I965">
        <v>0</v>
      </c>
      <c r="J965">
        <v>0</v>
      </c>
      <c r="K965">
        <v>1</v>
      </c>
      <c r="L965">
        <v>0</v>
      </c>
      <c r="M965">
        <v>0</v>
      </c>
      <c r="N965">
        <v>2.13</v>
      </c>
    </row>
    <row r="966" spans="1:14" x14ac:dyDescent="0.3">
      <c r="A966">
        <v>361</v>
      </c>
      <c r="B966">
        <v>508</v>
      </c>
      <c r="C966" s="1">
        <v>43748</v>
      </c>
      <c r="D966">
        <v>26.609472</v>
      </c>
      <c r="E966">
        <v>93.478110999999998</v>
      </c>
      <c r="F966" t="s">
        <v>37</v>
      </c>
      <c r="G966" t="s">
        <v>187</v>
      </c>
      <c r="H966">
        <v>1</v>
      </c>
      <c r="I966">
        <v>0</v>
      </c>
      <c r="J966">
        <v>0</v>
      </c>
      <c r="K966">
        <v>1</v>
      </c>
      <c r="L966">
        <v>0</v>
      </c>
      <c r="M966">
        <v>0</v>
      </c>
      <c r="N966">
        <v>2.17</v>
      </c>
    </row>
    <row r="967" spans="1:14" x14ac:dyDescent="0.3">
      <c r="A967">
        <v>362</v>
      </c>
      <c r="B967">
        <v>509</v>
      </c>
      <c r="C967" s="1">
        <v>43748</v>
      </c>
      <c r="D967">
        <v>26.608305999999999</v>
      </c>
      <c r="E967">
        <v>93.473693999999995</v>
      </c>
      <c r="F967" t="s">
        <v>36</v>
      </c>
      <c r="G967" t="s">
        <v>191</v>
      </c>
      <c r="H967">
        <v>1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2.21</v>
      </c>
    </row>
    <row r="968" spans="1:14" x14ac:dyDescent="0.3">
      <c r="A968">
        <v>363</v>
      </c>
      <c r="B968">
        <v>510</v>
      </c>
      <c r="C968" s="1">
        <v>43748</v>
      </c>
      <c r="D968">
        <v>26.585305999999999</v>
      </c>
      <c r="E968">
        <v>93.317222000000001</v>
      </c>
      <c r="F968" t="s">
        <v>194</v>
      </c>
      <c r="G968" t="s">
        <v>191</v>
      </c>
      <c r="H968">
        <v>1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2.48</v>
      </c>
    </row>
    <row r="969" spans="1:14" x14ac:dyDescent="0.3">
      <c r="A969">
        <v>364</v>
      </c>
      <c r="B969">
        <v>511</v>
      </c>
      <c r="C969" s="1">
        <v>43748</v>
      </c>
      <c r="D969">
        <v>26.574805999999999</v>
      </c>
      <c r="E969">
        <v>93.234194000000002</v>
      </c>
      <c r="F969" t="s">
        <v>82</v>
      </c>
      <c r="G969" t="s">
        <v>191</v>
      </c>
      <c r="H969">
        <v>1</v>
      </c>
      <c r="I969">
        <v>0</v>
      </c>
      <c r="J969">
        <v>0</v>
      </c>
      <c r="K969">
        <v>1</v>
      </c>
      <c r="L969">
        <v>0</v>
      </c>
      <c r="M969">
        <v>0</v>
      </c>
      <c r="N969">
        <v>3.7</v>
      </c>
    </row>
    <row r="970" spans="1:14" x14ac:dyDescent="0.3">
      <c r="A970">
        <v>365</v>
      </c>
      <c r="B970">
        <v>512</v>
      </c>
      <c r="C970" s="1">
        <v>43748</v>
      </c>
      <c r="D970">
        <v>26.574694000000001</v>
      </c>
      <c r="E970">
        <v>93.232917</v>
      </c>
      <c r="F970" t="s">
        <v>49</v>
      </c>
      <c r="G970" t="s">
        <v>187</v>
      </c>
      <c r="H970">
        <v>1</v>
      </c>
      <c r="I970">
        <v>0</v>
      </c>
      <c r="J970">
        <v>0</v>
      </c>
      <c r="K970">
        <v>1</v>
      </c>
      <c r="L970">
        <v>0</v>
      </c>
      <c r="M970">
        <v>0</v>
      </c>
      <c r="N970">
        <v>3.9</v>
      </c>
    </row>
    <row r="971" spans="1:14" x14ac:dyDescent="0.3">
      <c r="A971">
        <v>366</v>
      </c>
      <c r="B971">
        <v>513</v>
      </c>
      <c r="C971" s="1">
        <v>43748</v>
      </c>
      <c r="D971">
        <v>26.574667000000002</v>
      </c>
      <c r="E971">
        <v>93.229056</v>
      </c>
      <c r="F971" t="s">
        <v>37</v>
      </c>
      <c r="G971" t="s">
        <v>187</v>
      </c>
      <c r="H971">
        <v>1</v>
      </c>
      <c r="I971">
        <v>0</v>
      </c>
      <c r="J971">
        <v>0</v>
      </c>
      <c r="K971">
        <v>1</v>
      </c>
      <c r="L971">
        <v>0</v>
      </c>
      <c r="M971">
        <v>0</v>
      </c>
      <c r="N971">
        <v>3.12</v>
      </c>
    </row>
    <row r="972" spans="1:14" x14ac:dyDescent="0.3">
      <c r="A972">
        <v>367</v>
      </c>
      <c r="B972">
        <v>514</v>
      </c>
      <c r="C972" s="1">
        <v>43748</v>
      </c>
      <c r="D972">
        <v>26.574221999999999</v>
      </c>
      <c r="E972">
        <v>93.189971999999997</v>
      </c>
      <c r="F972" t="s">
        <v>119</v>
      </c>
      <c r="G972" t="s">
        <v>191</v>
      </c>
      <c r="H972">
        <v>1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3.22</v>
      </c>
    </row>
    <row r="973" spans="1:14" x14ac:dyDescent="0.3">
      <c r="A973">
        <v>368</v>
      </c>
      <c r="B973">
        <v>515</v>
      </c>
      <c r="C973" s="1">
        <v>43748</v>
      </c>
      <c r="D973">
        <v>26.574000000000002</v>
      </c>
      <c r="E973">
        <v>93.184583000000003</v>
      </c>
      <c r="F973" t="s">
        <v>34</v>
      </c>
      <c r="G973" t="s">
        <v>187</v>
      </c>
      <c r="H973">
        <v>1</v>
      </c>
      <c r="I973">
        <v>0</v>
      </c>
      <c r="J973">
        <v>0</v>
      </c>
      <c r="K973">
        <v>1</v>
      </c>
      <c r="L973">
        <v>0</v>
      </c>
      <c r="M973">
        <v>0</v>
      </c>
      <c r="N973">
        <v>3.29</v>
      </c>
    </row>
    <row r="974" spans="1:14" x14ac:dyDescent="0.3">
      <c r="A974">
        <v>369</v>
      </c>
      <c r="B974">
        <v>516</v>
      </c>
      <c r="C974" s="1">
        <v>43749</v>
      </c>
      <c r="D974">
        <v>26.615282000000001</v>
      </c>
      <c r="E974">
        <v>93.506934999999999</v>
      </c>
      <c r="F974" t="s">
        <v>36</v>
      </c>
      <c r="G974" t="s">
        <v>191</v>
      </c>
      <c r="H974">
        <v>1</v>
      </c>
      <c r="I974">
        <v>0</v>
      </c>
      <c r="J974">
        <v>0</v>
      </c>
      <c r="K974">
        <v>1</v>
      </c>
      <c r="L974">
        <v>0</v>
      </c>
      <c r="M974">
        <v>0</v>
      </c>
      <c r="N974" t="s">
        <v>9</v>
      </c>
    </row>
    <row r="975" spans="1:14" x14ac:dyDescent="0.3">
      <c r="A975">
        <v>370</v>
      </c>
      <c r="B975">
        <v>517</v>
      </c>
      <c r="C975" s="1">
        <v>43750</v>
      </c>
      <c r="D975">
        <v>26.597528000000001</v>
      </c>
      <c r="E975">
        <v>93.448778000000004</v>
      </c>
      <c r="F975" t="s">
        <v>36</v>
      </c>
      <c r="G975" t="s">
        <v>191</v>
      </c>
      <c r="H975">
        <v>1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2.13</v>
      </c>
    </row>
    <row r="976" spans="1:14" x14ac:dyDescent="0.3">
      <c r="A976">
        <v>371</v>
      </c>
      <c r="B976">
        <v>518</v>
      </c>
      <c r="C976" s="1">
        <v>43750</v>
      </c>
      <c r="D976">
        <v>26.603556000000001</v>
      </c>
      <c r="E976">
        <v>93.460306000000003</v>
      </c>
      <c r="F976" t="s">
        <v>37</v>
      </c>
      <c r="G976" t="s">
        <v>187</v>
      </c>
      <c r="H976">
        <v>1</v>
      </c>
      <c r="I976">
        <v>0</v>
      </c>
      <c r="J976">
        <v>0</v>
      </c>
      <c r="K976">
        <v>1</v>
      </c>
      <c r="L976">
        <v>0</v>
      </c>
      <c r="M976">
        <v>0</v>
      </c>
      <c r="N976">
        <v>2.17</v>
      </c>
    </row>
    <row r="977" spans="1:14" x14ac:dyDescent="0.3">
      <c r="A977">
        <v>372</v>
      </c>
      <c r="B977">
        <v>519</v>
      </c>
      <c r="C977" s="1">
        <v>43750</v>
      </c>
      <c r="D977">
        <v>26.575854</v>
      </c>
      <c r="E977">
        <v>93.174093999999997</v>
      </c>
      <c r="F977" t="s">
        <v>93</v>
      </c>
      <c r="G977" t="s">
        <v>191</v>
      </c>
      <c r="H977">
        <v>0</v>
      </c>
      <c r="I977">
        <v>1</v>
      </c>
      <c r="J977">
        <v>0</v>
      </c>
      <c r="K977">
        <v>1</v>
      </c>
      <c r="L977">
        <v>0</v>
      </c>
      <c r="M977">
        <v>0</v>
      </c>
      <c r="N977">
        <v>3.1</v>
      </c>
    </row>
    <row r="978" spans="1:14" x14ac:dyDescent="0.3">
      <c r="A978">
        <v>373</v>
      </c>
      <c r="B978">
        <v>520</v>
      </c>
      <c r="C978" s="1">
        <v>43750</v>
      </c>
      <c r="D978">
        <v>26.568777999999998</v>
      </c>
      <c r="E978">
        <v>93.059721999999994</v>
      </c>
      <c r="F978" t="s">
        <v>82</v>
      </c>
      <c r="G978" t="s">
        <v>191</v>
      </c>
      <c r="H978">
        <v>1</v>
      </c>
      <c r="I978">
        <v>0</v>
      </c>
      <c r="J978">
        <v>0</v>
      </c>
      <c r="K978">
        <v>1</v>
      </c>
      <c r="L978">
        <v>0</v>
      </c>
      <c r="M978">
        <v>0</v>
      </c>
      <c r="N978">
        <v>3.3</v>
      </c>
    </row>
    <row r="979" spans="1:14" x14ac:dyDescent="0.3">
      <c r="A979">
        <v>374</v>
      </c>
      <c r="B979">
        <v>521</v>
      </c>
      <c r="C979" s="1">
        <v>43751</v>
      </c>
      <c r="D979">
        <v>26.574722000000001</v>
      </c>
      <c r="E979">
        <v>93.226416999999998</v>
      </c>
      <c r="F979" t="s">
        <v>49</v>
      </c>
      <c r="G979" t="s">
        <v>187</v>
      </c>
      <c r="H979">
        <v>1</v>
      </c>
      <c r="I979">
        <v>0</v>
      </c>
      <c r="J979">
        <v>0</v>
      </c>
      <c r="K979">
        <v>1</v>
      </c>
      <c r="L979">
        <v>0</v>
      </c>
      <c r="M979">
        <v>0</v>
      </c>
      <c r="N979">
        <v>4.26</v>
      </c>
    </row>
    <row r="980" spans="1:14" x14ac:dyDescent="0.3">
      <c r="A980">
        <v>375</v>
      </c>
      <c r="B980">
        <v>522</v>
      </c>
      <c r="C980" s="1">
        <v>43751</v>
      </c>
      <c r="D980">
        <v>26.570889000000001</v>
      </c>
      <c r="E980">
        <v>93.139944</v>
      </c>
      <c r="F980" t="s">
        <v>68</v>
      </c>
      <c r="G980" t="s">
        <v>190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1</v>
      </c>
      <c r="N980" t="s">
        <v>120</v>
      </c>
    </row>
    <row r="981" spans="1:14" x14ac:dyDescent="0.3">
      <c r="A981">
        <v>376</v>
      </c>
      <c r="B981">
        <v>522</v>
      </c>
      <c r="C981" s="1">
        <v>43751</v>
      </c>
      <c r="D981">
        <v>26.570889000000001</v>
      </c>
      <c r="E981">
        <v>93.139944</v>
      </c>
      <c r="F981" t="s">
        <v>68</v>
      </c>
      <c r="G981" t="s">
        <v>190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1</v>
      </c>
      <c r="N981" t="s">
        <v>120</v>
      </c>
    </row>
    <row r="982" spans="1:14" x14ac:dyDescent="0.3">
      <c r="A982">
        <v>377</v>
      </c>
      <c r="B982">
        <v>523</v>
      </c>
      <c r="C982" s="1">
        <v>43751</v>
      </c>
      <c r="D982">
        <v>26.571943999999998</v>
      </c>
      <c r="E982">
        <v>93.142527999999999</v>
      </c>
      <c r="F982" t="s">
        <v>68</v>
      </c>
      <c r="G982" t="s">
        <v>190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1</v>
      </c>
      <c r="N982" t="s">
        <v>121</v>
      </c>
    </row>
    <row r="983" spans="1:14" x14ac:dyDescent="0.3">
      <c r="A983">
        <v>378</v>
      </c>
      <c r="B983">
        <v>523</v>
      </c>
      <c r="C983" s="1">
        <v>43751</v>
      </c>
      <c r="D983">
        <v>26.571943999999998</v>
      </c>
      <c r="E983">
        <v>93.142527999999999</v>
      </c>
      <c r="F983" t="s">
        <v>68</v>
      </c>
      <c r="G983" t="s">
        <v>190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1</v>
      </c>
      <c r="N983" t="s">
        <v>121</v>
      </c>
    </row>
    <row r="984" spans="1:14" x14ac:dyDescent="0.3">
      <c r="A984">
        <v>379</v>
      </c>
      <c r="B984">
        <v>523</v>
      </c>
      <c r="C984" s="1">
        <v>43751</v>
      </c>
      <c r="D984">
        <v>26.571943999999998</v>
      </c>
      <c r="E984">
        <v>93.142527999999999</v>
      </c>
      <c r="F984" t="s">
        <v>68</v>
      </c>
      <c r="G984" t="s">
        <v>190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1</v>
      </c>
      <c r="N984" t="s">
        <v>121</v>
      </c>
    </row>
    <row r="985" spans="1:14" x14ac:dyDescent="0.3">
      <c r="A985">
        <v>380</v>
      </c>
      <c r="B985">
        <v>523</v>
      </c>
      <c r="C985" s="1">
        <v>43751</v>
      </c>
      <c r="D985">
        <v>26.571943999999998</v>
      </c>
      <c r="E985">
        <v>93.142527999999999</v>
      </c>
      <c r="F985" t="s">
        <v>68</v>
      </c>
      <c r="G985" t="s">
        <v>190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1</v>
      </c>
      <c r="N985" t="s">
        <v>121</v>
      </c>
    </row>
    <row r="986" spans="1:14" x14ac:dyDescent="0.3">
      <c r="A986">
        <v>381</v>
      </c>
      <c r="B986">
        <v>523</v>
      </c>
      <c r="C986" s="1">
        <v>43751</v>
      </c>
      <c r="D986">
        <v>26.571943999999998</v>
      </c>
      <c r="E986">
        <v>93.142527999999999</v>
      </c>
      <c r="F986" t="s">
        <v>68</v>
      </c>
      <c r="G986" t="s">
        <v>190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1</v>
      </c>
      <c r="N986" t="s">
        <v>121</v>
      </c>
    </row>
    <row r="987" spans="1:14" x14ac:dyDescent="0.3">
      <c r="A987">
        <v>382</v>
      </c>
      <c r="B987">
        <v>523</v>
      </c>
      <c r="C987" s="1">
        <v>43751</v>
      </c>
      <c r="D987">
        <v>26.571943999999998</v>
      </c>
      <c r="E987">
        <v>93.142527999999999</v>
      </c>
      <c r="F987" t="s">
        <v>68</v>
      </c>
      <c r="G987" t="s">
        <v>190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1</v>
      </c>
      <c r="N987" t="s">
        <v>121</v>
      </c>
    </row>
    <row r="988" spans="1:14" x14ac:dyDescent="0.3">
      <c r="A988">
        <v>383</v>
      </c>
      <c r="B988">
        <v>523</v>
      </c>
      <c r="C988" s="1">
        <v>43751</v>
      </c>
      <c r="D988">
        <v>26.571943999999998</v>
      </c>
      <c r="E988">
        <v>93.142527999999999</v>
      </c>
      <c r="F988" t="s">
        <v>68</v>
      </c>
      <c r="G988" t="s">
        <v>190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1</v>
      </c>
      <c r="N988" t="s">
        <v>121</v>
      </c>
    </row>
    <row r="989" spans="1:14" x14ac:dyDescent="0.3">
      <c r="A989">
        <v>384</v>
      </c>
      <c r="B989">
        <v>524</v>
      </c>
      <c r="C989" s="1">
        <v>43751</v>
      </c>
      <c r="D989">
        <v>26.575854</v>
      </c>
      <c r="E989">
        <v>93.174093999999997</v>
      </c>
      <c r="F989" t="s">
        <v>34</v>
      </c>
      <c r="G989" t="s">
        <v>187</v>
      </c>
      <c r="H989">
        <v>1</v>
      </c>
      <c r="I989">
        <v>0</v>
      </c>
      <c r="J989">
        <v>0</v>
      </c>
      <c r="K989">
        <v>1</v>
      </c>
      <c r="L989">
        <v>0</v>
      </c>
      <c r="M989">
        <v>0</v>
      </c>
      <c r="N989" t="s">
        <v>9</v>
      </c>
    </row>
    <row r="990" spans="1:14" x14ac:dyDescent="0.3">
      <c r="A990">
        <v>385</v>
      </c>
      <c r="B990">
        <v>525</v>
      </c>
      <c r="C990" s="1">
        <v>43751</v>
      </c>
      <c r="D990">
        <v>26.574805999999999</v>
      </c>
      <c r="E990">
        <v>93.109138999999999</v>
      </c>
      <c r="F990" t="s">
        <v>122</v>
      </c>
      <c r="G990" t="s">
        <v>189</v>
      </c>
      <c r="H990">
        <v>1</v>
      </c>
      <c r="I990">
        <v>0</v>
      </c>
      <c r="J990">
        <v>0</v>
      </c>
      <c r="K990">
        <v>1</v>
      </c>
      <c r="L990">
        <v>0</v>
      </c>
      <c r="M990">
        <v>0</v>
      </c>
      <c r="N990" t="s">
        <v>123</v>
      </c>
    </row>
    <row r="991" spans="1:14" x14ac:dyDescent="0.3">
      <c r="A991">
        <v>386</v>
      </c>
      <c r="B991">
        <v>526</v>
      </c>
      <c r="C991" s="1">
        <v>43751</v>
      </c>
      <c r="D991">
        <v>26.583092000000001</v>
      </c>
      <c r="E991">
        <v>93.306503000000006</v>
      </c>
      <c r="F991" t="s">
        <v>49</v>
      </c>
      <c r="G991" t="s">
        <v>187</v>
      </c>
      <c r="H991">
        <v>1</v>
      </c>
      <c r="I991">
        <v>0</v>
      </c>
      <c r="J991">
        <v>0</v>
      </c>
      <c r="K991">
        <v>1</v>
      </c>
      <c r="L991">
        <v>0</v>
      </c>
      <c r="M991">
        <v>0</v>
      </c>
      <c r="N991" t="s">
        <v>9</v>
      </c>
    </row>
    <row r="992" spans="1:14" x14ac:dyDescent="0.3">
      <c r="A992">
        <v>387</v>
      </c>
      <c r="B992">
        <v>527</v>
      </c>
      <c r="C992" s="1">
        <v>43751</v>
      </c>
      <c r="D992">
        <v>26.578489999999999</v>
      </c>
      <c r="E992">
        <v>93.288044999999997</v>
      </c>
      <c r="F992" t="s">
        <v>18</v>
      </c>
      <c r="G992" t="s">
        <v>191</v>
      </c>
      <c r="H992">
        <v>1</v>
      </c>
      <c r="I992">
        <v>0</v>
      </c>
      <c r="J992">
        <v>0</v>
      </c>
      <c r="K992">
        <v>1</v>
      </c>
      <c r="L992">
        <v>0</v>
      </c>
      <c r="M992">
        <v>0</v>
      </c>
      <c r="N992" t="s">
        <v>9</v>
      </c>
    </row>
    <row r="993" spans="1:14" x14ac:dyDescent="0.3">
      <c r="A993">
        <v>388</v>
      </c>
      <c r="B993">
        <v>528</v>
      </c>
      <c r="C993" s="1">
        <v>43751</v>
      </c>
      <c r="D993">
        <v>26.576165</v>
      </c>
      <c r="E993">
        <v>93.250221999999994</v>
      </c>
      <c r="F993" t="s">
        <v>48</v>
      </c>
      <c r="G993" t="s">
        <v>191</v>
      </c>
      <c r="H993">
        <v>1</v>
      </c>
      <c r="I993">
        <v>0</v>
      </c>
      <c r="J993">
        <v>0</v>
      </c>
      <c r="K993">
        <v>1</v>
      </c>
      <c r="L993">
        <v>0</v>
      </c>
      <c r="M993">
        <v>0</v>
      </c>
      <c r="N993" t="s">
        <v>9</v>
      </c>
    </row>
    <row r="994" spans="1:14" x14ac:dyDescent="0.3">
      <c r="A994">
        <v>389</v>
      </c>
      <c r="B994">
        <v>529</v>
      </c>
      <c r="C994" s="1">
        <v>43751</v>
      </c>
      <c r="D994">
        <v>26.574842</v>
      </c>
      <c r="E994">
        <v>93.233964999999998</v>
      </c>
      <c r="F994" t="s">
        <v>49</v>
      </c>
      <c r="G994" t="s">
        <v>187</v>
      </c>
      <c r="H994">
        <v>1</v>
      </c>
      <c r="I994">
        <v>0</v>
      </c>
      <c r="J994">
        <v>0</v>
      </c>
      <c r="K994">
        <v>1</v>
      </c>
      <c r="L994">
        <v>0</v>
      </c>
      <c r="M994">
        <v>0</v>
      </c>
      <c r="N994" t="s">
        <v>9</v>
      </c>
    </row>
    <row r="995" spans="1:14" x14ac:dyDescent="0.3">
      <c r="A995">
        <v>390</v>
      </c>
      <c r="B995">
        <v>530</v>
      </c>
      <c r="C995" s="1">
        <v>43751</v>
      </c>
      <c r="D995">
        <v>26.575406999999998</v>
      </c>
      <c r="E995">
        <v>93.199042000000006</v>
      </c>
      <c r="F995" t="s">
        <v>49</v>
      </c>
      <c r="G995" t="s">
        <v>187</v>
      </c>
      <c r="H995">
        <v>1</v>
      </c>
      <c r="I995">
        <v>0</v>
      </c>
      <c r="J995">
        <v>0</v>
      </c>
      <c r="K995">
        <v>1</v>
      </c>
      <c r="L995">
        <v>0</v>
      </c>
      <c r="M995">
        <v>0</v>
      </c>
      <c r="N995" t="s">
        <v>9</v>
      </c>
    </row>
    <row r="996" spans="1:14" x14ac:dyDescent="0.3">
      <c r="A996">
        <v>391</v>
      </c>
      <c r="B996">
        <v>531</v>
      </c>
      <c r="C996" s="1">
        <v>43751</v>
      </c>
      <c r="D996">
        <v>26.570678000000001</v>
      </c>
      <c r="E996">
        <v>93.049404999999993</v>
      </c>
      <c r="F996" t="s">
        <v>36</v>
      </c>
      <c r="G996" t="s">
        <v>191</v>
      </c>
      <c r="H996">
        <v>1</v>
      </c>
      <c r="I996">
        <v>0</v>
      </c>
      <c r="J996">
        <v>0</v>
      </c>
      <c r="K996">
        <v>1</v>
      </c>
      <c r="L996">
        <v>0</v>
      </c>
      <c r="M996">
        <v>0</v>
      </c>
      <c r="N996" t="s">
        <v>9</v>
      </c>
    </row>
    <row r="997" spans="1:14" x14ac:dyDescent="0.3">
      <c r="A997">
        <v>392</v>
      </c>
      <c r="B997">
        <v>532</v>
      </c>
      <c r="C997" s="1">
        <v>43751</v>
      </c>
      <c r="D997">
        <v>26.573788</v>
      </c>
      <c r="E997">
        <v>93.145555000000002</v>
      </c>
      <c r="F997" t="s">
        <v>88</v>
      </c>
      <c r="G997" t="s">
        <v>191</v>
      </c>
      <c r="H997">
        <v>1</v>
      </c>
      <c r="I997">
        <v>0</v>
      </c>
      <c r="J997">
        <v>0</v>
      </c>
      <c r="K997">
        <v>1</v>
      </c>
      <c r="L997">
        <v>0</v>
      </c>
      <c r="M997">
        <v>0</v>
      </c>
      <c r="N997" t="s">
        <v>9</v>
      </c>
    </row>
    <row r="998" spans="1:14" x14ac:dyDescent="0.3">
      <c r="A998">
        <v>393</v>
      </c>
      <c r="B998">
        <v>533</v>
      </c>
      <c r="C998" s="1">
        <v>43751</v>
      </c>
      <c r="D998">
        <v>26.574771999999999</v>
      </c>
      <c r="E998">
        <v>93.214806999999993</v>
      </c>
      <c r="F998" t="s">
        <v>88</v>
      </c>
      <c r="G998" t="s">
        <v>191</v>
      </c>
      <c r="H998">
        <v>1</v>
      </c>
      <c r="I998">
        <v>0</v>
      </c>
      <c r="J998">
        <v>0</v>
      </c>
      <c r="K998">
        <v>1</v>
      </c>
      <c r="L998">
        <v>0</v>
      </c>
      <c r="M998">
        <v>0</v>
      </c>
      <c r="N998" t="s">
        <v>9</v>
      </c>
    </row>
    <row r="999" spans="1:14" x14ac:dyDescent="0.3">
      <c r="A999">
        <v>394</v>
      </c>
      <c r="B999">
        <v>534</v>
      </c>
      <c r="C999" s="1">
        <v>43751</v>
      </c>
      <c r="D999">
        <v>26.575194</v>
      </c>
      <c r="E999">
        <v>93.207055999999994</v>
      </c>
      <c r="F999" t="s">
        <v>70</v>
      </c>
      <c r="G999" t="s">
        <v>190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1</v>
      </c>
      <c r="N999" t="s">
        <v>124</v>
      </c>
    </row>
    <row r="1000" spans="1:14" x14ac:dyDescent="0.3">
      <c r="A1000">
        <v>395</v>
      </c>
      <c r="B1000">
        <v>535</v>
      </c>
      <c r="C1000" s="1">
        <v>43754</v>
      </c>
      <c r="D1000">
        <v>26.577157</v>
      </c>
      <c r="E1000">
        <v>93.282803000000001</v>
      </c>
      <c r="F1000" t="s">
        <v>34</v>
      </c>
      <c r="G1000" t="s">
        <v>187</v>
      </c>
      <c r="H1000">
        <v>1</v>
      </c>
      <c r="I1000">
        <v>0</v>
      </c>
      <c r="J1000">
        <v>0</v>
      </c>
      <c r="K1000">
        <v>1</v>
      </c>
      <c r="L1000">
        <v>0</v>
      </c>
      <c r="M1000">
        <v>0</v>
      </c>
      <c r="N1000" t="s">
        <v>9</v>
      </c>
    </row>
    <row r="1001" spans="1:14" x14ac:dyDescent="0.3">
      <c r="A1001">
        <v>396</v>
      </c>
      <c r="B1001">
        <v>536</v>
      </c>
      <c r="C1001" s="1">
        <v>43754</v>
      </c>
      <c r="D1001">
        <v>26.574401999999999</v>
      </c>
      <c r="E1001">
        <v>93.191396999999995</v>
      </c>
      <c r="F1001" t="s">
        <v>88</v>
      </c>
      <c r="G1001" t="s">
        <v>191</v>
      </c>
      <c r="H1001">
        <v>1</v>
      </c>
      <c r="I1001">
        <v>0</v>
      </c>
      <c r="J1001">
        <v>0</v>
      </c>
      <c r="K1001">
        <v>1</v>
      </c>
      <c r="L1001">
        <v>0</v>
      </c>
      <c r="M1001">
        <v>0</v>
      </c>
      <c r="N1001" t="s">
        <v>9</v>
      </c>
    </row>
    <row r="1002" spans="1:14" x14ac:dyDescent="0.3">
      <c r="A1002">
        <v>397</v>
      </c>
      <c r="B1002">
        <v>537</v>
      </c>
      <c r="C1002" s="1">
        <v>43754</v>
      </c>
      <c r="D1002">
        <v>26.575453</v>
      </c>
      <c r="E1002">
        <v>93.200023999999999</v>
      </c>
      <c r="F1002" t="s">
        <v>20</v>
      </c>
      <c r="G1002" t="s">
        <v>187</v>
      </c>
      <c r="H1002">
        <v>0</v>
      </c>
      <c r="I1002">
        <v>1</v>
      </c>
      <c r="J1002">
        <v>0</v>
      </c>
      <c r="K1002">
        <v>1</v>
      </c>
      <c r="L1002">
        <v>0</v>
      </c>
      <c r="M1002">
        <v>0</v>
      </c>
      <c r="N1002" t="s">
        <v>9</v>
      </c>
    </row>
    <row r="1003" spans="1:14" x14ac:dyDescent="0.3">
      <c r="A1003">
        <v>398</v>
      </c>
      <c r="B1003">
        <v>538</v>
      </c>
      <c r="C1003" s="1">
        <v>43754</v>
      </c>
      <c r="D1003">
        <v>26.575227000000002</v>
      </c>
      <c r="E1003">
        <v>93.206627999999995</v>
      </c>
      <c r="F1003" t="s">
        <v>61</v>
      </c>
      <c r="G1003" t="s">
        <v>191</v>
      </c>
      <c r="H1003">
        <v>1</v>
      </c>
      <c r="I1003">
        <v>0</v>
      </c>
      <c r="J1003">
        <v>0</v>
      </c>
      <c r="K1003">
        <v>1</v>
      </c>
      <c r="L1003">
        <v>0</v>
      </c>
      <c r="M1003">
        <v>0</v>
      </c>
      <c r="N1003" t="s">
        <v>9</v>
      </c>
    </row>
    <row r="1004" spans="1:14" x14ac:dyDescent="0.3">
      <c r="A1004">
        <v>399</v>
      </c>
      <c r="B1004">
        <v>539</v>
      </c>
      <c r="C1004" s="1">
        <v>43754</v>
      </c>
      <c r="D1004">
        <v>26.574728</v>
      </c>
      <c r="E1004">
        <v>93.231858000000003</v>
      </c>
      <c r="F1004" t="s">
        <v>34</v>
      </c>
      <c r="G1004" t="s">
        <v>187</v>
      </c>
      <c r="H1004">
        <v>1</v>
      </c>
      <c r="I1004">
        <v>0</v>
      </c>
      <c r="J1004">
        <v>0</v>
      </c>
      <c r="K1004">
        <v>1</v>
      </c>
      <c r="L1004">
        <v>0</v>
      </c>
      <c r="M1004">
        <v>0</v>
      </c>
      <c r="N1004" t="s">
        <v>9</v>
      </c>
    </row>
    <row r="1005" spans="1:14" x14ac:dyDescent="0.3">
      <c r="A1005">
        <v>400</v>
      </c>
      <c r="B1005">
        <v>540</v>
      </c>
      <c r="C1005" s="1">
        <v>43754</v>
      </c>
      <c r="D1005">
        <v>26.59055</v>
      </c>
      <c r="E1005">
        <v>93.424961999999994</v>
      </c>
      <c r="F1005" t="s">
        <v>18</v>
      </c>
      <c r="G1005" t="s">
        <v>191</v>
      </c>
      <c r="H1005">
        <v>1</v>
      </c>
      <c r="I1005">
        <v>0</v>
      </c>
      <c r="J1005">
        <v>0</v>
      </c>
      <c r="K1005">
        <v>1</v>
      </c>
      <c r="L1005">
        <v>0</v>
      </c>
      <c r="M1005">
        <v>0</v>
      </c>
      <c r="N1005" t="s">
        <v>9</v>
      </c>
    </row>
    <row r="1006" spans="1:14" x14ac:dyDescent="0.3">
      <c r="A1006">
        <v>401</v>
      </c>
      <c r="B1006">
        <v>541</v>
      </c>
      <c r="C1006" s="1">
        <v>43754</v>
      </c>
      <c r="D1006">
        <v>26.610713000000001</v>
      </c>
      <c r="E1006">
        <v>93.485259999999997</v>
      </c>
      <c r="F1006" t="s">
        <v>36</v>
      </c>
      <c r="G1006" t="s">
        <v>191</v>
      </c>
      <c r="H1006">
        <v>1</v>
      </c>
      <c r="I1006">
        <v>0</v>
      </c>
      <c r="J1006">
        <v>0</v>
      </c>
      <c r="K1006">
        <v>1</v>
      </c>
      <c r="L1006">
        <v>0</v>
      </c>
      <c r="M1006">
        <v>0</v>
      </c>
      <c r="N1006" t="s">
        <v>9</v>
      </c>
    </row>
    <row r="1007" spans="1:14" x14ac:dyDescent="0.3">
      <c r="A1007">
        <v>402</v>
      </c>
      <c r="B1007">
        <v>542</v>
      </c>
      <c r="C1007" s="1">
        <v>43754</v>
      </c>
      <c r="D1007">
        <v>26.632470000000001</v>
      </c>
      <c r="E1007">
        <v>93.548293000000001</v>
      </c>
      <c r="F1007" t="s">
        <v>34</v>
      </c>
      <c r="G1007" t="s">
        <v>187</v>
      </c>
      <c r="H1007">
        <v>1</v>
      </c>
      <c r="I1007">
        <v>0</v>
      </c>
      <c r="J1007">
        <v>0</v>
      </c>
      <c r="K1007">
        <v>1</v>
      </c>
      <c r="L1007">
        <v>0</v>
      </c>
      <c r="M1007">
        <v>0</v>
      </c>
      <c r="N1007" t="s">
        <v>9</v>
      </c>
    </row>
    <row r="1008" spans="1:14" x14ac:dyDescent="0.3">
      <c r="A1008">
        <v>403</v>
      </c>
      <c r="B1008">
        <v>543</v>
      </c>
      <c r="C1008" s="1">
        <v>43754</v>
      </c>
      <c r="D1008">
        <v>26.634454999999999</v>
      </c>
      <c r="E1008">
        <v>93.553312000000005</v>
      </c>
      <c r="F1008" t="s">
        <v>61</v>
      </c>
      <c r="G1008" t="s">
        <v>191</v>
      </c>
      <c r="H1008">
        <v>1</v>
      </c>
      <c r="I1008">
        <v>0</v>
      </c>
      <c r="J1008">
        <v>0</v>
      </c>
      <c r="K1008">
        <v>1</v>
      </c>
      <c r="L1008">
        <v>0</v>
      </c>
      <c r="M1008">
        <v>0</v>
      </c>
      <c r="N1008" t="s">
        <v>9</v>
      </c>
    </row>
    <row r="1009" spans="1:14" x14ac:dyDescent="0.3">
      <c r="A1009">
        <v>404</v>
      </c>
      <c r="B1009">
        <v>544</v>
      </c>
      <c r="C1009" s="1">
        <v>43754</v>
      </c>
      <c r="D1009">
        <v>26.571556000000001</v>
      </c>
      <c r="E1009">
        <v>93.141555999999994</v>
      </c>
      <c r="F1009" t="s">
        <v>70</v>
      </c>
      <c r="G1009" t="s">
        <v>190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1</v>
      </c>
      <c r="N1009" t="s">
        <v>125</v>
      </c>
    </row>
    <row r="1010" spans="1:14" x14ac:dyDescent="0.3">
      <c r="A1010">
        <v>405</v>
      </c>
      <c r="B1010">
        <v>545</v>
      </c>
      <c r="C1010" s="1">
        <v>43754</v>
      </c>
      <c r="D1010">
        <v>26.574055999999999</v>
      </c>
      <c r="E1010">
        <v>93.187332999999995</v>
      </c>
      <c r="F1010" t="s">
        <v>14</v>
      </c>
      <c r="G1010" t="s">
        <v>190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1</v>
      </c>
      <c r="N1010" t="s">
        <v>126</v>
      </c>
    </row>
    <row r="1011" spans="1:14" x14ac:dyDescent="0.3">
      <c r="A1011">
        <v>406</v>
      </c>
      <c r="B1011">
        <v>546</v>
      </c>
      <c r="C1011" s="1">
        <v>43754</v>
      </c>
      <c r="D1011">
        <v>26.574472</v>
      </c>
      <c r="E1011">
        <v>93.193250000000006</v>
      </c>
      <c r="F1011" t="s">
        <v>68</v>
      </c>
      <c r="G1011" t="s">
        <v>190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1</v>
      </c>
      <c r="N1011" t="s">
        <v>127</v>
      </c>
    </row>
    <row r="1012" spans="1:14" x14ac:dyDescent="0.3">
      <c r="A1012">
        <v>407</v>
      </c>
      <c r="B1012">
        <v>546</v>
      </c>
      <c r="C1012" s="1">
        <v>43754</v>
      </c>
      <c r="D1012">
        <v>26.574472</v>
      </c>
      <c r="E1012">
        <v>93.193250000000006</v>
      </c>
      <c r="F1012" t="s">
        <v>68</v>
      </c>
      <c r="G1012" t="s">
        <v>190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1</v>
      </c>
      <c r="N1012" t="s">
        <v>127</v>
      </c>
    </row>
    <row r="1013" spans="1:14" x14ac:dyDescent="0.3">
      <c r="A1013">
        <v>408</v>
      </c>
      <c r="B1013">
        <v>546</v>
      </c>
      <c r="C1013" s="1">
        <v>43754</v>
      </c>
      <c r="D1013">
        <v>26.574472</v>
      </c>
      <c r="E1013">
        <v>93.193250000000006</v>
      </c>
      <c r="F1013" t="s">
        <v>68</v>
      </c>
      <c r="G1013" t="s">
        <v>190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1</v>
      </c>
      <c r="N1013" t="s">
        <v>127</v>
      </c>
    </row>
    <row r="1014" spans="1:14" x14ac:dyDescent="0.3">
      <c r="A1014">
        <v>409</v>
      </c>
      <c r="B1014">
        <v>547</v>
      </c>
      <c r="C1014" s="1">
        <v>43754</v>
      </c>
      <c r="D1014">
        <v>26.568000000000001</v>
      </c>
      <c r="E1014">
        <v>93.129806000000002</v>
      </c>
      <c r="F1014" t="s">
        <v>68</v>
      </c>
      <c r="G1014" t="s">
        <v>190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1</v>
      </c>
      <c r="N1014" t="s">
        <v>128</v>
      </c>
    </row>
    <row r="1015" spans="1:14" x14ac:dyDescent="0.3">
      <c r="A1015">
        <v>410</v>
      </c>
      <c r="B1015">
        <v>547</v>
      </c>
      <c r="C1015" s="1">
        <v>43754</v>
      </c>
      <c r="D1015">
        <v>26.568000000000001</v>
      </c>
      <c r="E1015">
        <v>93.129806000000002</v>
      </c>
      <c r="F1015" t="s">
        <v>68</v>
      </c>
      <c r="G1015" t="s">
        <v>190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1</v>
      </c>
      <c r="N1015" t="s">
        <v>128</v>
      </c>
    </row>
    <row r="1016" spans="1:14" x14ac:dyDescent="0.3">
      <c r="A1016">
        <v>411</v>
      </c>
      <c r="B1016">
        <v>547</v>
      </c>
      <c r="C1016" s="1">
        <v>43754</v>
      </c>
      <c r="D1016">
        <v>26.568000000000001</v>
      </c>
      <c r="E1016">
        <v>93.129806000000002</v>
      </c>
      <c r="F1016" t="s">
        <v>68</v>
      </c>
      <c r="G1016" t="s">
        <v>190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1</v>
      </c>
      <c r="N1016" t="s">
        <v>128</v>
      </c>
    </row>
    <row r="1017" spans="1:14" x14ac:dyDescent="0.3">
      <c r="A1017">
        <v>412</v>
      </c>
      <c r="B1017">
        <v>547</v>
      </c>
      <c r="C1017" s="1">
        <v>43754</v>
      </c>
      <c r="D1017">
        <v>26.568000000000001</v>
      </c>
      <c r="E1017">
        <v>93.129806000000002</v>
      </c>
      <c r="F1017" t="s">
        <v>68</v>
      </c>
      <c r="G1017" t="s">
        <v>190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1</v>
      </c>
      <c r="N1017" t="s">
        <v>128</v>
      </c>
    </row>
    <row r="1018" spans="1:14" x14ac:dyDescent="0.3">
      <c r="A1018">
        <v>413</v>
      </c>
      <c r="B1018">
        <v>548</v>
      </c>
      <c r="C1018" s="1">
        <v>43756</v>
      </c>
      <c r="D1018">
        <v>26.641217999999999</v>
      </c>
      <c r="E1018">
        <v>93.589905000000002</v>
      </c>
      <c r="F1018" t="s">
        <v>36</v>
      </c>
      <c r="G1018" t="s">
        <v>191</v>
      </c>
      <c r="H1018">
        <v>1</v>
      </c>
      <c r="I1018">
        <v>0</v>
      </c>
      <c r="J1018">
        <v>0</v>
      </c>
      <c r="K1018">
        <v>1</v>
      </c>
      <c r="L1018">
        <v>0</v>
      </c>
      <c r="M1018">
        <v>0</v>
      </c>
      <c r="N1018" t="s">
        <v>9</v>
      </c>
    </row>
    <row r="1019" spans="1:14" x14ac:dyDescent="0.3">
      <c r="A1019">
        <v>414</v>
      </c>
      <c r="B1019">
        <v>549</v>
      </c>
      <c r="C1019" s="1">
        <v>43756</v>
      </c>
      <c r="D1019">
        <v>26.590972000000001</v>
      </c>
      <c r="E1019">
        <v>93.435568000000004</v>
      </c>
      <c r="F1019" t="s">
        <v>28</v>
      </c>
      <c r="G1019" t="s">
        <v>191</v>
      </c>
      <c r="H1019">
        <v>1</v>
      </c>
      <c r="I1019">
        <v>0</v>
      </c>
      <c r="J1019">
        <v>0</v>
      </c>
      <c r="K1019">
        <v>1</v>
      </c>
      <c r="L1019">
        <v>0</v>
      </c>
      <c r="M1019">
        <v>0</v>
      </c>
      <c r="N1019" t="s">
        <v>9</v>
      </c>
    </row>
    <row r="1020" spans="1:14" x14ac:dyDescent="0.3">
      <c r="A1020">
        <v>415</v>
      </c>
      <c r="B1020">
        <v>550</v>
      </c>
      <c r="C1020" s="1">
        <v>43756</v>
      </c>
      <c r="D1020">
        <v>26.574652</v>
      </c>
      <c r="E1020">
        <v>93.227069999999998</v>
      </c>
      <c r="F1020" t="s">
        <v>88</v>
      </c>
      <c r="G1020" t="s">
        <v>191</v>
      </c>
      <c r="H1020">
        <v>1</v>
      </c>
      <c r="I1020">
        <v>0</v>
      </c>
      <c r="J1020">
        <v>0</v>
      </c>
      <c r="K1020">
        <v>1</v>
      </c>
      <c r="L1020">
        <v>0</v>
      </c>
      <c r="M1020">
        <v>0</v>
      </c>
      <c r="N1020" t="s">
        <v>9</v>
      </c>
    </row>
    <row r="1021" spans="1:14" x14ac:dyDescent="0.3">
      <c r="A1021">
        <v>416</v>
      </c>
      <c r="B1021">
        <v>551</v>
      </c>
      <c r="C1021" s="1">
        <v>43756</v>
      </c>
      <c r="D1021">
        <v>26.570239999999998</v>
      </c>
      <c r="E1021">
        <v>93.118587000000005</v>
      </c>
      <c r="F1021" t="s">
        <v>28</v>
      </c>
      <c r="G1021" t="s">
        <v>191</v>
      </c>
      <c r="H1021">
        <v>1</v>
      </c>
      <c r="I1021">
        <v>0</v>
      </c>
      <c r="J1021">
        <v>0</v>
      </c>
      <c r="K1021">
        <v>1</v>
      </c>
      <c r="L1021">
        <v>0</v>
      </c>
      <c r="M1021">
        <v>0</v>
      </c>
      <c r="N1021" t="s">
        <v>9</v>
      </c>
    </row>
    <row r="1022" spans="1:14" x14ac:dyDescent="0.3">
      <c r="A1022">
        <v>417</v>
      </c>
      <c r="B1022">
        <v>552</v>
      </c>
      <c r="C1022" s="1">
        <v>43756</v>
      </c>
      <c r="D1022">
        <v>26.576231</v>
      </c>
      <c r="E1022">
        <v>93.152831000000006</v>
      </c>
      <c r="F1022" t="s">
        <v>64</v>
      </c>
      <c r="G1022" t="s">
        <v>190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1</v>
      </c>
      <c r="N1022" t="s">
        <v>129</v>
      </c>
    </row>
    <row r="1023" spans="1:14" x14ac:dyDescent="0.3">
      <c r="A1023">
        <v>418</v>
      </c>
      <c r="B1023">
        <v>552</v>
      </c>
      <c r="C1023" s="1">
        <v>43756</v>
      </c>
      <c r="D1023">
        <v>26.576231</v>
      </c>
      <c r="E1023">
        <v>93.152831000000006</v>
      </c>
      <c r="F1023" t="s">
        <v>64</v>
      </c>
      <c r="G1023" t="s">
        <v>190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1</v>
      </c>
      <c r="N1023" t="s">
        <v>129</v>
      </c>
    </row>
    <row r="1024" spans="1:14" x14ac:dyDescent="0.3">
      <c r="A1024">
        <v>419</v>
      </c>
      <c r="B1024">
        <v>553</v>
      </c>
      <c r="C1024" s="1">
        <v>43756</v>
      </c>
      <c r="D1024">
        <v>26.572965</v>
      </c>
      <c r="E1024">
        <v>93.144608000000005</v>
      </c>
      <c r="F1024" t="s">
        <v>70</v>
      </c>
      <c r="G1024" t="s">
        <v>190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1</v>
      </c>
      <c r="N1024" t="s">
        <v>130</v>
      </c>
    </row>
    <row r="1025" spans="1:14" x14ac:dyDescent="0.3">
      <c r="A1025">
        <v>420</v>
      </c>
      <c r="B1025">
        <v>554</v>
      </c>
      <c r="C1025" s="1">
        <v>43756</v>
      </c>
      <c r="D1025">
        <v>26.569527999999998</v>
      </c>
      <c r="E1025">
        <v>93.135971999999995</v>
      </c>
      <c r="F1025" t="s">
        <v>68</v>
      </c>
      <c r="G1025" t="s">
        <v>190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1</v>
      </c>
      <c r="N1025" t="s">
        <v>131</v>
      </c>
    </row>
    <row r="1026" spans="1:14" x14ac:dyDescent="0.3">
      <c r="A1026">
        <v>421</v>
      </c>
      <c r="B1026">
        <v>554</v>
      </c>
      <c r="C1026" s="1">
        <v>43756</v>
      </c>
      <c r="D1026">
        <v>26.569527999999998</v>
      </c>
      <c r="E1026">
        <v>93.135971999999995</v>
      </c>
      <c r="F1026" t="s">
        <v>68</v>
      </c>
      <c r="G1026" t="s">
        <v>190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1</v>
      </c>
      <c r="N1026" t="s">
        <v>131</v>
      </c>
    </row>
    <row r="1027" spans="1:14" x14ac:dyDescent="0.3">
      <c r="A1027">
        <v>422</v>
      </c>
      <c r="B1027">
        <v>554</v>
      </c>
      <c r="C1027" s="1">
        <v>43756</v>
      </c>
      <c r="D1027">
        <v>26.569527999999998</v>
      </c>
      <c r="E1027">
        <v>93.135971999999995</v>
      </c>
      <c r="F1027" t="s">
        <v>68</v>
      </c>
      <c r="G1027" t="s">
        <v>190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1</v>
      </c>
      <c r="N1027" t="s">
        <v>131</v>
      </c>
    </row>
    <row r="1028" spans="1:14" x14ac:dyDescent="0.3">
      <c r="A1028">
        <v>423</v>
      </c>
      <c r="B1028">
        <v>555</v>
      </c>
      <c r="C1028" s="1">
        <v>43756</v>
      </c>
      <c r="D1028">
        <v>26.598860999999999</v>
      </c>
      <c r="E1028">
        <v>93.451166999999998</v>
      </c>
      <c r="F1028" t="s">
        <v>28</v>
      </c>
      <c r="G1028" t="s">
        <v>191</v>
      </c>
      <c r="H1028">
        <v>0</v>
      </c>
      <c r="I1028">
        <v>1</v>
      </c>
      <c r="J1028">
        <v>0</v>
      </c>
      <c r="K1028">
        <v>1</v>
      </c>
      <c r="L1028">
        <v>0</v>
      </c>
      <c r="M1028">
        <v>0</v>
      </c>
      <c r="N1028">
        <v>4.08</v>
      </c>
    </row>
    <row r="1029" spans="1:14" x14ac:dyDescent="0.3">
      <c r="A1029">
        <v>424</v>
      </c>
      <c r="B1029">
        <v>556</v>
      </c>
      <c r="C1029" s="1">
        <v>43756</v>
      </c>
      <c r="D1029">
        <v>26.598921000000001</v>
      </c>
      <c r="E1029">
        <v>93.451436000000001</v>
      </c>
      <c r="F1029" t="s">
        <v>28</v>
      </c>
      <c r="G1029" t="s">
        <v>191</v>
      </c>
      <c r="H1029">
        <v>1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4.0999999999999996</v>
      </c>
    </row>
    <row r="1030" spans="1:14" x14ac:dyDescent="0.3">
      <c r="A1030">
        <v>425</v>
      </c>
      <c r="B1030">
        <v>557</v>
      </c>
      <c r="C1030" s="1">
        <v>43758</v>
      </c>
      <c r="D1030">
        <v>26.610878</v>
      </c>
      <c r="E1030">
        <v>93.489462000000003</v>
      </c>
      <c r="F1030" t="s">
        <v>36</v>
      </c>
      <c r="G1030" t="s">
        <v>191</v>
      </c>
      <c r="H1030">
        <v>1</v>
      </c>
      <c r="I1030">
        <v>0</v>
      </c>
      <c r="J1030">
        <v>0</v>
      </c>
      <c r="K1030">
        <v>1</v>
      </c>
      <c r="L1030">
        <v>0</v>
      </c>
      <c r="M1030">
        <v>0</v>
      </c>
      <c r="N1030" t="s">
        <v>9</v>
      </c>
    </row>
    <row r="1031" spans="1:14" x14ac:dyDescent="0.3">
      <c r="A1031">
        <v>426</v>
      </c>
      <c r="B1031">
        <v>558</v>
      </c>
      <c r="C1031" s="1">
        <v>43758</v>
      </c>
      <c r="D1031">
        <v>26.610697999999999</v>
      </c>
      <c r="E1031">
        <v>93.486031999999994</v>
      </c>
      <c r="F1031" t="s">
        <v>34</v>
      </c>
      <c r="G1031" t="s">
        <v>187</v>
      </c>
      <c r="H1031">
        <v>1</v>
      </c>
      <c r="I1031">
        <v>0</v>
      </c>
      <c r="J1031">
        <v>0</v>
      </c>
      <c r="K1031">
        <v>1</v>
      </c>
      <c r="L1031">
        <v>0</v>
      </c>
      <c r="M1031">
        <v>0</v>
      </c>
      <c r="N1031" t="s">
        <v>9</v>
      </c>
    </row>
    <row r="1032" spans="1:14" x14ac:dyDescent="0.3">
      <c r="A1032">
        <v>427</v>
      </c>
      <c r="B1032">
        <v>559</v>
      </c>
      <c r="C1032" s="1">
        <v>43758</v>
      </c>
      <c r="D1032">
        <v>26.597626999999999</v>
      </c>
      <c r="E1032">
        <v>93.434907999999993</v>
      </c>
      <c r="F1032" t="s">
        <v>36</v>
      </c>
      <c r="G1032" t="s">
        <v>191</v>
      </c>
      <c r="H1032">
        <v>1</v>
      </c>
      <c r="I1032">
        <v>0</v>
      </c>
      <c r="J1032">
        <v>0</v>
      </c>
      <c r="K1032">
        <v>1</v>
      </c>
      <c r="L1032">
        <v>0</v>
      </c>
      <c r="M1032">
        <v>0</v>
      </c>
      <c r="N1032" t="s">
        <v>9</v>
      </c>
    </row>
    <row r="1033" spans="1:14" x14ac:dyDescent="0.3">
      <c r="A1033">
        <v>428</v>
      </c>
      <c r="B1033">
        <v>560</v>
      </c>
      <c r="C1033" s="1">
        <v>43758</v>
      </c>
      <c r="D1033">
        <v>26.597387999999999</v>
      </c>
      <c r="E1033">
        <v>93.448462000000006</v>
      </c>
      <c r="F1033" t="s">
        <v>194</v>
      </c>
      <c r="G1033" t="s">
        <v>191</v>
      </c>
      <c r="H1033">
        <v>1</v>
      </c>
      <c r="I1033">
        <v>0</v>
      </c>
      <c r="J1033">
        <v>0</v>
      </c>
      <c r="K1033">
        <v>1</v>
      </c>
      <c r="L1033">
        <v>0</v>
      </c>
      <c r="M1033">
        <v>0</v>
      </c>
      <c r="N1033" t="s">
        <v>9</v>
      </c>
    </row>
    <row r="1034" spans="1:14" x14ac:dyDescent="0.3">
      <c r="A1034">
        <v>429</v>
      </c>
      <c r="B1034">
        <v>561</v>
      </c>
      <c r="C1034" s="1">
        <v>43758</v>
      </c>
      <c r="D1034">
        <v>26.588058</v>
      </c>
      <c r="E1034">
        <v>93.393912999999998</v>
      </c>
      <c r="F1034" t="s">
        <v>30</v>
      </c>
      <c r="G1034" t="s">
        <v>191</v>
      </c>
      <c r="H1034">
        <v>0</v>
      </c>
      <c r="I1034">
        <v>1</v>
      </c>
      <c r="J1034">
        <v>0</v>
      </c>
      <c r="K1034">
        <v>1</v>
      </c>
      <c r="L1034">
        <v>0</v>
      </c>
      <c r="M1034">
        <v>0</v>
      </c>
      <c r="N1034" t="s">
        <v>9</v>
      </c>
    </row>
    <row r="1035" spans="1:14" x14ac:dyDescent="0.3">
      <c r="A1035">
        <v>430</v>
      </c>
      <c r="B1035">
        <v>562</v>
      </c>
      <c r="C1035" s="1">
        <v>43758</v>
      </c>
      <c r="D1035">
        <v>26.585663</v>
      </c>
      <c r="E1035">
        <v>93.318692999999996</v>
      </c>
      <c r="F1035" t="s">
        <v>28</v>
      </c>
      <c r="G1035" t="s">
        <v>191</v>
      </c>
      <c r="H1035">
        <v>0</v>
      </c>
      <c r="I1035">
        <v>1</v>
      </c>
      <c r="J1035">
        <v>0</v>
      </c>
      <c r="K1035">
        <v>1</v>
      </c>
      <c r="L1035">
        <v>0</v>
      </c>
      <c r="M1035">
        <v>0</v>
      </c>
      <c r="N1035" t="s">
        <v>9</v>
      </c>
    </row>
    <row r="1036" spans="1:14" x14ac:dyDescent="0.3">
      <c r="A1036">
        <v>431</v>
      </c>
      <c r="B1036">
        <v>563</v>
      </c>
      <c r="C1036" s="1">
        <v>43758</v>
      </c>
      <c r="D1036">
        <v>26.584267000000001</v>
      </c>
      <c r="E1036">
        <v>93.333781999999999</v>
      </c>
      <c r="F1036" t="s">
        <v>36</v>
      </c>
      <c r="G1036" t="s">
        <v>191</v>
      </c>
      <c r="H1036">
        <v>1</v>
      </c>
      <c r="I1036">
        <v>0</v>
      </c>
      <c r="J1036">
        <v>0</v>
      </c>
      <c r="K1036">
        <v>1</v>
      </c>
      <c r="L1036">
        <v>0</v>
      </c>
      <c r="M1036">
        <v>0</v>
      </c>
      <c r="N1036" t="s">
        <v>9</v>
      </c>
    </row>
    <row r="1037" spans="1:14" x14ac:dyDescent="0.3">
      <c r="A1037">
        <v>432</v>
      </c>
      <c r="B1037">
        <v>564</v>
      </c>
      <c r="C1037" s="1">
        <v>43758</v>
      </c>
      <c r="D1037">
        <v>26.587527999999999</v>
      </c>
      <c r="E1037">
        <v>93.378611000000006</v>
      </c>
      <c r="F1037" t="s">
        <v>24</v>
      </c>
      <c r="G1037" t="s">
        <v>191</v>
      </c>
      <c r="H1037">
        <v>1</v>
      </c>
      <c r="I1037">
        <v>0</v>
      </c>
      <c r="J1037">
        <v>0</v>
      </c>
      <c r="K1037">
        <v>1</v>
      </c>
      <c r="L1037">
        <v>0</v>
      </c>
      <c r="M1037">
        <v>0</v>
      </c>
      <c r="N1037">
        <v>3.42</v>
      </c>
    </row>
    <row r="1038" spans="1:14" x14ac:dyDescent="0.3">
      <c r="A1038">
        <v>433</v>
      </c>
      <c r="B1038">
        <v>565</v>
      </c>
      <c r="C1038" s="1">
        <v>43758</v>
      </c>
      <c r="D1038">
        <v>26.585166999999998</v>
      </c>
      <c r="E1038">
        <v>93.319666999999995</v>
      </c>
      <c r="F1038" t="s">
        <v>70</v>
      </c>
      <c r="G1038" t="s">
        <v>190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1</v>
      </c>
      <c r="N1038" t="s">
        <v>132</v>
      </c>
    </row>
    <row r="1039" spans="1:14" x14ac:dyDescent="0.3">
      <c r="A1039">
        <v>434</v>
      </c>
      <c r="B1039">
        <v>566</v>
      </c>
      <c r="C1039" s="1">
        <v>43758</v>
      </c>
      <c r="D1039">
        <v>26.640250000000002</v>
      </c>
      <c r="E1039">
        <v>93.608193999999997</v>
      </c>
      <c r="F1039" t="s">
        <v>88</v>
      </c>
      <c r="G1039" t="s">
        <v>191</v>
      </c>
      <c r="H1039">
        <v>1</v>
      </c>
      <c r="I1039">
        <v>0</v>
      </c>
      <c r="J1039">
        <v>0</v>
      </c>
      <c r="K1039">
        <v>1</v>
      </c>
      <c r="L1039">
        <v>0</v>
      </c>
      <c r="M1039">
        <v>0</v>
      </c>
      <c r="N1039" t="s">
        <v>133</v>
      </c>
    </row>
    <row r="1040" spans="1:14" x14ac:dyDescent="0.3">
      <c r="A1040">
        <v>435</v>
      </c>
      <c r="B1040">
        <v>567</v>
      </c>
      <c r="C1040" s="1">
        <v>43760</v>
      </c>
      <c r="D1040">
        <v>26.617487000000001</v>
      </c>
      <c r="E1040">
        <v>93.512782999999999</v>
      </c>
      <c r="F1040" t="s">
        <v>36</v>
      </c>
      <c r="G1040" t="s">
        <v>191</v>
      </c>
      <c r="H1040">
        <v>1</v>
      </c>
      <c r="I1040">
        <v>0</v>
      </c>
      <c r="J1040">
        <v>0</v>
      </c>
      <c r="K1040">
        <v>1</v>
      </c>
      <c r="L1040">
        <v>0</v>
      </c>
      <c r="M1040">
        <v>0</v>
      </c>
      <c r="N1040" t="s">
        <v>9</v>
      </c>
    </row>
    <row r="1041" spans="1:14" x14ac:dyDescent="0.3">
      <c r="A1041">
        <v>436</v>
      </c>
      <c r="B1041">
        <v>568</v>
      </c>
      <c r="C1041" s="1">
        <v>43760</v>
      </c>
      <c r="D1041">
        <v>26.587772999999999</v>
      </c>
      <c r="E1041">
        <v>93.365863000000004</v>
      </c>
      <c r="F1041" t="s">
        <v>194</v>
      </c>
      <c r="G1041" t="s">
        <v>191</v>
      </c>
      <c r="H1041">
        <v>1</v>
      </c>
      <c r="I1041">
        <v>0</v>
      </c>
      <c r="J1041">
        <v>0</v>
      </c>
      <c r="K1041">
        <v>1</v>
      </c>
      <c r="L1041">
        <v>0</v>
      </c>
      <c r="M1041">
        <v>0</v>
      </c>
      <c r="N1041" t="s">
        <v>9</v>
      </c>
    </row>
    <row r="1042" spans="1:14" x14ac:dyDescent="0.3">
      <c r="A1042">
        <v>437</v>
      </c>
      <c r="B1042">
        <v>569</v>
      </c>
      <c r="C1042" s="1">
        <v>43760</v>
      </c>
      <c r="D1042">
        <v>26.575756999999999</v>
      </c>
      <c r="E1042">
        <v>93.151866999999996</v>
      </c>
      <c r="F1042" t="s">
        <v>28</v>
      </c>
      <c r="G1042" t="s">
        <v>191</v>
      </c>
      <c r="H1042">
        <v>1</v>
      </c>
      <c r="I1042">
        <v>0</v>
      </c>
      <c r="J1042">
        <v>0</v>
      </c>
      <c r="K1042">
        <v>1</v>
      </c>
      <c r="L1042">
        <v>0</v>
      </c>
      <c r="M1042">
        <v>0</v>
      </c>
      <c r="N1042" t="s">
        <v>9</v>
      </c>
    </row>
    <row r="1043" spans="1:14" x14ac:dyDescent="0.3">
      <c r="A1043">
        <v>438</v>
      </c>
      <c r="B1043">
        <v>570</v>
      </c>
      <c r="C1043" s="1">
        <v>43760</v>
      </c>
      <c r="D1043">
        <v>26.576165</v>
      </c>
      <c r="E1043">
        <v>93.084706999999995</v>
      </c>
      <c r="F1043" t="s">
        <v>18</v>
      </c>
      <c r="G1043" t="s">
        <v>191</v>
      </c>
      <c r="H1043">
        <v>1</v>
      </c>
      <c r="I1043">
        <v>0</v>
      </c>
      <c r="J1043">
        <v>0</v>
      </c>
      <c r="K1043">
        <v>1</v>
      </c>
      <c r="L1043">
        <v>0</v>
      </c>
      <c r="M1043">
        <v>0</v>
      </c>
      <c r="N1043" t="s">
        <v>9</v>
      </c>
    </row>
    <row r="1044" spans="1:14" x14ac:dyDescent="0.3">
      <c r="A1044">
        <v>439</v>
      </c>
      <c r="B1044">
        <v>571</v>
      </c>
      <c r="C1044" s="1">
        <v>43760</v>
      </c>
      <c r="D1044">
        <v>26.574888000000001</v>
      </c>
      <c r="E1044">
        <v>93.209815000000006</v>
      </c>
      <c r="F1044" t="s">
        <v>28</v>
      </c>
      <c r="G1044" t="s">
        <v>191</v>
      </c>
      <c r="H1044">
        <v>1</v>
      </c>
      <c r="I1044">
        <v>0</v>
      </c>
      <c r="J1044">
        <v>0</v>
      </c>
      <c r="K1044">
        <v>1</v>
      </c>
      <c r="L1044">
        <v>0</v>
      </c>
      <c r="M1044">
        <v>0</v>
      </c>
      <c r="N1044" t="s">
        <v>9</v>
      </c>
    </row>
    <row r="1045" spans="1:14" x14ac:dyDescent="0.3">
      <c r="A1045">
        <v>440</v>
      </c>
      <c r="B1045">
        <v>572</v>
      </c>
      <c r="C1045" s="1">
        <v>43760</v>
      </c>
      <c r="D1045">
        <v>26.577556000000001</v>
      </c>
      <c r="E1045">
        <v>93.082055999999994</v>
      </c>
      <c r="F1045" t="s">
        <v>103</v>
      </c>
      <c r="G1045" t="s">
        <v>189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1</v>
      </c>
      <c r="N1045" t="s">
        <v>134</v>
      </c>
    </row>
    <row r="1046" spans="1:14" x14ac:dyDescent="0.3">
      <c r="A1046">
        <v>441</v>
      </c>
      <c r="B1046">
        <v>572</v>
      </c>
      <c r="C1046" s="1">
        <v>43760</v>
      </c>
      <c r="D1046">
        <v>26.577556000000001</v>
      </c>
      <c r="E1046">
        <v>93.082055999999994</v>
      </c>
      <c r="F1046" t="s">
        <v>103</v>
      </c>
      <c r="G1046" t="s">
        <v>189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1</v>
      </c>
      <c r="N1046" t="s">
        <v>134</v>
      </c>
    </row>
    <row r="1047" spans="1:14" x14ac:dyDescent="0.3">
      <c r="A1047">
        <v>442</v>
      </c>
      <c r="B1047">
        <v>572</v>
      </c>
      <c r="C1047" s="1">
        <v>43760</v>
      </c>
      <c r="D1047">
        <v>26.577556000000001</v>
      </c>
      <c r="E1047">
        <v>93.082055999999994</v>
      </c>
      <c r="F1047" t="s">
        <v>103</v>
      </c>
      <c r="G1047" t="s">
        <v>189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1</v>
      </c>
      <c r="N1047" t="s">
        <v>134</v>
      </c>
    </row>
    <row r="1048" spans="1:14" x14ac:dyDescent="0.3">
      <c r="A1048">
        <v>443</v>
      </c>
      <c r="B1048">
        <v>573</v>
      </c>
      <c r="C1048" s="1">
        <v>43760</v>
      </c>
      <c r="D1048">
        <v>26.574444</v>
      </c>
      <c r="E1048">
        <v>93.193167000000003</v>
      </c>
      <c r="F1048" t="s">
        <v>68</v>
      </c>
      <c r="G1048" t="s">
        <v>190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1</v>
      </c>
      <c r="N1048" t="s">
        <v>135</v>
      </c>
    </row>
    <row r="1049" spans="1:14" x14ac:dyDescent="0.3">
      <c r="A1049">
        <v>444</v>
      </c>
      <c r="B1049">
        <v>573</v>
      </c>
      <c r="C1049" s="1">
        <v>43760</v>
      </c>
      <c r="D1049">
        <v>26.574444</v>
      </c>
      <c r="E1049">
        <v>93.193167000000003</v>
      </c>
      <c r="F1049" t="s">
        <v>68</v>
      </c>
      <c r="G1049" t="s">
        <v>190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1</v>
      </c>
      <c r="N1049" t="s">
        <v>135</v>
      </c>
    </row>
    <row r="1050" spans="1:14" x14ac:dyDescent="0.3">
      <c r="A1050">
        <v>445</v>
      </c>
      <c r="B1050">
        <v>573</v>
      </c>
      <c r="C1050" s="1">
        <v>43760</v>
      </c>
      <c r="D1050">
        <v>26.574444</v>
      </c>
      <c r="E1050">
        <v>93.193167000000003</v>
      </c>
      <c r="F1050" t="s">
        <v>68</v>
      </c>
      <c r="G1050" t="s">
        <v>190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1</v>
      </c>
      <c r="N1050" t="s">
        <v>135</v>
      </c>
    </row>
    <row r="1051" spans="1:14" x14ac:dyDescent="0.3">
      <c r="A1051">
        <v>446</v>
      </c>
      <c r="B1051">
        <v>573</v>
      </c>
      <c r="C1051" s="1">
        <v>43760</v>
      </c>
      <c r="D1051">
        <v>26.574444</v>
      </c>
      <c r="E1051">
        <v>93.193167000000003</v>
      </c>
      <c r="F1051" t="s">
        <v>68</v>
      </c>
      <c r="G1051" t="s">
        <v>190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1</v>
      </c>
      <c r="N1051" t="s">
        <v>135</v>
      </c>
    </row>
    <row r="1052" spans="1:14" x14ac:dyDescent="0.3">
      <c r="A1052">
        <v>447</v>
      </c>
      <c r="B1052">
        <v>573</v>
      </c>
      <c r="C1052" s="1">
        <v>43760</v>
      </c>
      <c r="D1052">
        <v>26.574444</v>
      </c>
      <c r="E1052">
        <v>93.193167000000003</v>
      </c>
      <c r="F1052" t="s">
        <v>68</v>
      </c>
      <c r="G1052" t="s">
        <v>190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1</v>
      </c>
      <c r="N1052" t="s">
        <v>135</v>
      </c>
    </row>
    <row r="1053" spans="1:14" x14ac:dyDescent="0.3">
      <c r="A1053">
        <v>448</v>
      </c>
      <c r="B1053">
        <v>573</v>
      </c>
      <c r="C1053" s="1">
        <v>43760</v>
      </c>
      <c r="D1053">
        <v>26.574444</v>
      </c>
      <c r="E1053">
        <v>93.193167000000003</v>
      </c>
      <c r="F1053" t="s">
        <v>68</v>
      </c>
      <c r="G1053" t="s">
        <v>190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1</v>
      </c>
      <c r="N1053" t="s">
        <v>135</v>
      </c>
    </row>
    <row r="1054" spans="1:14" x14ac:dyDescent="0.3">
      <c r="A1054">
        <v>449</v>
      </c>
      <c r="B1054">
        <v>574</v>
      </c>
      <c r="C1054" s="1">
        <v>43760</v>
      </c>
      <c r="D1054">
        <v>26.570277999999998</v>
      </c>
      <c r="E1054">
        <v>93.118416999999994</v>
      </c>
      <c r="F1054" t="s">
        <v>68</v>
      </c>
      <c r="G1054" t="s">
        <v>190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1</v>
      </c>
      <c r="N1054" t="s">
        <v>136</v>
      </c>
    </row>
    <row r="1055" spans="1:14" x14ac:dyDescent="0.3">
      <c r="A1055">
        <v>450</v>
      </c>
      <c r="B1055">
        <v>574</v>
      </c>
      <c r="C1055" s="1">
        <v>43760</v>
      </c>
      <c r="D1055">
        <v>26.570277999999998</v>
      </c>
      <c r="E1055">
        <v>93.118416999999994</v>
      </c>
      <c r="F1055" t="s">
        <v>68</v>
      </c>
      <c r="G1055" t="s">
        <v>190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1</v>
      </c>
      <c r="N1055" t="s">
        <v>136</v>
      </c>
    </row>
    <row r="1056" spans="1:14" x14ac:dyDescent="0.3">
      <c r="A1056">
        <v>451</v>
      </c>
      <c r="B1056">
        <v>574</v>
      </c>
      <c r="C1056" s="1">
        <v>43760</v>
      </c>
      <c r="D1056">
        <v>26.570277999999998</v>
      </c>
      <c r="E1056">
        <v>93.118416999999994</v>
      </c>
      <c r="F1056" t="s">
        <v>68</v>
      </c>
      <c r="G1056" t="s">
        <v>190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1</v>
      </c>
      <c r="N1056" t="s">
        <v>136</v>
      </c>
    </row>
    <row r="1057" spans="1:14" x14ac:dyDescent="0.3">
      <c r="A1057">
        <v>452</v>
      </c>
      <c r="B1057">
        <v>574</v>
      </c>
      <c r="C1057" s="1">
        <v>43760</v>
      </c>
      <c r="D1057">
        <v>26.570277999999998</v>
      </c>
      <c r="E1057">
        <v>93.118416999999994</v>
      </c>
      <c r="F1057" t="s">
        <v>68</v>
      </c>
      <c r="G1057" t="s">
        <v>190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1</v>
      </c>
      <c r="N1057" t="s">
        <v>136</v>
      </c>
    </row>
    <row r="1058" spans="1:14" x14ac:dyDescent="0.3">
      <c r="A1058">
        <v>453</v>
      </c>
      <c r="B1058">
        <v>574</v>
      </c>
      <c r="C1058" s="1">
        <v>43760</v>
      </c>
      <c r="D1058">
        <v>26.570277999999998</v>
      </c>
      <c r="E1058">
        <v>93.118416999999994</v>
      </c>
      <c r="F1058" t="s">
        <v>68</v>
      </c>
      <c r="G1058" t="s">
        <v>190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1</v>
      </c>
      <c r="N1058" t="s">
        <v>136</v>
      </c>
    </row>
    <row r="1059" spans="1:14" x14ac:dyDescent="0.3">
      <c r="A1059">
        <v>454</v>
      </c>
      <c r="B1059">
        <v>574</v>
      </c>
      <c r="C1059" s="1">
        <v>43760</v>
      </c>
      <c r="D1059">
        <v>26.570277999999998</v>
      </c>
      <c r="E1059">
        <v>93.118416999999994</v>
      </c>
      <c r="F1059" t="s">
        <v>68</v>
      </c>
      <c r="G1059" t="s">
        <v>190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1</v>
      </c>
      <c r="N1059" t="s">
        <v>136</v>
      </c>
    </row>
    <row r="1060" spans="1:14" x14ac:dyDescent="0.3">
      <c r="A1060">
        <v>455</v>
      </c>
      <c r="B1060">
        <v>574</v>
      </c>
      <c r="C1060" s="1">
        <v>43760</v>
      </c>
      <c r="D1060">
        <v>26.570277999999998</v>
      </c>
      <c r="E1060">
        <v>93.118416999999994</v>
      </c>
      <c r="F1060" t="s">
        <v>68</v>
      </c>
      <c r="G1060" t="s">
        <v>190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1</v>
      </c>
      <c r="N1060" t="s">
        <v>136</v>
      </c>
    </row>
    <row r="1061" spans="1:14" x14ac:dyDescent="0.3">
      <c r="A1061">
        <v>456</v>
      </c>
      <c r="B1061">
        <v>575</v>
      </c>
      <c r="C1061" s="1">
        <v>43760</v>
      </c>
      <c r="D1061">
        <v>26.568639000000001</v>
      </c>
      <c r="E1061">
        <v>93.132610999999997</v>
      </c>
      <c r="F1061" t="s">
        <v>64</v>
      </c>
      <c r="G1061" t="s">
        <v>190</v>
      </c>
      <c r="H1061">
        <v>1</v>
      </c>
      <c r="I1061">
        <v>0</v>
      </c>
      <c r="J1061">
        <v>0</v>
      </c>
      <c r="K1061">
        <v>0</v>
      </c>
      <c r="L1061">
        <v>1</v>
      </c>
      <c r="M1061">
        <v>0</v>
      </c>
      <c r="N1061" t="s">
        <v>137</v>
      </c>
    </row>
    <row r="1062" spans="1:14" x14ac:dyDescent="0.3">
      <c r="A1062">
        <v>457</v>
      </c>
      <c r="B1062">
        <v>575</v>
      </c>
      <c r="C1062" s="1">
        <v>43760</v>
      </c>
      <c r="D1062">
        <v>26.568639000000001</v>
      </c>
      <c r="E1062">
        <v>93.132610999999997</v>
      </c>
      <c r="F1062" t="s">
        <v>64</v>
      </c>
      <c r="G1062" t="s">
        <v>190</v>
      </c>
      <c r="H1062">
        <v>1</v>
      </c>
      <c r="I1062">
        <v>0</v>
      </c>
      <c r="J1062">
        <v>0</v>
      </c>
      <c r="K1062">
        <v>0</v>
      </c>
      <c r="L1062">
        <v>1</v>
      </c>
      <c r="M1062">
        <v>0</v>
      </c>
      <c r="N1062" t="s">
        <v>137</v>
      </c>
    </row>
    <row r="1063" spans="1:14" x14ac:dyDescent="0.3">
      <c r="A1063">
        <v>458</v>
      </c>
      <c r="B1063">
        <v>576</v>
      </c>
      <c r="C1063" s="1">
        <v>43760</v>
      </c>
      <c r="D1063">
        <v>26.574639000000001</v>
      </c>
      <c r="E1063">
        <v>93.225583</v>
      </c>
      <c r="F1063" t="s">
        <v>138</v>
      </c>
      <c r="G1063" t="s">
        <v>187</v>
      </c>
      <c r="H1063">
        <v>1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2.2999999999999998</v>
      </c>
    </row>
    <row r="1064" spans="1:14" x14ac:dyDescent="0.3">
      <c r="A1064">
        <v>459</v>
      </c>
      <c r="B1064">
        <v>577</v>
      </c>
      <c r="C1064" s="1">
        <v>43765</v>
      </c>
      <c r="D1064">
        <v>26.575749999999999</v>
      </c>
      <c r="E1064">
        <v>93.245926999999995</v>
      </c>
      <c r="F1064" t="s">
        <v>93</v>
      </c>
      <c r="G1064" t="s">
        <v>191</v>
      </c>
      <c r="H1064">
        <v>1</v>
      </c>
      <c r="I1064">
        <v>0</v>
      </c>
      <c r="J1064">
        <v>0</v>
      </c>
      <c r="K1064">
        <v>1</v>
      </c>
      <c r="L1064">
        <v>0</v>
      </c>
      <c r="M1064">
        <v>0</v>
      </c>
      <c r="N1064" t="s">
        <v>9</v>
      </c>
    </row>
    <row r="1065" spans="1:14" x14ac:dyDescent="0.3">
      <c r="A1065">
        <v>460</v>
      </c>
      <c r="B1065">
        <v>578</v>
      </c>
      <c r="C1065" s="1">
        <v>43765</v>
      </c>
      <c r="D1065">
        <v>26.574566999999998</v>
      </c>
      <c r="E1065">
        <v>93.222178</v>
      </c>
      <c r="F1065" t="s">
        <v>34</v>
      </c>
      <c r="G1065" t="s">
        <v>187</v>
      </c>
      <c r="H1065">
        <v>1</v>
      </c>
      <c r="I1065">
        <v>0</v>
      </c>
      <c r="J1065">
        <v>0</v>
      </c>
      <c r="K1065">
        <v>1</v>
      </c>
      <c r="L1065">
        <v>0</v>
      </c>
      <c r="M1065">
        <v>0</v>
      </c>
      <c r="N1065" t="s">
        <v>9</v>
      </c>
    </row>
    <row r="1066" spans="1:14" x14ac:dyDescent="0.3">
      <c r="A1066">
        <v>461</v>
      </c>
      <c r="B1066">
        <v>579</v>
      </c>
      <c r="C1066" s="1">
        <v>43765</v>
      </c>
      <c r="D1066">
        <v>26.574618000000001</v>
      </c>
      <c r="E1066">
        <v>93.221545000000006</v>
      </c>
      <c r="F1066" t="s">
        <v>34</v>
      </c>
      <c r="G1066" t="s">
        <v>187</v>
      </c>
      <c r="H1066">
        <v>1</v>
      </c>
      <c r="I1066">
        <v>0</v>
      </c>
      <c r="J1066">
        <v>0</v>
      </c>
      <c r="K1066">
        <v>1</v>
      </c>
      <c r="L1066">
        <v>0</v>
      </c>
      <c r="M1066">
        <v>0</v>
      </c>
      <c r="N1066" t="s">
        <v>9</v>
      </c>
    </row>
    <row r="1067" spans="1:14" x14ac:dyDescent="0.3">
      <c r="A1067">
        <v>462</v>
      </c>
      <c r="B1067">
        <v>580</v>
      </c>
      <c r="C1067" s="1">
        <v>43765</v>
      </c>
      <c r="D1067">
        <v>26.574708000000001</v>
      </c>
      <c r="E1067">
        <v>93.213470000000001</v>
      </c>
      <c r="F1067" t="s">
        <v>61</v>
      </c>
      <c r="G1067" t="s">
        <v>191</v>
      </c>
      <c r="H1067">
        <v>1</v>
      </c>
      <c r="I1067">
        <v>0</v>
      </c>
      <c r="J1067">
        <v>0</v>
      </c>
      <c r="K1067">
        <v>1</v>
      </c>
      <c r="L1067">
        <v>0</v>
      </c>
      <c r="M1067">
        <v>0</v>
      </c>
      <c r="N1067" t="s">
        <v>9</v>
      </c>
    </row>
    <row r="1068" spans="1:14" x14ac:dyDescent="0.3">
      <c r="A1068">
        <v>463</v>
      </c>
      <c r="B1068">
        <v>581</v>
      </c>
      <c r="C1068" s="1">
        <v>43765</v>
      </c>
      <c r="D1068">
        <v>26.590302999999999</v>
      </c>
      <c r="E1068">
        <v>93.416134999999997</v>
      </c>
      <c r="F1068" t="s">
        <v>34</v>
      </c>
      <c r="G1068" t="s">
        <v>187</v>
      </c>
      <c r="H1068">
        <v>1</v>
      </c>
      <c r="I1068">
        <v>0</v>
      </c>
      <c r="J1068">
        <v>0</v>
      </c>
      <c r="K1068">
        <v>1</v>
      </c>
      <c r="L1068">
        <v>0</v>
      </c>
      <c r="M1068">
        <v>0</v>
      </c>
      <c r="N1068" t="s">
        <v>9</v>
      </c>
    </row>
    <row r="1069" spans="1:14" x14ac:dyDescent="0.3">
      <c r="A1069">
        <v>464</v>
      </c>
      <c r="B1069">
        <v>582</v>
      </c>
      <c r="C1069" s="1">
        <v>43765</v>
      </c>
      <c r="D1069">
        <v>26.632384999999999</v>
      </c>
      <c r="E1069">
        <v>93.534178999999995</v>
      </c>
      <c r="F1069" t="s">
        <v>34</v>
      </c>
      <c r="G1069" t="s">
        <v>187</v>
      </c>
      <c r="H1069">
        <v>1</v>
      </c>
      <c r="I1069">
        <v>0</v>
      </c>
      <c r="J1069">
        <v>0</v>
      </c>
      <c r="K1069">
        <v>1</v>
      </c>
      <c r="L1069">
        <v>0</v>
      </c>
      <c r="M1069">
        <v>0</v>
      </c>
      <c r="N1069" t="s">
        <v>9</v>
      </c>
    </row>
    <row r="1070" spans="1:14" x14ac:dyDescent="0.3">
      <c r="A1070">
        <v>465</v>
      </c>
      <c r="B1070">
        <v>583</v>
      </c>
      <c r="C1070" s="1">
        <v>43765</v>
      </c>
      <c r="D1070">
        <v>26.633389999999999</v>
      </c>
      <c r="E1070">
        <v>93.550467999999995</v>
      </c>
      <c r="F1070" t="s">
        <v>194</v>
      </c>
      <c r="G1070" t="s">
        <v>191</v>
      </c>
      <c r="H1070">
        <v>1</v>
      </c>
      <c r="I1070">
        <v>0</v>
      </c>
      <c r="J1070">
        <v>0</v>
      </c>
      <c r="K1070">
        <v>1</v>
      </c>
      <c r="L1070">
        <v>0</v>
      </c>
      <c r="M1070">
        <v>0</v>
      </c>
      <c r="N1070" t="s">
        <v>9</v>
      </c>
    </row>
    <row r="1071" spans="1:14" x14ac:dyDescent="0.3">
      <c r="A1071">
        <v>466</v>
      </c>
      <c r="B1071">
        <v>584</v>
      </c>
      <c r="C1071" s="1">
        <v>43767</v>
      </c>
      <c r="D1071">
        <v>26.630927</v>
      </c>
      <c r="E1071">
        <v>93.544233000000006</v>
      </c>
      <c r="F1071" t="s">
        <v>34</v>
      </c>
      <c r="G1071" t="s">
        <v>187</v>
      </c>
      <c r="H1071">
        <v>1</v>
      </c>
      <c r="I1071">
        <v>0</v>
      </c>
      <c r="J1071">
        <v>0</v>
      </c>
      <c r="K1071">
        <v>1</v>
      </c>
      <c r="L1071">
        <v>0</v>
      </c>
      <c r="M1071">
        <v>0</v>
      </c>
      <c r="N1071" t="s">
        <v>9</v>
      </c>
    </row>
    <row r="1072" spans="1:14" x14ac:dyDescent="0.3">
      <c r="A1072">
        <v>467</v>
      </c>
      <c r="B1072">
        <v>585</v>
      </c>
      <c r="C1072" s="1">
        <v>43767</v>
      </c>
      <c r="D1072">
        <v>26.607143000000001</v>
      </c>
      <c r="E1072">
        <v>93.469125000000005</v>
      </c>
      <c r="F1072" t="s">
        <v>30</v>
      </c>
      <c r="G1072" t="s">
        <v>191</v>
      </c>
      <c r="H1072">
        <v>1</v>
      </c>
      <c r="I1072">
        <v>0</v>
      </c>
      <c r="J1072">
        <v>0</v>
      </c>
      <c r="K1072">
        <v>1</v>
      </c>
      <c r="L1072">
        <v>0</v>
      </c>
      <c r="M1072">
        <v>0</v>
      </c>
      <c r="N1072" t="s">
        <v>9</v>
      </c>
    </row>
    <row r="1073" spans="1:14" x14ac:dyDescent="0.3">
      <c r="A1073">
        <v>468</v>
      </c>
      <c r="B1073">
        <v>586</v>
      </c>
      <c r="C1073" s="1">
        <v>43767</v>
      </c>
      <c r="D1073">
        <v>26.588152000000001</v>
      </c>
      <c r="E1073">
        <v>93.394606999999993</v>
      </c>
      <c r="F1073" t="s">
        <v>34</v>
      </c>
      <c r="G1073" t="s">
        <v>187</v>
      </c>
      <c r="H1073">
        <v>1</v>
      </c>
      <c r="I1073">
        <v>0</v>
      </c>
      <c r="J1073">
        <v>0</v>
      </c>
      <c r="K1073">
        <v>1</v>
      </c>
      <c r="L1073">
        <v>0</v>
      </c>
      <c r="M1073">
        <v>0</v>
      </c>
      <c r="N1073" t="s">
        <v>9</v>
      </c>
    </row>
    <row r="1074" spans="1:14" x14ac:dyDescent="0.3">
      <c r="A1074">
        <v>469</v>
      </c>
      <c r="B1074">
        <v>587</v>
      </c>
      <c r="C1074" s="1">
        <v>43767</v>
      </c>
      <c r="D1074">
        <v>26.576877</v>
      </c>
      <c r="E1074">
        <v>93.256349999999998</v>
      </c>
      <c r="F1074" t="s">
        <v>36</v>
      </c>
      <c r="G1074" t="s">
        <v>191</v>
      </c>
      <c r="H1074">
        <v>1</v>
      </c>
      <c r="I1074">
        <v>0</v>
      </c>
      <c r="J1074">
        <v>0</v>
      </c>
      <c r="K1074">
        <v>1</v>
      </c>
      <c r="L1074">
        <v>0</v>
      </c>
      <c r="M1074">
        <v>0</v>
      </c>
      <c r="N1074" t="s">
        <v>9</v>
      </c>
    </row>
    <row r="1075" spans="1:14" x14ac:dyDescent="0.3">
      <c r="A1075">
        <v>470</v>
      </c>
      <c r="B1075">
        <v>588</v>
      </c>
      <c r="C1075" s="1">
        <v>43767</v>
      </c>
      <c r="D1075">
        <v>26.574377999999999</v>
      </c>
      <c r="E1075">
        <v>93.147810000000007</v>
      </c>
      <c r="F1075" t="s">
        <v>28</v>
      </c>
      <c r="G1075" t="s">
        <v>191</v>
      </c>
      <c r="H1075">
        <v>1</v>
      </c>
      <c r="I1075">
        <v>0</v>
      </c>
      <c r="J1075">
        <v>0</v>
      </c>
      <c r="K1075">
        <v>1</v>
      </c>
      <c r="L1075">
        <v>0</v>
      </c>
      <c r="M1075">
        <v>0</v>
      </c>
      <c r="N1075" t="s">
        <v>9</v>
      </c>
    </row>
    <row r="1076" spans="1:14" x14ac:dyDescent="0.3">
      <c r="A1076">
        <v>471</v>
      </c>
      <c r="B1076">
        <v>589</v>
      </c>
      <c r="C1076" s="1">
        <v>43767</v>
      </c>
      <c r="D1076">
        <v>26.574687000000001</v>
      </c>
      <c r="E1076">
        <v>93.228206999999998</v>
      </c>
      <c r="F1076" t="s">
        <v>28</v>
      </c>
      <c r="G1076" t="s">
        <v>191</v>
      </c>
      <c r="H1076">
        <v>1</v>
      </c>
      <c r="I1076">
        <v>0</v>
      </c>
      <c r="J1076">
        <v>0</v>
      </c>
      <c r="K1076">
        <v>1</v>
      </c>
      <c r="L1076">
        <v>0</v>
      </c>
      <c r="M1076">
        <v>0</v>
      </c>
      <c r="N1076" t="s">
        <v>9</v>
      </c>
    </row>
    <row r="1077" spans="1:14" x14ac:dyDescent="0.3">
      <c r="A1077">
        <v>472</v>
      </c>
      <c r="B1077">
        <v>590</v>
      </c>
      <c r="C1077" s="1">
        <v>43767</v>
      </c>
      <c r="D1077">
        <v>26.574718000000001</v>
      </c>
      <c r="E1077">
        <v>93.22842</v>
      </c>
      <c r="F1077" t="s">
        <v>49</v>
      </c>
      <c r="G1077" t="s">
        <v>187</v>
      </c>
      <c r="H1077">
        <v>1</v>
      </c>
      <c r="I1077">
        <v>0</v>
      </c>
      <c r="J1077">
        <v>0</v>
      </c>
      <c r="K1077">
        <v>1</v>
      </c>
      <c r="L1077">
        <v>0</v>
      </c>
      <c r="M1077">
        <v>0</v>
      </c>
      <c r="N1077" t="s">
        <v>9</v>
      </c>
    </row>
    <row r="1078" spans="1:14" x14ac:dyDescent="0.3">
      <c r="A1078">
        <v>473</v>
      </c>
      <c r="B1078">
        <v>591</v>
      </c>
      <c r="C1078" s="1">
        <v>43767</v>
      </c>
      <c r="D1078">
        <v>26.641493000000001</v>
      </c>
      <c r="E1078">
        <v>93.581052999999997</v>
      </c>
      <c r="F1078" t="s">
        <v>28</v>
      </c>
      <c r="G1078" t="s">
        <v>191</v>
      </c>
      <c r="H1078">
        <v>1</v>
      </c>
      <c r="I1078">
        <v>0</v>
      </c>
      <c r="J1078">
        <v>0</v>
      </c>
      <c r="K1078">
        <v>1</v>
      </c>
      <c r="L1078">
        <v>0</v>
      </c>
      <c r="M1078">
        <v>0</v>
      </c>
      <c r="N1078" t="s">
        <v>9</v>
      </c>
    </row>
    <row r="1079" spans="1:14" x14ac:dyDescent="0.3">
      <c r="A1079">
        <v>474</v>
      </c>
      <c r="B1079">
        <v>592</v>
      </c>
      <c r="C1079" s="1">
        <v>43767</v>
      </c>
      <c r="D1079">
        <v>26.576305999999999</v>
      </c>
      <c r="E1079">
        <v>93.157499999999999</v>
      </c>
      <c r="F1079" t="s">
        <v>36</v>
      </c>
      <c r="G1079" t="s">
        <v>191</v>
      </c>
      <c r="H1079">
        <v>1</v>
      </c>
      <c r="I1079">
        <v>0</v>
      </c>
      <c r="J1079">
        <v>0</v>
      </c>
      <c r="K1079">
        <v>1</v>
      </c>
      <c r="L1079">
        <v>0</v>
      </c>
      <c r="M1079">
        <v>0</v>
      </c>
      <c r="N1079">
        <v>2.56</v>
      </c>
    </row>
    <row r="1080" spans="1:14" x14ac:dyDescent="0.3">
      <c r="A1080">
        <v>475</v>
      </c>
      <c r="B1080">
        <v>593</v>
      </c>
      <c r="C1080" s="1">
        <v>43767</v>
      </c>
      <c r="D1080">
        <v>26.576333000000002</v>
      </c>
      <c r="E1080">
        <v>93.155028000000001</v>
      </c>
      <c r="F1080" t="s">
        <v>64</v>
      </c>
      <c r="G1080" t="s">
        <v>190</v>
      </c>
      <c r="H1080">
        <v>1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3.08</v>
      </c>
    </row>
    <row r="1081" spans="1:14" x14ac:dyDescent="0.3">
      <c r="A1081">
        <v>476</v>
      </c>
      <c r="B1081">
        <v>593</v>
      </c>
      <c r="C1081" s="1">
        <v>43767</v>
      </c>
      <c r="D1081">
        <v>26.576333000000002</v>
      </c>
      <c r="E1081">
        <v>93.155028000000001</v>
      </c>
      <c r="F1081" t="s">
        <v>64</v>
      </c>
      <c r="G1081" t="s">
        <v>190</v>
      </c>
      <c r="H1081">
        <v>1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v>3.08</v>
      </c>
    </row>
    <row r="1082" spans="1:14" x14ac:dyDescent="0.3">
      <c r="A1082">
        <v>477</v>
      </c>
      <c r="B1082">
        <v>593</v>
      </c>
      <c r="C1082" s="1">
        <v>43767</v>
      </c>
      <c r="D1082">
        <v>26.576333000000002</v>
      </c>
      <c r="E1082">
        <v>93.155028000000001</v>
      </c>
      <c r="F1082" t="s">
        <v>64</v>
      </c>
      <c r="G1082" t="s">
        <v>190</v>
      </c>
      <c r="H1082">
        <v>1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3.08</v>
      </c>
    </row>
    <row r="1083" spans="1:14" x14ac:dyDescent="0.3">
      <c r="A1083">
        <v>478</v>
      </c>
      <c r="B1083">
        <v>593</v>
      </c>
      <c r="C1083" s="1">
        <v>43767</v>
      </c>
      <c r="D1083">
        <v>26.576333000000002</v>
      </c>
      <c r="E1083">
        <v>93.155028000000001</v>
      </c>
      <c r="F1083" t="s">
        <v>64</v>
      </c>
      <c r="G1083" t="s">
        <v>190</v>
      </c>
      <c r="H1083">
        <v>1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3.08</v>
      </c>
    </row>
    <row r="1084" spans="1:14" x14ac:dyDescent="0.3">
      <c r="A1084">
        <v>479</v>
      </c>
      <c r="B1084">
        <v>593</v>
      </c>
      <c r="C1084" s="1">
        <v>43767</v>
      </c>
      <c r="D1084">
        <v>26.576333000000002</v>
      </c>
      <c r="E1084">
        <v>93.155028000000001</v>
      </c>
      <c r="F1084" t="s">
        <v>64</v>
      </c>
      <c r="G1084" t="s">
        <v>190</v>
      </c>
      <c r="H1084">
        <v>1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3.08</v>
      </c>
    </row>
    <row r="1085" spans="1:14" x14ac:dyDescent="0.3">
      <c r="A1085">
        <v>480</v>
      </c>
      <c r="B1085">
        <v>593</v>
      </c>
      <c r="C1085" s="1">
        <v>43767</v>
      </c>
      <c r="D1085">
        <v>26.576333000000002</v>
      </c>
      <c r="E1085">
        <v>93.155028000000001</v>
      </c>
      <c r="F1085" t="s">
        <v>64</v>
      </c>
      <c r="G1085" t="s">
        <v>190</v>
      </c>
      <c r="H1085">
        <v>1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3.08</v>
      </c>
    </row>
    <row r="1086" spans="1:14" x14ac:dyDescent="0.3">
      <c r="A1086">
        <v>481</v>
      </c>
      <c r="B1086">
        <v>593</v>
      </c>
      <c r="C1086" s="1">
        <v>43767</v>
      </c>
      <c r="D1086">
        <v>26.576333000000002</v>
      </c>
      <c r="E1086">
        <v>93.155028000000001</v>
      </c>
      <c r="F1086" t="s">
        <v>64</v>
      </c>
      <c r="G1086" t="s">
        <v>190</v>
      </c>
      <c r="H1086">
        <v>1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3.08</v>
      </c>
    </row>
    <row r="1087" spans="1:14" x14ac:dyDescent="0.3">
      <c r="A1087">
        <v>482</v>
      </c>
      <c r="B1087">
        <v>593</v>
      </c>
      <c r="C1087" s="1">
        <v>43767</v>
      </c>
      <c r="D1087">
        <v>26.576333000000002</v>
      </c>
      <c r="E1087">
        <v>93.155028000000001</v>
      </c>
      <c r="F1087" t="s">
        <v>64</v>
      </c>
      <c r="G1087" t="s">
        <v>190</v>
      </c>
      <c r="H1087">
        <v>1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3.08</v>
      </c>
    </row>
    <row r="1088" spans="1:14" x14ac:dyDescent="0.3">
      <c r="A1088">
        <v>483</v>
      </c>
      <c r="B1088">
        <v>593</v>
      </c>
      <c r="C1088" s="1">
        <v>43767</v>
      </c>
      <c r="D1088">
        <v>26.576333000000002</v>
      </c>
      <c r="E1088">
        <v>93.155028000000001</v>
      </c>
      <c r="F1088" t="s">
        <v>64</v>
      </c>
      <c r="G1088" t="s">
        <v>190</v>
      </c>
      <c r="H1088">
        <v>1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3.08</v>
      </c>
    </row>
    <row r="1089" spans="1:14" x14ac:dyDescent="0.3">
      <c r="A1089">
        <v>484</v>
      </c>
      <c r="B1089">
        <v>593</v>
      </c>
      <c r="C1089" s="1">
        <v>43767</v>
      </c>
      <c r="D1089">
        <v>26.576333000000002</v>
      </c>
      <c r="E1089">
        <v>93.155028000000001</v>
      </c>
      <c r="F1089" t="s">
        <v>64</v>
      </c>
      <c r="G1089" t="s">
        <v>190</v>
      </c>
      <c r="H1089">
        <v>1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v>3.08</v>
      </c>
    </row>
    <row r="1090" spans="1:14" x14ac:dyDescent="0.3">
      <c r="A1090">
        <v>485</v>
      </c>
      <c r="B1090">
        <v>593</v>
      </c>
      <c r="C1090" s="1">
        <v>43767</v>
      </c>
      <c r="D1090">
        <v>26.576333000000002</v>
      </c>
      <c r="E1090">
        <v>93.155028000000001</v>
      </c>
      <c r="F1090" t="s">
        <v>64</v>
      </c>
      <c r="G1090" t="s">
        <v>190</v>
      </c>
      <c r="H1090">
        <v>1</v>
      </c>
      <c r="I1090">
        <v>0</v>
      </c>
      <c r="J1090">
        <v>0</v>
      </c>
      <c r="K1090">
        <v>0</v>
      </c>
      <c r="L1090">
        <v>1</v>
      </c>
      <c r="M1090">
        <v>0</v>
      </c>
      <c r="N1090">
        <v>3.08</v>
      </c>
    </row>
    <row r="1091" spans="1:14" x14ac:dyDescent="0.3">
      <c r="A1091">
        <v>486</v>
      </c>
      <c r="B1091">
        <v>593</v>
      </c>
      <c r="C1091" s="1">
        <v>43767</v>
      </c>
      <c r="D1091">
        <v>26.576333000000002</v>
      </c>
      <c r="E1091">
        <v>93.155028000000001</v>
      </c>
      <c r="F1091" t="s">
        <v>64</v>
      </c>
      <c r="G1091" t="s">
        <v>190</v>
      </c>
      <c r="H1091">
        <v>1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3.08</v>
      </c>
    </row>
    <row r="1092" spans="1:14" x14ac:dyDescent="0.3">
      <c r="A1092">
        <v>487</v>
      </c>
      <c r="B1092">
        <v>593</v>
      </c>
      <c r="C1092" s="1">
        <v>43767</v>
      </c>
      <c r="D1092">
        <v>26.576333000000002</v>
      </c>
      <c r="E1092">
        <v>93.155028000000001</v>
      </c>
      <c r="F1092" t="s">
        <v>64</v>
      </c>
      <c r="G1092" t="s">
        <v>190</v>
      </c>
      <c r="H1092">
        <v>1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v>3.08</v>
      </c>
    </row>
    <row r="1093" spans="1:14" x14ac:dyDescent="0.3">
      <c r="A1093">
        <v>488</v>
      </c>
      <c r="B1093">
        <v>593</v>
      </c>
      <c r="C1093" s="1">
        <v>43767</v>
      </c>
      <c r="D1093">
        <v>26.576333000000002</v>
      </c>
      <c r="E1093">
        <v>93.155028000000001</v>
      </c>
      <c r="F1093" t="s">
        <v>64</v>
      </c>
      <c r="G1093" t="s">
        <v>190</v>
      </c>
      <c r="H1093">
        <v>1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3.08</v>
      </c>
    </row>
    <row r="1094" spans="1:14" x14ac:dyDescent="0.3">
      <c r="A1094">
        <v>489</v>
      </c>
      <c r="B1094">
        <v>593</v>
      </c>
      <c r="C1094" s="1">
        <v>43767</v>
      </c>
      <c r="D1094">
        <v>26.576333000000002</v>
      </c>
      <c r="E1094">
        <v>93.155028000000001</v>
      </c>
      <c r="F1094" t="s">
        <v>64</v>
      </c>
      <c r="G1094" t="s">
        <v>190</v>
      </c>
      <c r="H1094">
        <v>1</v>
      </c>
      <c r="I1094">
        <v>0</v>
      </c>
      <c r="J1094">
        <v>0</v>
      </c>
      <c r="K1094">
        <v>0</v>
      </c>
      <c r="L1094">
        <v>1</v>
      </c>
      <c r="M1094">
        <v>0</v>
      </c>
      <c r="N1094">
        <v>3.08</v>
      </c>
    </row>
    <row r="1095" spans="1:14" x14ac:dyDescent="0.3">
      <c r="A1095">
        <v>490</v>
      </c>
      <c r="B1095">
        <v>593</v>
      </c>
      <c r="C1095" s="1">
        <v>43767</v>
      </c>
      <c r="D1095">
        <v>26.576333000000002</v>
      </c>
      <c r="E1095">
        <v>93.155028000000001</v>
      </c>
      <c r="F1095" t="s">
        <v>64</v>
      </c>
      <c r="G1095" t="s">
        <v>190</v>
      </c>
      <c r="H1095">
        <v>1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3.08</v>
      </c>
    </row>
    <row r="1096" spans="1:14" x14ac:dyDescent="0.3">
      <c r="A1096">
        <v>491</v>
      </c>
      <c r="B1096">
        <v>593</v>
      </c>
      <c r="C1096" s="1">
        <v>43767</v>
      </c>
      <c r="D1096">
        <v>26.576333000000002</v>
      </c>
      <c r="E1096">
        <v>93.155028000000001</v>
      </c>
      <c r="F1096" t="s">
        <v>64</v>
      </c>
      <c r="G1096" t="s">
        <v>190</v>
      </c>
      <c r="H1096">
        <v>1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3.08</v>
      </c>
    </row>
    <row r="1097" spans="1:14" x14ac:dyDescent="0.3">
      <c r="A1097">
        <v>492</v>
      </c>
      <c r="B1097">
        <v>593</v>
      </c>
      <c r="C1097" s="1">
        <v>43767</v>
      </c>
      <c r="D1097">
        <v>26.576333000000002</v>
      </c>
      <c r="E1097">
        <v>93.155028000000001</v>
      </c>
      <c r="F1097" t="s">
        <v>64</v>
      </c>
      <c r="G1097" t="s">
        <v>190</v>
      </c>
      <c r="H1097">
        <v>1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3.08</v>
      </c>
    </row>
    <row r="1098" spans="1:14" x14ac:dyDescent="0.3">
      <c r="A1098">
        <v>493</v>
      </c>
      <c r="B1098">
        <v>594</v>
      </c>
      <c r="C1098" s="1">
        <v>43769</v>
      </c>
      <c r="D1098">
        <v>26.577708000000001</v>
      </c>
      <c r="E1098">
        <v>93.284873000000005</v>
      </c>
      <c r="F1098" t="s">
        <v>34</v>
      </c>
      <c r="G1098" t="s">
        <v>187</v>
      </c>
      <c r="H1098">
        <v>1</v>
      </c>
      <c r="I1098">
        <v>0</v>
      </c>
      <c r="J1098">
        <v>0</v>
      </c>
      <c r="K1098">
        <v>1</v>
      </c>
      <c r="L1098">
        <v>0</v>
      </c>
      <c r="M1098">
        <v>0</v>
      </c>
      <c r="N1098" t="s">
        <v>9</v>
      </c>
    </row>
    <row r="1099" spans="1:14" x14ac:dyDescent="0.3">
      <c r="A1099">
        <v>494</v>
      </c>
      <c r="B1099">
        <v>595</v>
      </c>
      <c r="C1099" s="1">
        <v>43769</v>
      </c>
      <c r="D1099">
        <v>26.574612999999999</v>
      </c>
      <c r="E1099">
        <v>93.227220000000003</v>
      </c>
      <c r="F1099" t="s">
        <v>34</v>
      </c>
      <c r="G1099" t="s">
        <v>187</v>
      </c>
      <c r="H1099">
        <v>1</v>
      </c>
      <c r="I1099">
        <v>0</v>
      </c>
      <c r="J1099">
        <v>0</v>
      </c>
      <c r="K1099">
        <v>1</v>
      </c>
      <c r="L1099">
        <v>0</v>
      </c>
      <c r="M1099">
        <v>0</v>
      </c>
      <c r="N1099" t="s">
        <v>9</v>
      </c>
    </row>
    <row r="1100" spans="1:14" x14ac:dyDescent="0.3">
      <c r="A1100">
        <v>495</v>
      </c>
      <c r="B1100">
        <v>596</v>
      </c>
      <c r="C1100" s="1">
        <v>43769</v>
      </c>
      <c r="D1100">
        <v>26.574332999999999</v>
      </c>
      <c r="E1100">
        <v>93.193139000000002</v>
      </c>
      <c r="F1100" t="s">
        <v>70</v>
      </c>
      <c r="G1100" t="s">
        <v>190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1</v>
      </c>
      <c r="N1100" t="s">
        <v>139</v>
      </c>
    </row>
    <row r="1101" spans="1:14" x14ac:dyDescent="0.3">
      <c r="A1101">
        <v>496</v>
      </c>
      <c r="B1101">
        <v>596</v>
      </c>
      <c r="C1101" s="1">
        <v>43769</v>
      </c>
      <c r="D1101">
        <v>26.574332999999999</v>
      </c>
      <c r="E1101">
        <v>93.193139000000002</v>
      </c>
      <c r="F1101" t="s">
        <v>70</v>
      </c>
      <c r="G1101" t="s">
        <v>190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1</v>
      </c>
      <c r="N1101" t="s">
        <v>139</v>
      </c>
    </row>
    <row r="1102" spans="1:14" x14ac:dyDescent="0.3">
      <c r="A1102">
        <v>497</v>
      </c>
      <c r="B1102">
        <v>596</v>
      </c>
      <c r="C1102" s="1">
        <v>43769</v>
      </c>
      <c r="D1102">
        <v>26.574332999999999</v>
      </c>
      <c r="E1102">
        <v>93.193139000000002</v>
      </c>
      <c r="F1102" t="s">
        <v>70</v>
      </c>
      <c r="G1102" t="s">
        <v>190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1</v>
      </c>
      <c r="N1102" t="s">
        <v>139</v>
      </c>
    </row>
    <row r="1103" spans="1:14" x14ac:dyDescent="0.3">
      <c r="A1103">
        <v>498</v>
      </c>
      <c r="B1103">
        <v>596</v>
      </c>
      <c r="C1103" s="1">
        <v>43769</v>
      </c>
      <c r="D1103">
        <v>26.574332999999999</v>
      </c>
      <c r="E1103">
        <v>93.193139000000002</v>
      </c>
      <c r="F1103" t="s">
        <v>70</v>
      </c>
      <c r="G1103" t="s">
        <v>190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1</v>
      </c>
      <c r="N1103" t="s">
        <v>139</v>
      </c>
    </row>
    <row r="1104" spans="1:14" x14ac:dyDescent="0.3">
      <c r="A1104">
        <v>499</v>
      </c>
      <c r="B1104">
        <v>597</v>
      </c>
      <c r="C1104" s="1">
        <v>43769</v>
      </c>
      <c r="D1104">
        <v>26.641166999999999</v>
      </c>
      <c r="E1104">
        <v>93.570611</v>
      </c>
      <c r="F1104" t="s">
        <v>140</v>
      </c>
      <c r="G1104" t="s">
        <v>191</v>
      </c>
      <c r="H1104">
        <v>1</v>
      </c>
      <c r="I1104">
        <v>0</v>
      </c>
      <c r="J1104">
        <v>0</v>
      </c>
      <c r="K1104">
        <v>1</v>
      </c>
      <c r="L1104">
        <v>0</v>
      </c>
      <c r="M1104">
        <v>0</v>
      </c>
      <c r="N1104">
        <v>4.45</v>
      </c>
    </row>
    <row r="1105" spans="1:14" x14ac:dyDescent="0.3">
      <c r="A1105">
        <v>500</v>
      </c>
      <c r="B1105">
        <v>598</v>
      </c>
      <c r="C1105" s="1">
        <v>43769</v>
      </c>
      <c r="D1105">
        <v>26.574694000000001</v>
      </c>
      <c r="E1105">
        <v>93.216750000000005</v>
      </c>
      <c r="F1105" t="s">
        <v>140</v>
      </c>
      <c r="G1105" t="s">
        <v>191</v>
      </c>
      <c r="H1105">
        <v>1</v>
      </c>
      <c r="I1105">
        <v>0</v>
      </c>
      <c r="J1105">
        <v>0</v>
      </c>
      <c r="K1105">
        <v>1</v>
      </c>
      <c r="L1105">
        <v>0</v>
      </c>
      <c r="M1105">
        <v>0</v>
      </c>
      <c r="N1105">
        <v>3.46</v>
      </c>
    </row>
    <row r="1106" spans="1:14" x14ac:dyDescent="0.3">
      <c r="A1106">
        <v>501</v>
      </c>
      <c r="B1106">
        <v>599</v>
      </c>
      <c r="C1106" s="1">
        <v>43769</v>
      </c>
      <c r="D1106">
        <v>26.576861000000001</v>
      </c>
      <c r="E1106">
        <v>93.080111000000002</v>
      </c>
      <c r="F1106" t="s">
        <v>141</v>
      </c>
      <c r="G1106" t="s">
        <v>191</v>
      </c>
      <c r="H1106">
        <v>1</v>
      </c>
      <c r="I1106">
        <v>0</v>
      </c>
      <c r="J1106">
        <v>0</v>
      </c>
      <c r="K1106">
        <v>1</v>
      </c>
      <c r="L1106">
        <v>0</v>
      </c>
      <c r="M1106">
        <v>0</v>
      </c>
      <c r="N1106">
        <v>3.05</v>
      </c>
    </row>
    <row r="1107" spans="1:14" x14ac:dyDescent="0.3">
      <c r="A1107">
        <v>502</v>
      </c>
      <c r="B1107">
        <v>600</v>
      </c>
      <c r="C1107" s="1">
        <v>43771</v>
      </c>
      <c r="D1107">
        <v>26.578067999999998</v>
      </c>
      <c r="E1107">
        <v>93.263872000000006</v>
      </c>
      <c r="F1107" t="s">
        <v>36</v>
      </c>
      <c r="G1107" t="s">
        <v>191</v>
      </c>
      <c r="H1107">
        <v>1</v>
      </c>
      <c r="I1107">
        <v>0</v>
      </c>
      <c r="J1107">
        <v>0</v>
      </c>
      <c r="K1107">
        <v>1</v>
      </c>
      <c r="L1107">
        <v>0</v>
      </c>
      <c r="M1107">
        <v>0</v>
      </c>
      <c r="N1107" t="s">
        <v>9</v>
      </c>
    </row>
    <row r="1108" spans="1:14" x14ac:dyDescent="0.3">
      <c r="A1108">
        <v>503</v>
      </c>
      <c r="B1108">
        <v>601</v>
      </c>
      <c r="C1108" s="1">
        <v>43771</v>
      </c>
      <c r="D1108">
        <v>26.574414999999998</v>
      </c>
      <c r="E1108">
        <v>93.192959999999999</v>
      </c>
      <c r="F1108" t="s">
        <v>96</v>
      </c>
      <c r="G1108" t="s">
        <v>191</v>
      </c>
      <c r="H1108">
        <v>1</v>
      </c>
      <c r="I1108">
        <v>0</v>
      </c>
      <c r="J1108">
        <v>0</v>
      </c>
      <c r="K1108">
        <v>1</v>
      </c>
      <c r="L1108">
        <v>0</v>
      </c>
      <c r="M1108">
        <v>0</v>
      </c>
      <c r="N1108" t="s">
        <v>9</v>
      </c>
    </row>
    <row r="1109" spans="1:14" x14ac:dyDescent="0.3">
      <c r="A1109">
        <v>504</v>
      </c>
      <c r="B1109">
        <v>602</v>
      </c>
      <c r="C1109" s="1">
        <v>43771</v>
      </c>
      <c r="D1109">
        <v>26.574590000000001</v>
      </c>
      <c r="E1109">
        <v>93.092177000000007</v>
      </c>
      <c r="F1109" t="s">
        <v>82</v>
      </c>
      <c r="G1109" t="s">
        <v>191</v>
      </c>
      <c r="H1109">
        <v>1</v>
      </c>
      <c r="I1109">
        <v>0</v>
      </c>
      <c r="J1109">
        <v>0</v>
      </c>
      <c r="K1109">
        <v>1</v>
      </c>
      <c r="L1109">
        <v>0</v>
      </c>
      <c r="M1109">
        <v>0</v>
      </c>
      <c r="N1109" t="s">
        <v>9</v>
      </c>
    </row>
    <row r="1110" spans="1:14" x14ac:dyDescent="0.3">
      <c r="A1110">
        <v>505</v>
      </c>
      <c r="B1110">
        <v>603</v>
      </c>
      <c r="C1110" s="1">
        <v>43771</v>
      </c>
      <c r="D1110">
        <v>26.568619999999999</v>
      </c>
      <c r="E1110">
        <v>93.120699999999999</v>
      </c>
      <c r="F1110" t="s">
        <v>48</v>
      </c>
      <c r="G1110" t="s">
        <v>191</v>
      </c>
      <c r="H1110">
        <v>1</v>
      </c>
      <c r="I1110">
        <v>0</v>
      </c>
      <c r="J1110">
        <v>0</v>
      </c>
      <c r="K1110">
        <v>1</v>
      </c>
      <c r="L1110">
        <v>0</v>
      </c>
      <c r="M1110">
        <v>0</v>
      </c>
      <c r="N1110" t="s">
        <v>9</v>
      </c>
    </row>
    <row r="1111" spans="1:14" x14ac:dyDescent="0.3">
      <c r="A1111">
        <v>506</v>
      </c>
      <c r="B1111">
        <v>604</v>
      </c>
      <c r="C1111" s="1">
        <v>43771</v>
      </c>
      <c r="D1111">
        <v>26.574808000000001</v>
      </c>
      <c r="E1111">
        <v>93.212585000000004</v>
      </c>
      <c r="F1111" t="s">
        <v>96</v>
      </c>
      <c r="G1111" t="s">
        <v>191</v>
      </c>
      <c r="H1111">
        <v>1</v>
      </c>
      <c r="I1111">
        <v>0</v>
      </c>
      <c r="J1111">
        <v>0</v>
      </c>
      <c r="K1111">
        <v>1</v>
      </c>
      <c r="L1111">
        <v>0</v>
      </c>
      <c r="M1111">
        <v>0</v>
      </c>
      <c r="N1111" t="s">
        <v>9</v>
      </c>
    </row>
    <row r="1112" spans="1:14" x14ac:dyDescent="0.3">
      <c r="A1112">
        <v>507</v>
      </c>
      <c r="B1112">
        <v>605</v>
      </c>
      <c r="C1112" s="1">
        <v>43771</v>
      </c>
      <c r="D1112">
        <v>26.574417</v>
      </c>
      <c r="E1112">
        <v>93.193278000000007</v>
      </c>
      <c r="F1112" t="s">
        <v>68</v>
      </c>
      <c r="G1112" t="s">
        <v>190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1</v>
      </c>
      <c r="N1112" t="s">
        <v>142</v>
      </c>
    </row>
    <row r="1113" spans="1:14" x14ac:dyDescent="0.3">
      <c r="A1113">
        <v>508</v>
      </c>
      <c r="B1113">
        <v>605</v>
      </c>
      <c r="C1113" s="1">
        <v>43771</v>
      </c>
      <c r="D1113">
        <v>26.574417</v>
      </c>
      <c r="E1113">
        <v>93.193278000000007</v>
      </c>
      <c r="F1113" t="s">
        <v>68</v>
      </c>
      <c r="G1113" t="s">
        <v>190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1</v>
      </c>
      <c r="N1113" t="s">
        <v>142</v>
      </c>
    </row>
    <row r="1114" spans="1:14" x14ac:dyDescent="0.3">
      <c r="A1114">
        <v>509</v>
      </c>
      <c r="B1114">
        <v>606</v>
      </c>
      <c r="C1114" s="1">
        <v>43774</v>
      </c>
      <c r="D1114">
        <v>26.574417</v>
      </c>
      <c r="E1114">
        <v>93.193278000000007</v>
      </c>
      <c r="F1114" t="s">
        <v>61</v>
      </c>
      <c r="G1114" t="s">
        <v>191</v>
      </c>
      <c r="H1114">
        <v>1</v>
      </c>
      <c r="I1114">
        <v>0</v>
      </c>
      <c r="J1114">
        <v>0</v>
      </c>
      <c r="K1114">
        <v>1</v>
      </c>
      <c r="L1114">
        <v>0</v>
      </c>
      <c r="M1114">
        <v>0</v>
      </c>
      <c r="N1114" t="s">
        <v>9</v>
      </c>
    </row>
    <row r="1115" spans="1:14" x14ac:dyDescent="0.3">
      <c r="A1115">
        <v>510</v>
      </c>
      <c r="B1115">
        <v>607</v>
      </c>
      <c r="C1115" s="1">
        <v>43774</v>
      </c>
      <c r="D1115">
        <v>26.587230000000002</v>
      </c>
      <c r="E1115">
        <v>93.363056999999998</v>
      </c>
      <c r="F1115" t="s">
        <v>48</v>
      </c>
      <c r="G1115" t="s">
        <v>191</v>
      </c>
      <c r="H1115">
        <v>1</v>
      </c>
      <c r="I1115">
        <v>0</v>
      </c>
      <c r="J1115">
        <v>0</v>
      </c>
      <c r="K1115">
        <v>1</v>
      </c>
      <c r="L1115">
        <v>0</v>
      </c>
      <c r="M1115">
        <v>0</v>
      </c>
      <c r="N1115" t="s">
        <v>9</v>
      </c>
    </row>
    <row r="1116" spans="1:14" x14ac:dyDescent="0.3">
      <c r="A1116">
        <v>511</v>
      </c>
      <c r="B1116">
        <v>608</v>
      </c>
      <c r="C1116" s="1">
        <v>43774</v>
      </c>
      <c r="D1116">
        <v>26.639063</v>
      </c>
      <c r="E1116">
        <v>93.56429</v>
      </c>
      <c r="F1116" t="s">
        <v>93</v>
      </c>
      <c r="G1116" t="s">
        <v>191</v>
      </c>
      <c r="H1116">
        <v>1</v>
      </c>
      <c r="I1116">
        <v>0</v>
      </c>
      <c r="J1116">
        <v>0</v>
      </c>
      <c r="K1116">
        <v>1</v>
      </c>
      <c r="L1116">
        <v>0</v>
      </c>
      <c r="M1116">
        <v>0</v>
      </c>
      <c r="N1116" t="s">
        <v>9</v>
      </c>
    </row>
    <row r="1117" spans="1:14" x14ac:dyDescent="0.3">
      <c r="A1117">
        <v>512</v>
      </c>
      <c r="B1117">
        <v>609</v>
      </c>
      <c r="C1117" s="1">
        <v>43774</v>
      </c>
      <c r="D1117">
        <v>26.594971999999999</v>
      </c>
      <c r="E1117">
        <v>93.443611000000004</v>
      </c>
      <c r="F1117" t="s">
        <v>105</v>
      </c>
      <c r="G1117" t="s">
        <v>193</v>
      </c>
      <c r="H1117">
        <v>1</v>
      </c>
      <c r="I1117">
        <v>0</v>
      </c>
      <c r="J1117">
        <v>0</v>
      </c>
      <c r="K1117">
        <v>1</v>
      </c>
      <c r="L1117">
        <v>0</v>
      </c>
      <c r="M1117">
        <v>0</v>
      </c>
      <c r="N1117">
        <v>4.24</v>
      </c>
    </row>
    <row r="1118" spans="1:14" x14ac:dyDescent="0.3">
      <c r="A1118">
        <v>513</v>
      </c>
      <c r="B1118">
        <v>610</v>
      </c>
      <c r="C1118" s="1">
        <v>43774</v>
      </c>
      <c r="D1118">
        <v>26.570556</v>
      </c>
      <c r="E1118">
        <v>93.139139</v>
      </c>
      <c r="F1118" t="s">
        <v>70</v>
      </c>
      <c r="G1118" t="s">
        <v>190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1</v>
      </c>
      <c r="N1118" t="s">
        <v>143</v>
      </c>
    </row>
    <row r="1119" spans="1:14" x14ac:dyDescent="0.3">
      <c r="A1119">
        <v>514</v>
      </c>
      <c r="B1119">
        <v>611</v>
      </c>
      <c r="C1119" s="1">
        <v>43774</v>
      </c>
      <c r="D1119">
        <v>26.577361</v>
      </c>
      <c r="E1119">
        <v>93.082471999999996</v>
      </c>
      <c r="F1119" t="s">
        <v>68</v>
      </c>
      <c r="G1119" t="s">
        <v>190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1</v>
      </c>
      <c r="N1119" t="s">
        <v>144</v>
      </c>
    </row>
    <row r="1120" spans="1:14" x14ac:dyDescent="0.3">
      <c r="A1120">
        <v>515</v>
      </c>
      <c r="B1120">
        <v>611</v>
      </c>
      <c r="C1120" s="1">
        <v>43774</v>
      </c>
      <c r="D1120">
        <v>26.577361</v>
      </c>
      <c r="E1120">
        <v>93.082471999999996</v>
      </c>
      <c r="F1120" t="s">
        <v>68</v>
      </c>
      <c r="G1120" t="s">
        <v>190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1</v>
      </c>
      <c r="N1120" t="s">
        <v>144</v>
      </c>
    </row>
    <row r="1121" spans="1:14" x14ac:dyDescent="0.3">
      <c r="A1121">
        <v>516</v>
      </c>
      <c r="B1121">
        <v>611</v>
      </c>
      <c r="C1121" s="1">
        <v>43774</v>
      </c>
      <c r="D1121">
        <v>26.577361</v>
      </c>
      <c r="E1121">
        <v>93.082471999999996</v>
      </c>
      <c r="F1121" t="s">
        <v>68</v>
      </c>
      <c r="G1121" t="s">
        <v>190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1</v>
      </c>
      <c r="N1121" t="s">
        <v>144</v>
      </c>
    </row>
    <row r="1122" spans="1:14" x14ac:dyDescent="0.3">
      <c r="A1122">
        <v>517</v>
      </c>
      <c r="B1122">
        <v>611</v>
      </c>
      <c r="C1122" s="1">
        <v>43774</v>
      </c>
      <c r="D1122">
        <v>26.577361</v>
      </c>
      <c r="E1122">
        <v>93.082471999999996</v>
      </c>
      <c r="F1122" t="s">
        <v>68</v>
      </c>
      <c r="G1122" t="s">
        <v>190</v>
      </c>
      <c r="H1122">
        <v>1</v>
      </c>
      <c r="I1122">
        <v>0</v>
      </c>
      <c r="J1122">
        <v>0</v>
      </c>
      <c r="K1122">
        <v>0</v>
      </c>
      <c r="L1122">
        <v>0</v>
      </c>
      <c r="M1122">
        <v>1</v>
      </c>
      <c r="N1122" t="s">
        <v>144</v>
      </c>
    </row>
    <row r="1123" spans="1:14" x14ac:dyDescent="0.3">
      <c r="A1123">
        <v>518</v>
      </c>
      <c r="B1123">
        <v>612</v>
      </c>
      <c r="C1123" s="1">
        <v>43774</v>
      </c>
      <c r="D1123">
        <v>26.569527999999998</v>
      </c>
      <c r="E1123">
        <v>93.136167</v>
      </c>
      <c r="F1123" t="s">
        <v>68</v>
      </c>
      <c r="G1123" t="s">
        <v>190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1</v>
      </c>
      <c r="N1123" t="s">
        <v>145</v>
      </c>
    </row>
    <row r="1124" spans="1:14" x14ac:dyDescent="0.3">
      <c r="A1124">
        <v>519</v>
      </c>
      <c r="B1124">
        <v>612</v>
      </c>
      <c r="C1124" s="1">
        <v>43774</v>
      </c>
      <c r="D1124">
        <v>26.569527999999998</v>
      </c>
      <c r="E1124">
        <v>93.136167</v>
      </c>
      <c r="F1124" t="s">
        <v>68</v>
      </c>
      <c r="G1124" t="s">
        <v>190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1</v>
      </c>
      <c r="N1124" t="s">
        <v>145</v>
      </c>
    </row>
    <row r="1125" spans="1:14" x14ac:dyDescent="0.3">
      <c r="A1125">
        <v>520</v>
      </c>
      <c r="B1125">
        <v>612</v>
      </c>
      <c r="C1125" s="1">
        <v>43774</v>
      </c>
      <c r="D1125">
        <v>26.569527999999998</v>
      </c>
      <c r="E1125">
        <v>93.136167</v>
      </c>
      <c r="F1125" t="s">
        <v>68</v>
      </c>
      <c r="G1125" t="s">
        <v>190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1</v>
      </c>
      <c r="N1125" t="s">
        <v>145</v>
      </c>
    </row>
    <row r="1126" spans="1:14" x14ac:dyDescent="0.3">
      <c r="A1126">
        <v>521</v>
      </c>
      <c r="B1126">
        <v>612</v>
      </c>
      <c r="C1126" s="1">
        <v>43774</v>
      </c>
      <c r="D1126">
        <v>26.569527999999998</v>
      </c>
      <c r="E1126">
        <v>93.136167</v>
      </c>
      <c r="F1126" t="s">
        <v>68</v>
      </c>
      <c r="G1126" t="s">
        <v>190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1</v>
      </c>
      <c r="N1126" t="s">
        <v>145</v>
      </c>
    </row>
    <row r="1127" spans="1:14" x14ac:dyDescent="0.3">
      <c r="A1127">
        <v>522</v>
      </c>
      <c r="B1127">
        <v>613</v>
      </c>
      <c r="C1127" s="1">
        <v>43774</v>
      </c>
      <c r="D1127">
        <v>26.574971999999999</v>
      </c>
      <c r="E1127">
        <v>93.149167000000006</v>
      </c>
      <c r="F1127" t="s">
        <v>68</v>
      </c>
      <c r="G1127" t="s">
        <v>190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1</v>
      </c>
      <c r="N1127" t="s">
        <v>146</v>
      </c>
    </row>
    <row r="1128" spans="1:14" x14ac:dyDescent="0.3">
      <c r="A1128">
        <v>523</v>
      </c>
      <c r="B1128">
        <v>613</v>
      </c>
      <c r="C1128" s="1">
        <v>43774</v>
      </c>
      <c r="D1128">
        <v>26.574971999999999</v>
      </c>
      <c r="E1128">
        <v>93.149167000000006</v>
      </c>
      <c r="F1128" t="s">
        <v>68</v>
      </c>
      <c r="G1128" t="s">
        <v>190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v>1</v>
      </c>
      <c r="N1128" t="s">
        <v>146</v>
      </c>
    </row>
    <row r="1129" spans="1:14" x14ac:dyDescent="0.3">
      <c r="A1129">
        <v>524</v>
      </c>
      <c r="B1129">
        <v>613</v>
      </c>
      <c r="C1129" s="1">
        <v>43774</v>
      </c>
      <c r="D1129">
        <v>26.574971999999999</v>
      </c>
      <c r="E1129">
        <v>93.149167000000006</v>
      </c>
      <c r="F1129" t="s">
        <v>68</v>
      </c>
      <c r="G1129" t="s">
        <v>190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1</v>
      </c>
      <c r="N1129" t="s">
        <v>146</v>
      </c>
    </row>
    <row r="1130" spans="1:14" x14ac:dyDescent="0.3">
      <c r="A1130">
        <v>525</v>
      </c>
      <c r="B1130">
        <v>614</v>
      </c>
      <c r="C1130" s="1">
        <v>43774</v>
      </c>
      <c r="D1130">
        <v>26.574444</v>
      </c>
      <c r="E1130">
        <v>93.193027999999998</v>
      </c>
      <c r="F1130" t="s">
        <v>68</v>
      </c>
      <c r="G1130" t="s">
        <v>190</v>
      </c>
      <c r="H1130">
        <v>1</v>
      </c>
      <c r="I1130">
        <v>0</v>
      </c>
      <c r="J1130">
        <v>0</v>
      </c>
      <c r="K1130">
        <v>0</v>
      </c>
      <c r="L1130">
        <v>0</v>
      </c>
      <c r="M1130">
        <v>1</v>
      </c>
      <c r="N1130" t="s">
        <v>147</v>
      </c>
    </row>
    <row r="1131" spans="1:14" x14ac:dyDescent="0.3">
      <c r="A1131">
        <v>526</v>
      </c>
      <c r="B1131">
        <v>614</v>
      </c>
      <c r="C1131" s="1">
        <v>43774</v>
      </c>
      <c r="D1131">
        <v>26.574444</v>
      </c>
      <c r="E1131">
        <v>93.193027999999998</v>
      </c>
      <c r="F1131" t="s">
        <v>68</v>
      </c>
      <c r="G1131" t="s">
        <v>190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1</v>
      </c>
      <c r="N1131" t="s">
        <v>147</v>
      </c>
    </row>
    <row r="1132" spans="1:14" x14ac:dyDescent="0.3">
      <c r="A1132">
        <v>527</v>
      </c>
      <c r="B1132">
        <v>614</v>
      </c>
      <c r="C1132" s="1">
        <v>43774</v>
      </c>
      <c r="D1132">
        <v>26.574444</v>
      </c>
      <c r="E1132">
        <v>93.193027999999998</v>
      </c>
      <c r="F1132" t="s">
        <v>68</v>
      </c>
      <c r="G1132" t="s">
        <v>190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1</v>
      </c>
      <c r="N1132" t="s">
        <v>147</v>
      </c>
    </row>
    <row r="1133" spans="1:14" x14ac:dyDescent="0.3">
      <c r="A1133">
        <v>528</v>
      </c>
      <c r="B1133">
        <v>614</v>
      </c>
      <c r="C1133" s="1">
        <v>43774</v>
      </c>
      <c r="D1133">
        <v>26.574444</v>
      </c>
      <c r="E1133">
        <v>93.193027999999998</v>
      </c>
      <c r="F1133" t="s">
        <v>68</v>
      </c>
      <c r="G1133" t="s">
        <v>190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1</v>
      </c>
      <c r="N1133" t="s">
        <v>147</v>
      </c>
    </row>
    <row r="1134" spans="1:14" x14ac:dyDescent="0.3">
      <c r="A1134">
        <v>529</v>
      </c>
      <c r="B1134">
        <v>614</v>
      </c>
      <c r="C1134" s="1">
        <v>43774</v>
      </c>
      <c r="D1134">
        <v>26.574444</v>
      </c>
      <c r="E1134">
        <v>93.193027999999998</v>
      </c>
      <c r="F1134" t="s">
        <v>68</v>
      </c>
      <c r="G1134" t="s">
        <v>190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1</v>
      </c>
      <c r="N1134" t="s">
        <v>147</v>
      </c>
    </row>
    <row r="1135" spans="1:14" x14ac:dyDescent="0.3">
      <c r="A1135">
        <v>530</v>
      </c>
      <c r="B1135">
        <v>614</v>
      </c>
      <c r="C1135" s="1">
        <v>43774</v>
      </c>
      <c r="D1135">
        <v>26.574444</v>
      </c>
      <c r="E1135">
        <v>93.193027999999998</v>
      </c>
      <c r="F1135" t="s">
        <v>68</v>
      </c>
      <c r="G1135" t="s">
        <v>190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1</v>
      </c>
      <c r="N1135" t="s">
        <v>147</v>
      </c>
    </row>
    <row r="1136" spans="1:14" x14ac:dyDescent="0.3">
      <c r="A1136">
        <v>531</v>
      </c>
      <c r="B1136">
        <v>615</v>
      </c>
      <c r="C1136" s="1">
        <v>43774</v>
      </c>
      <c r="D1136">
        <v>26.574444</v>
      </c>
      <c r="E1136">
        <v>93.193027999999998</v>
      </c>
      <c r="F1136" t="s">
        <v>198</v>
      </c>
      <c r="G1136" t="s">
        <v>190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1</v>
      </c>
      <c r="N1136" t="s">
        <v>148</v>
      </c>
    </row>
    <row r="1137" spans="1:14" x14ac:dyDescent="0.3">
      <c r="A1137">
        <v>532</v>
      </c>
      <c r="B1137">
        <v>616</v>
      </c>
      <c r="C1137" s="1">
        <v>43776</v>
      </c>
      <c r="D1137">
        <v>26.641542999999999</v>
      </c>
      <c r="E1137">
        <v>93.575452999999996</v>
      </c>
      <c r="F1137" t="s">
        <v>34</v>
      </c>
      <c r="G1137" t="s">
        <v>187</v>
      </c>
      <c r="H1137">
        <v>1</v>
      </c>
      <c r="I1137">
        <v>0</v>
      </c>
      <c r="J1137">
        <v>0</v>
      </c>
      <c r="K1137">
        <v>1</v>
      </c>
      <c r="L1137">
        <v>0</v>
      </c>
      <c r="M1137">
        <v>0</v>
      </c>
      <c r="N1137" t="s">
        <v>9</v>
      </c>
    </row>
    <row r="1138" spans="1:14" x14ac:dyDescent="0.3">
      <c r="A1138">
        <v>533</v>
      </c>
      <c r="B1138">
        <v>617</v>
      </c>
      <c r="C1138" s="1">
        <v>43776</v>
      </c>
      <c r="D1138">
        <v>26.606999999999999</v>
      </c>
      <c r="E1138">
        <v>93.468322000000001</v>
      </c>
      <c r="F1138" t="s">
        <v>36</v>
      </c>
      <c r="G1138" t="s">
        <v>191</v>
      </c>
      <c r="H1138">
        <v>1</v>
      </c>
      <c r="I1138">
        <v>0</v>
      </c>
      <c r="J1138">
        <v>0</v>
      </c>
      <c r="K1138">
        <v>1</v>
      </c>
      <c r="L1138">
        <v>0</v>
      </c>
      <c r="M1138">
        <v>0</v>
      </c>
      <c r="N1138" t="s">
        <v>9</v>
      </c>
    </row>
    <row r="1139" spans="1:14" x14ac:dyDescent="0.3">
      <c r="A1139">
        <v>534</v>
      </c>
      <c r="B1139">
        <v>618</v>
      </c>
      <c r="C1139" s="1">
        <v>43776</v>
      </c>
      <c r="D1139">
        <v>26.591543000000001</v>
      </c>
      <c r="E1139">
        <v>93.437219999999996</v>
      </c>
      <c r="F1139" t="s">
        <v>36</v>
      </c>
      <c r="G1139" t="s">
        <v>191</v>
      </c>
      <c r="H1139">
        <v>1</v>
      </c>
      <c r="I1139">
        <v>0</v>
      </c>
      <c r="J1139">
        <v>0</v>
      </c>
      <c r="K1139">
        <v>1</v>
      </c>
      <c r="L1139">
        <v>0</v>
      </c>
      <c r="M1139">
        <v>0</v>
      </c>
      <c r="N1139" t="s">
        <v>9</v>
      </c>
    </row>
    <row r="1140" spans="1:14" x14ac:dyDescent="0.3">
      <c r="A1140">
        <v>535</v>
      </c>
      <c r="B1140">
        <v>619</v>
      </c>
      <c r="C1140" s="1">
        <v>43776</v>
      </c>
      <c r="D1140">
        <v>26.587160000000001</v>
      </c>
      <c r="E1140">
        <v>93.362065000000001</v>
      </c>
      <c r="F1140" t="s">
        <v>36</v>
      </c>
      <c r="G1140" t="s">
        <v>191</v>
      </c>
      <c r="H1140">
        <v>1</v>
      </c>
      <c r="I1140">
        <v>0</v>
      </c>
      <c r="J1140">
        <v>0</v>
      </c>
      <c r="K1140">
        <v>1</v>
      </c>
      <c r="L1140">
        <v>0</v>
      </c>
      <c r="M1140">
        <v>0</v>
      </c>
      <c r="N1140" t="s">
        <v>9</v>
      </c>
    </row>
    <row r="1141" spans="1:14" x14ac:dyDescent="0.3">
      <c r="A1141">
        <v>536</v>
      </c>
      <c r="B1141">
        <v>620</v>
      </c>
      <c r="C1141" s="1">
        <v>43776</v>
      </c>
      <c r="D1141">
        <v>26.574645</v>
      </c>
      <c r="E1141">
        <v>93.223682999999994</v>
      </c>
      <c r="F1141" t="s">
        <v>49</v>
      </c>
      <c r="G1141" t="s">
        <v>187</v>
      </c>
      <c r="H1141">
        <v>0</v>
      </c>
      <c r="I1141">
        <v>1</v>
      </c>
      <c r="J1141">
        <v>0</v>
      </c>
      <c r="K1141">
        <v>1</v>
      </c>
      <c r="L1141">
        <v>0</v>
      </c>
      <c r="M1141">
        <v>0</v>
      </c>
      <c r="N1141" t="s">
        <v>9</v>
      </c>
    </row>
    <row r="1142" spans="1:14" x14ac:dyDescent="0.3">
      <c r="A1142">
        <v>537</v>
      </c>
      <c r="B1142">
        <v>621</v>
      </c>
      <c r="C1142" s="1">
        <v>43776</v>
      </c>
      <c r="D1142">
        <v>26.575973000000001</v>
      </c>
      <c r="E1142">
        <v>93.152190000000004</v>
      </c>
      <c r="F1142" t="s">
        <v>28</v>
      </c>
      <c r="G1142" t="s">
        <v>191</v>
      </c>
      <c r="H1142">
        <v>1</v>
      </c>
      <c r="I1142">
        <v>0</v>
      </c>
      <c r="J1142">
        <v>0</v>
      </c>
      <c r="K1142">
        <v>1</v>
      </c>
      <c r="L1142">
        <v>0</v>
      </c>
      <c r="M1142">
        <v>0</v>
      </c>
      <c r="N1142" t="s">
        <v>9</v>
      </c>
    </row>
    <row r="1143" spans="1:14" x14ac:dyDescent="0.3">
      <c r="A1143">
        <v>538</v>
      </c>
      <c r="B1143">
        <v>622</v>
      </c>
      <c r="C1143" s="1">
        <v>43776</v>
      </c>
      <c r="D1143">
        <v>26.577472</v>
      </c>
      <c r="E1143">
        <v>93.081778</v>
      </c>
      <c r="F1143" t="s">
        <v>198</v>
      </c>
      <c r="G1143" t="s">
        <v>190</v>
      </c>
      <c r="H1143">
        <v>1</v>
      </c>
      <c r="I1143">
        <v>0</v>
      </c>
      <c r="J1143">
        <v>0</v>
      </c>
      <c r="K1143">
        <v>0</v>
      </c>
      <c r="L1143">
        <v>0</v>
      </c>
      <c r="M1143">
        <v>1</v>
      </c>
      <c r="N1143" t="s">
        <v>149</v>
      </c>
    </row>
    <row r="1144" spans="1:14" x14ac:dyDescent="0.3">
      <c r="A1144">
        <v>539</v>
      </c>
      <c r="B1144">
        <v>623</v>
      </c>
      <c r="C1144" s="1">
        <v>43776</v>
      </c>
      <c r="D1144">
        <v>26.574639000000001</v>
      </c>
      <c r="E1144">
        <v>93.148527999999999</v>
      </c>
      <c r="F1144" t="s">
        <v>70</v>
      </c>
      <c r="G1144" t="s">
        <v>190</v>
      </c>
      <c r="H1144">
        <v>1</v>
      </c>
      <c r="I1144">
        <v>0</v>
      </c>
      <c r="J1144">
        <v>0</v>
      </c>
      <c r="K1144">
        <v>0</v>
      </c>
      <c r="L1144">
        <v>0</v>
      </c>
      <c r="M1144">
        <v>1</v>
      </c>
      <c r="N1144" t="s">
        <v>150</v>
      </c>
    </row>
    <row r="1145" spans="1:14" x14ac:dyDescent="0.3">
      <c r="A1145">
        <v>540</v>
      </c>
      <c r="B1145">
        <v>624</v>
      </c>
      <c r="C1145" s="1">
        <v>43776</v>
      </c>
      <c r="D1145">
        <v>26.572778</v>
      </c>
      <c r="E1145">
        <v>93.144082999999995</v>
      </c>
      <c r="F1145" t="s">
        <v>68</v>
      </c>
      <c r="G1145" t="s">
        <v>190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1</v>
      </c>
      <c r="N1145" t="s">
        <v>151</v>
      </c>
    </row>
    <row r="1146" spans="1:14" x14ac:dyDescent="0.3">
      <c r="A1146">
        <v>541</v>
      </c>
      <c r="B1146">
        <v>624</v>
      </c>
      <c r="C1146" s="1">
        <v>43776</v>
      </c>
      <c r="D1146">
        <v>26.572778</v>
      </c>
      <c r="E1146">
        <v>93.144082999999995</v>
      </c>
      <c r="F1146" t="s">
        <v>68</v>
      </c>
      <c r="G1146" t="s">
        <v>190</v>
      </c>
      <c r="H1146">
        <v>1</v>
      </c>
      <c r="I1146">
        <v>0</v>
      </c>
      <c r="J1146">
        <v>0</v>
      </c>
      <c r="K1146">
        <v>0</v>
      </c>
      <c r="L1146">
        <v>0</v>
      </c>
      <c r="M1146">
        <v>1</v>
      </c>
      <c r="N1146" t="s">
        <v>151</v>
      </c>
    </row>
    <row r="1147" spans="1:14" x14ac:dyDescent="0.3">
      <c r="A1147">
        <v>542</v>
      </c>
      <c r="B1147">
        <v>624</v>
      </c>
      <c r="C1147" s="1">
        <v>43776</v>
      </c>
      <c r="D1147">
        <v>26.572778</v>
      </c>
      <c r="E1147">
        <v>93.144082999999995</v>
      </c>
      <c r="F1147" t="s">
        <v>68</v>
      </c>
      <c r="G1147" t="s">
        <v>190</v>
      </c>
      <c r="H1147">
        <v>1</v>
      </c>
      <c r="I1147">
        <v>0</v>
      </c>
      <c r="J1147">
        <v>0</v>
      </c>
      <c r="K1147">
        <v>0</v>
      </c>
      <c r="L1147">
        <v>0</v>
      </c>
      <c r="M1147">
        <v>1</v>
      </c>
      <c r="N1147" t="s">
        <v>151</v>
      </c>
    </row>
    <row r="1148" spans="1:14" x14ac:dyDescent="0.3">
      <c r="A1148">
        <v>543</v>
      </c>
      <c r="B1148">
        <v>624</v>
      </c>
      <c r="C1148" s="1">
        <v>43776</v>
      </c>
      <c r="D1148">
        <v>26.572778</v>
      </c>
      <c r="E1148">
        <v>93.144082999999995</v>
      </c>
      <c r="F1148" t="s">
        <v>68</v>
      </c>
      <c r="G1148" t="s">
        <v>190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1</v>
      </c>
      <c r="N1148" t="s">
        <v>151</v>
      </c>
    </row>
    <row r="1149" spans="1:14" x14ac:dyDescent="0.3">
      <c r="A1149">
        <v>544</v>
      </c>
      <c r="B1149">
        <v>625</v>
      </c>
      <c r="C1149" s="1">
        <v>43778</v>
      </c>
      <c r="D1149">
        <v>26.622173</v>
      </c>
      <c r="E1149">
        <v>93.522225000000006</v>
      </c>
      <c r="F1149" t="s">
        <v>34</v>
      </c>
      <c r="G1149" t="s">
        <v>187</v>
      </c>
      <c r="H1149">
        <v>1</v>
      </c>
      <c r="I1149">
        <v>0</v>
      </c>
      <c r="J1149">
        <v>0</v>
      </c>
      <c r="K1149">
        <v>1</v>
      </c>
      <c r="L1149">
        <v>0</v>
      </c>
      <c r="M1149">
        <v>0</v>
      </c>
      <c r="N1149" t="s">
        <v>9</v>
      </c>
    </row>
    <row r="1150" spans="1:14" x14ac:dyDescent="0.3">
      <c r="A1150">
        <v>545</v>
      </c>
      <c r="B1150">
        <v>626</v>
      </c>
      <c r="C1150" s="1">
        <v>43778</v>
      </c>
      <c r="D1150">
        <v>26.574746999999999</v>
      </c>
      <c r="E1150">
        <v>93.215806999999998</v>
      </c>
      <c r="F1150" t="s">
        <v>88</v>
      </c>
      <c r="G1150" t="s">
        <v>191</v>
      </c>
      <c r="H1150">
        <v>1</v>
      </c>
      <c r="I1150">
        <v>0</v>
      </c>
      <c r="J1150">
        <v>0</v>
      </c>
      <c r="K1150">
        <v>1</v>
      </c>
      <c r="L1150">
        <v>0</v>
      </c>
      <c r="M1150">
        <v>0</v>
      </c>
      <c r="N1150" t="s">
        <v>9</v>
      </c>
    </row>
    <row r="1151" spans="1:14" x14ac:dyDescent="0.3">
      <c r="A1151">
        <v>546</v>
      </c>
      <c r="B1151">
        <v>627</v>
      </c>
      <c r="C1151" s="1">
        <v>43778</v>
      </c>
      <c r="D1151">
        <v>26.574262999999998</v>
      </c>
      <c r="E1151">
        <v>93.191137999999995</v>
      </c>
      <c r="F1151" t="s">
        <v>49</v>
      </c>
      <c r="G1151" t="s">
        <v>187</v>
      </c>
      <c r="H1151">
        <v>1</v>
      </c>
      <c r="I1151">
        <v>0</v>
      </c>
      <c r="J1151">
        <v>0</v>
      </c>
      <c r="K1151">
        <v>1</v>
      </c>
      <c r="L1151">
        <v>0</v>
      </c>
      <c r="M1151">
        <v>0</v>
      </c>
      <c r="N1151" t="s">
        <v>9</v>
      </c>
    </row>
    <row r="1152" spans="1:14" x14ac:dyDescent="0.3">
      <c r="A1152">
        <v>547</v>
      </c>
      <c r="B1152">
        <v>628</v>
      </c>
      <c r="C1152" s="1">
        <v>43778</v>
      </c>
      <c r="D1152">
        <v>26.575472000000001</v>
      </c>
      <c r="E1152">
        <v>93.174610999999999</v>
      </c>
      <c r="F1152" t="s">
        <v>20</v>
      </c>
      <c r="G1152" t="s">
        <v>187</v>
      </c>
      <c r="H1152">
        <v>1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2.42</v>
      </c>
    </row>
    <row r="1153" spans="1:14" x14ac:dyDescent="0.3">
      <c r="A1153">
        <v>548</v>
      </c>
      <c r="B1153">
        <v>629</v>
      </c>
      <c r="C1153" s="1">
        <v>43778</v>
      </c>
      <c r="D1153">
        <v>26.576250000000002</v>
      </c>
      <c r="E1153">
        <v>93.154388999999995</v>
      </c>
      <c r="F1153" t="s">
        <v>192</v>
      </c>
      <c r="G1153" t="s">
        <v>190</v>
      </c>
      <c r="H1153">
        <v>1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3.18</v>
      </c>
    </row>
    <row r="1154" spans="1:14" x14ac:dyDescent="0.3">
      <c r="A1154">
        <v>549</v>
      </c>
      <c r="B1154">
        <v>630</v>
      </c>
      <c r="C1154" s="1">
        <v>43778</v>
      </c>
      <c r="D1154">
        <v>26.574332999999999</v>
      </c>
      <c r="E1154">
        <v>93.192943999999997</v>
      </c>
      <c r="F1154" t="s">
        <v>192</v>
      </c>
      <c r="G1154" t="s">
        <v>190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1</v>
      </c>
      <c r="N1154" t="s">
        <v>152</v>
      </c>
    </row>
    <row r="1155" spans="1:14" x14ac:dyDescent="0.3">
      <c r="A1155">
        <v>550</v>
      </c>
      <c r="B1155">
        <v>630</v>
      </c>
      <c r="C1155" s="1">
        <v>43778</v>
      </c>
      <c r="D1155">
        <v>26.574332999999999</v>
      </c>
      <c r="E1155">
        <v>93.192943999999997</v>
      </c>
      <c r="F1155" t="s">
        <v>192</v>
      </c>
      <c r="G1155" t="s">
        <v>190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1</v>
      </c>
      <c r="N1155" t="s">
        <v>152</v>
      </c>
    </row>
    <row r="1156" spans="1:14" x14ac:dyDescent="0.3">
      <c r="A1156">
        <v>551</v>
      </c>
      <c r="B1156">
        <v>630</v>
      </c>
      <c r="C1156" s="1">
        <v>43778</v>
      </c>
      <c r="D1156">
        <v>26.574332999999999</v>
      </c>
      <c r="E1156">
        <v>93.192943999999997</v>
      </c>
      <c r="F1156" t="s">
        <v>192</v>
      </c>
      <c r="G1156" t="s">
        <v>190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1</v>
      </c>
      <c r="N1156" t="s">
        <v>152</v>
      </c>
    </row>
    <row r="1157" spans="1:14" x14ac:dyDescent="0.3">
      <c r="A1157">
        <v>552</v>
      </c>
      <c r="B1157">
        <v>630</v>
      </c>
      <c r="C1157" s="1">
        <v>43778</v>
      </c>
      <c r="D1157">
        <v>26.574332999999999</v>
      </c>
      <c r="E1157">
        <v>93.192943999999997</v>
      </c>
      <c r="F1157" t="s">
        <v>192</v>
      </c>
      <c r="G1157" t="s">
        <v>190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1</v>
      </c>
      <c r="N1157" t="s">
        <v>152</v>
      </c>
    </row>
    <row r="1158" spans="1:14" x14ac:dyDescent="0.3">
      <c r="A1158">
        <v>553</v>
      </c>
      <c r="B1158">
        <v>631</v>
      </c>
      <c r="C1158" s="1">
        <v>43778</v>
      </c>
      <c r="D1158">
        <v>26.573861000000001</v>
      </c>
      <c r="E1158">
        <v>93.146083000000004</v>
      </c>
      <c r="F1158" t="s">
        <v>68</v>
      </c>
      <c r="G1158" t="s">
        <v>190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1</v>
      </c>
      <c r="N1158" t="s">
        <v>153</v>
      </c>
    </row>
    <row r="1159" spans="1:14" x14ac:dyDescent="0.3">
      <c r="A1159">
        <v>554</v>
      </c>
      <c r="B1159">
        <v>631</v>
      </c>
      <c r="C1159" s="1">
        <v>43778</v>
      </c>
      <c r="D1159">
        <v>26.573861000000001</v>
      </c>
      <c r="E1159">
        <v>93.146083000000004</v>
      </c>
      <c r="F1159" t="s">
        <v>68</v>
      </c>
      <c r="G1159" t="s">
        <v>190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1</v>
      </c>
      <c r="N1159" t="s">
        <v>153</v>
      </c>
    </row>
    <row r="1160" spans="1:14" x14ac:dyDescent="0.3">
      <c r="A1160">
        <v>555</v>
      </c>
      <c r="B1160">
        <v>631</v>
      </c>
      <c r="C1160" s="1">
        <v>43778</v>
      </c>
      <c r="D1160">
        <v>26.573861000000001</v>
      </c>
      <c r="E1160">
        <v>93.146083000000004</v>
      </c>
      <c r="F1160" t="s">
        <v>68</v>
      </c>
      <c r="G1160" t="s">
        <v>190</v>
      </c>
      <c r="H1160">
        <v>1</v>
      </c>
      <c r="I1160">
        <v>0</v>
      </c>
      <c r="J1160">
        <v>0</v>
      </c>
      <c r="K1160">
        <v>0</v>
      </c>
      <c r="L1160">
        <v>0</v>
      </c>
      <c r="M1160">
        <v>1</v>
      </c>
      <c r="N1160" t="s">
        <v>153</v>
      </c>
    </row>
    <row r="1161" spans="1:14" x14ac:dyDescent="0.3">
      <c r="A1161">
        <v>556</v>
      </c>
      <c r="B1161">
        <v>631</v>
      </c>
      <c r="C1161" s="1">
        <v>43778</v>
      </c>
      <c r="D1161">
        <v>26.573861000000001</v>
      </c>
      <c r="E1161">
        <v>93.146083000000004</v>
      </c>
      <c r="F1161" t="s">
        <v>68</v>
      </c>
      <c r="G1161" t="s">
        <v>190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1</v>
      </c>
      <c r="N1161" t="s">
        <v>153</v>
      </c>
    </row>
    <row r="1162" spans="1:14" x14ac:dyDescent="0.3">
      <c r="A1162">
        <v>557</v>
      </c>
      <c r="B1162">
        <v>631</v>
      </c>
      <c r="C1162" s="1">
        <v>43778</v>
      </c>
      <c r="D1162">
        <v>26.573861000000001</v>
      </c>
      <c r="E1162">
        <v>93.146083000000004</v>
      </c>
      <c r="F1162" t="s">
        <v>68</v>
      </c>
      <c r="G1162" t="s">
        <v>190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1</v>
      </c>
      <c r="N1162" t="s">
        <v>153</v>
      </c>
    </row>
    <row r="1163" spans="1:14" x14ac:dyDescent="0.3">
      <c r="A1163">
        <v>558</v>
      </c>
      <c r="B1163">
        <v>632</v>
      </c>
      <c r="C1163" s="1">
        <v>43778</v>
      </c>
      <c r="D1163">
        <v>26.570416999999999</v>
      </c>
      <c r="E1163">
        <v>93.139055999999997</v>
      </c>
      <c r="F1163" t="s">
        <v>68</v>
      </c>
      <c r="G1163" t="s">
        <v>190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1</v>
      </c>
      <c r="N1163" t="s">
        <v>154</v>
      </c>
    </row>
    <row r="1164" spans="1:14" x14ac:dyDescent="0.3">
      <c r="A1164">
        <v>559</v>
      </c>
      <c r="B1164">
        <v>632</v>
      </c>
      <c r="C1164" s="1">
        <v>43778</v>
      </c>
      <c r="D1164">
        <v>26.570416999999999</v>
      </c>
      <c r="E1164">
        <v>93.139055999999997</v>
      </c>
      <c r="F1164" t="s">
        <v>68</v>
      </c>
      <c r="G1164" t="s">
        <v>190</v>
      </c>
      <c r="H1164">
        <v>1</v>
      </c>
      <c r="I1164">
        <v>0</v>
      </c>
      <c r="J1164">
        <v>0</v>
      </c>
      <c r="K1164">
        <v>0</v>
      </c>
      <c r="L1164">
        <v>0</v>
      </c>
      <c r="M1164">
        <v>1</v>
      </c>
      <c r="N1164" t="s">
        <v>154</v>
      </c>
    </row>
    <row r="1165" spans="1:14" x14ac:dyDescent="0.3">
      <c r="A1165">
        <v>560</v>
      </c>
      <c r="B1165">
        <v>632</v>
      </c>
      <c r="C1165" s="1">
        <v>43778</v>
      </c>
      <c r="D1165">
        <v>26.570416999999999</v>
      </c>
      <c r="E1165">
        <v>93.139055999999997</v>
      </c>
      <c r="F1165" t="s">
        <v>68</v>
      </c>
      <c r="G1165" t="s">
        <v>190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1</v>
      </c>
      <c r="N1165" t="s">
        <v>154</v>
      </c>
    </row>
    <row r="1166" spans="1:14" x14ac:dyDescent="0.3">
      <c r="A1166">
        <v>561</v>
      </c>
      <c r="B1166">
        <v>632</v>
      </c>
      <c r="C1166" s="1">
        <v>43778</v>
      </c>
      <c r="D1166">
        <v>26.570416999999999</v>
      </c>
      <c r="E1166">
        <v>93.139055999999997</v>
      </c>
      <c r="F1166" t="s">
        <v>68</v>
      </c>
      <c r="G1166" t="s">
        <v>190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1</v>
      </c>
      <c r="N1166" t="s">
        <v>154</v>
      </c>
    </row>
    <row r="1167" spans="1:14" x14ac:dyDescent="0.3">
      <c r="A1167">
        <v>562</v>
      </c>
      <c r="B1167">
        <v>633</v>
      </c>
      <c r="C1167" s="1">
        <v>43778</v>
      </c>
      <c r="D1167">
        <v>26.599694</v>
      </c>
      <c r="E1167">
        <v>93.452832999999998</v>
      </c>
      <c r="F1167" t="s">
        <v>155</v>
      </c>
      <c r="G1167" t="s">
        <v>191</v>
      </c>
      <c r="H1167">
        <v>1</v>
      </c>
      <c r="I1167">
        <v>0</v>
      </c>
      <c r="J1167">
        <v>0</v>
      </c>
      <c r="K1167">
        <v>1</v>
      </c>
      <c r="L1167">
        <v>0</v>
      </c>
      <c r="M1167">
        <v>0</v>
      </c>
      <c r="N1167">
        <v>1.38</v>
      </c>
    </row>
    <row r="1168" spans="1:14" x14ac:dyDescent="0.3">
      <c r="A1168">
        <v>563</v>
      </c>
      <c r="B1168">
        <v>634</v>
      </c>
      <c r="C1168" s="1">
        <v>43781</v>
      </c>
      <c r="D1168">
        <v>26.609352999999999</v>
      </c>
      <c r="E1168">
        <v>93.477985000000004</v>
      </c>
      <c r="F1168" t="s">
        <v>36</v>
      </c>
      <c r="G1168" t="s">
        <v>191</v>
      </c>
      <c r="H1168">
        <v>1</v>
      </c>
      <c r="I1168">
        <v>0</v>
      </c>
      <c r="J1168">
        <v>0</v>
      </c>
      <c r="K1168">
        <v>1</v>
      </c>
      <c r="L1168">
        <v>0</v>
      </c>
      <c r="M1168">
        <v>0</v>
      </c>
      <c r="N1168" t="s">
        <v>9</v>
      </c>
    </row>
    <row r="1169" spans="1:14" x14ac:dyDescent="0.3">
      <c r="A1169">
        <v>564</v>
      </c>
      <c r="B1169">
        <v>635</v>
      </c>
      <c r="C1169" s="1">
        <v>43781</v>
      </c>
      <c r="D1169">
        <v>26.599824999999999</v>
      </c>
      <c r="E1169">
        <v>93.453126999999995</v>
      </c>
      <c r="F1169" t="s">
        <v>36</v>
      </c>
      <c r="G1169" t="s">
        <v>191</v>
      </c>
      <c r="H1169">
        <v>1</v>
      </c>
      <c r="I1169">
        <v>0</v>
      </c>
      <c r="J1169">
        <v>0</v>
      </c>
      <c r="K1169">
        <v>1</v>
      </c>
      <c r="L1169">
        <v>0</v>
      </c>
      <c r="M1169">
        <v>0</v>
      </c>
      <c r="N1169" t="s">
        <v>9</v>
      </c>
    </row>
    <row r="1170" spans="1:14" x14ac:dyDescent="0.3">
      <c r="A1170">
        <v>565</v>
      </c>
      <c r="B1170">
        <v>636</v>
      </c>
      <c r="C1170" s="1">
        <v>43781</v>
      </c>
      <c r="D1170">
        <v>26.587807000000002</v>
      </c>
      <c r="E1170">
        <v>93.390032000000005</v>
      </c>
      <c r="F1170" t="s">
        <v>34</v>
      </c>
      <c r="G1170" t="s">
        <v>187</v>
      </c>
      <c r="H1170">
        <v>1</v>
      </c>
      <c r="I1170">
        <v>0</v>
      </c>
      <c r="J1170">
        <v>0</v>
      </c>
      <c r="K1170">
        <v>1</v>
      </c>
      <c r="L1170">
        <v>0</v>
      </c>
      <c r="M1170">
        <v>0</v>
      </c>
      <c r="N1170" t="s">
        <v>9</v>
      </c>
    </row>
    <row r="1171" spans="1:14" x14ac:dyDescent="0.3">
      <c r="A1171">
        <v>566</v>
      </c>
      <c r="B1171">
        <v>637</v>
      </c>
      <c r="C1171" s="1">
        <v>43781</v>
      </c>
      <c r="D1171">
        <v>26.578631999999999</v>
      </c>
      <c r="E1171">
        <v>93.268997999999996</v>
      </c>
      <c r="F1171" t="s">
        <v>28</v>
      </c>
      <c r="G1171" t="s">
        <v>191</v>
      </c>
      <c r="H1171">
        <v>1</v>
      </c>
      <c r="I1171">
        <v>0</v>
      </c>
      <c r="J1171">
        <v>0</v>
      </c>
      <c r="K1171">
        <v>1</v>
      </c>
      <c r="L1171">
        <v>0</v>
      </c>
      <c r="M1171">
        <v>0</v>
      </c>
      <c r="N1171" t="s">
        <v>9</v>
      </c>
    </row>
    <row r="1172" spans="1:14" x14ac:dyDescent="0.3">
      <c r="A1172">
        <v>567</v>
      </c>
      <c r="B1172">
        <v>638</v>
      </c>
      <c r="C1172" s="1">
        <v>43781</v>
      </c>
      <c r="D1172">
        <v>26.567250000000001</v>
      </c>
      <c r="E1172">
        <v>93.067430000000002</v>
      </c>
      <c r="F1172" t="s">
        <v>36</v>
      </c>
      <c r="G1172" t="s">
        <v>191</v>
      </c>
      <c r="H1172">
        <v>1</v>
      </c>
      <c r="I1172">
        <v>0</v>
      </c>
      <c r="J1172">
        <v>0</v>
      </c>
      <c r="K1172">
        <v>1</v>
      </c>
      <c r="L1172">
        <v>0</v>
      </c>
      <c r="M1172">
        <v>0</v>
      </c>
      <c r="N1172" t="s">
        <v>9</v>
      </c>
    </row>
    <row r="1173" spans="1:14" x14ac:dyDescent="0.3">
      <c r="A1173">
        <v>568</v>
      </c>
      <c r="B1173">
        <v>639</v>
      </c>
      <c r="C1173" s="1">
        <v>43781</v>
      </c>
      <c r="D1173">
        <v>26.592943999999999</v>
      </c>
      <c r="E1173">
        <v>93.44</v>
      </c>
      <c r="F1173" t="s">
        <v>31</v>
      </c>
      <c r="G1173" t="s">
        <v>191</v>
      </c>
      <c r="H1173">
        <v>1</v>
      </c>
      <c r="I1173">
        <v>0</v>
      </c>
      <c r="J1173">
        <v>0</v>
      </c>
      <c r="K1173">
        <v>1</v>
      </c>
      <c r="L1173">
        <v>0</v>
      </c>
      <c r="M1173">
        <v>0</v>
      </c>
      <c r="N1173">
        <v>1.28</v>
      </c>
    </row>
    <row r="1174" spans="1:14" x14ac:dyDescent="0.3">
      <c r="A1174">
        <v>569</v>
      </c>
      <c r="B1174">
        <v>640</v>
      </c>
      <c r="C1174" s="1">
        <v>43781</v>
      </c>
      <c r="D1174">
        <v>26.573806000000001</v>
      </c>
      <c r="E1174">
        <v>93.184027999999998</v>
      </c>
      <c r="F1174" t="s">
        <v>14</v>
      </c>
      <c r="G1174" t="s">
        <v>190</v>
      </c>
      <c r="H1174">
        <v>1</v>
      </c>
      <c r="I1174">
        <v>0</v>
      </c>
      <c r="J1174">
        <v>0</v>
      </c>
      <c r="K1174">
        <v>0</v>
      </c>
      <c r="L1174">
        <v>0</v>
      </c>
      <c r="M1174">
        <v>1</v>
      </c>
      <c r="N1174" t="s">
        <v>156</v>
      </c>
    </row>
    <row r="1175" spans="1:14" x14ac:dyDescent="0.3">
      <c r="A1175">
        <v>570</v>
      </c>
      <c r="B1175">
        <v>641</v>
      </c>
      <c r="C1175" s="1">
        <v>43781</v>
      </c>
      <c r="D1175">
        <v>26.567944000000001</v>
      </c>
      <c r="E1175">
        <v>93.129527999999993</v>
      </c>
      <c r="F1175" t="s">
        <v>68</v>
      </c>
      <c r="G1175" t="s">
        <v>190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2.37</v>
      </c>
    </row>
    <row r="1176" spans="1:14" x14ac:dyDescent="0.3">
      <c r="A1176">
        <v>571</v>
      </c>
      <c r="B1176">
        <v>641</v>
      </c>
      <c r="C1176" s="1">
        <v>43781</v>
      </c>
      <c r="D1176">
        <v>26.567944000000001</v>
      </c>
      <c r="E1176">
        <v>93.129527999999993</v>
      </c>
      <c r="F1176" t="s">
        <v>68</v>
      </c>
      <c r="G1176" t="s">
        <v>190</v>
      </c>
      <c r="H1176">
        <v>1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2.37</v>
      </c>
    </row>
    <row r="1177" spans="1:14" x14ac:dyDescent="0.3">
      <c r="A1177">
        <v>572</v>
      </c>
      <c r="B1177">
        <v>642</v>
      </c>
      <c r="C1177" s="1">
        <v>43781</v>
      </c>
      <c r="D1177">
        <v>26.570639</v>
      </c>
      <c r="E1177">
        <v>93.117917000000006</v>
      </c>
      <c r="F1177" t="s">
        <v>68</v>
      </c>
      <c r="G1177" t="s">
        <v>190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2.41</v>
      </c>
    </row>
    <row r="1178" spans="1:14" x14ac:dyDescent="0.3">
      <c r="A1178">
        <v>573</v>
      </c>
      <c r="B1178">
        <v>642</v>
      </c>
      <c r="C1178" s="1">
        <v>43781</v>
      </c>
      <c r="D1178">
        <v>26.570639</v>
      </c>
      <c r="E1178">
        <v>93.117917000000006</v>
      </c>
      <c r="F1178" t="s">
        <v>68</v>
      </c>
      <c r="G1178" t="s">
        <v>190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2.41</v>
      </c>
    </row>
    <row r="1179" spans="1:14" x14ac:dyDescent="0.3">
      <c r="A1179">
        <v>574</v>
      </c>
      <c r="B1179">
        <v>643</v>
      </c>
      <c r="C1179" s="1">
        <v>43781</v>
      </c>
      <c r="D1179">
        <v>26.577444</v>
      </c>
      <c r="E1179">
        <v>93.081999999999994</v>
      </c>
      <c r="F1179" t="s">
        <v>68</v>
      </c>
      <c r="G1179" t="s">
        <v>190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1</v>
      </c>
      <c r="N1179">
        <v>3.05</v>
      </c>
    </row>
    <row r="1180" spans="1:14" x14ac:dyDescent="0.3">
      <c r="A1180">
        <v>575</v>
      </c>
      <c r="B1180">
        <v>643</v>
      </c>
      <c r="C1180" s="1">
        <v>43781</v>
      </c>
      <c r="D1180">
        <v>26.577444</v>
      </c>
      <c r="E1180">
        <v>93.081999999999994</v>
      </c>
      <c r="F1180" t="s">
        <v>68</v>
      </c>
      <c r="G1180" t="s">
        <v>190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1</v>
      </c>
      <c r="N1180">
        <v>3.05</v>
      </c>
    </row>
    <row r="1181" spans="1:14" x14ac:dyDescent="0.3">
      <c r="A1181">
        <v>576</v>
      </c>
      <c r="B1181">
        <v>643</v>
      </c>
      <c r="C1181" s="1">
        <v>43781</v>
      </c>
      <c r="D1181">
        <v>26.577444</v>
      </c>
      <c r="E1181">
        <v>93.081999999999994</v>
      </c>
      <c r="F1181" t="s">
        <v>68</v>
      </c>
      <c r="G1181" t="s">
        <v>190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3.05</v>
      </c>
    </row>
    <row r="1182" spans="1:14" x14ac:dyDescent="0.3">
      <c r="A1182">
        <v>577</v>
      </c>
      <c r="B1182">
        <v>643</v>
      </c>
      <c r="C1182" s="1">
        <v>43781</v>
      </c>
      <c r="D1182">
        <v>26.577444</v>
      </c>
      <c r="E1182">
        <v>93.081999999999994</v>
      </c>
      <c r="F1182" t="s">
        <v>68</v>
      </c>
      <c r="G1182" t="s">
        <v>190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3.05</v>
      </c>
    </row>
    <row r="1183" spans="1:14" x14ac:dyDescent="0.3">
      <c r="A1183">
        <v>578</v>
      </c>
      <c r="B1183">
        <v>643</v>
      </c>
      <c r="C1183" s="1">
        <v>43781</v>
      </c>
      <c r="D1183">
        <v>26.577444</v>
      </c>
      <c r="E1183">
        <v>93.081999999999994</v>
      </c>
      <c r="F1183" t="s">
        <v>68</v>
      </c>
      <c r="G1183" t="s">
        <v>190</v>
      </c>
      <c r="H1183">
        <v>1</v>
      </c>
      <c r="I1183">
        <v>0</v>
      </c>
      <c r="J1183">
        <v>0</v>
      </c>
      <c r="K1183">
        <v>0</v>
      </c>
      <c r="L1183">
        <v>0</v>
      </c>
      <c r="M1183">
        <v>1</v>
      </c>
      <c r="N1183">
        <v>3.05</v>
      </c>
    </row>
    <row r="1184" spans="1:14" x14ac:dyDescent="0.3">
      <c r="A1184">
        <v>579</v>
      </c>
      <c r="B1184">
        <v>643</v>
      </c>
      <c r="C1184" s="1">
        <v>43781</v>
      </c>
      <c r="D1184">
        <v>26.577444</v>
      </c>
      <c r="E1184">
        <v>93.081999999999994</v>
      </c>
      <c r="F1184" t="s">
        <v>68</v>
      </c>
      <c r="G1184" t="s">
        <v>190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3.05</v>
      </c>
    </row>
    <row r="1185" spans="1:14" x14ac:dyDescent="0.3">
      <c r="A1185">
        <v>580</v>
      </c>
      <c r="B1185">
        <v>644</v>
      </c>
      <c r="C1185" s="1">
        <v>43781</v>
      </c>
      <c r="D1185">
        <v>26.574444</v>
      </c>
      <c r="E1185">
        <v>93.192417000000006</v>
      </c>
      <c r="F1185" t="s">
        <v>68</v>
      </c>
      <c r="G1185" t="s">
        <v>190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3.31</v>
      </c>
    </row>
    <row r="1186" spans="1:14" x14ac:dyDescent="0.3">
      <c r="A1186">
        <v>581</v>
      </c>
      <c r="B1186">
        <v>644</v>
      </c>
      <c r="C1186" s="1">
        <v>43781</v>
      </c>
      <c r="D1186">
        <v>26.574444</v>
      </c>
      <c r="E1186">
        <v>93.192417000000006</v>
      </c>
      <c r="F1186" t="s">
        <v>68</v>
      </c>
      <c r="G1186" t="s">
        <v>190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3.31</v>
      </c>
    </row>
    <row r="1187" spans="1:14" x14ac:dyDescent="0.3">
      <c r="A1187">
        <v>582</v>
      </c>
      <c r="B1187">
        <v>644</v>
      </c>
      <c r="C1187" s="1">
        <v>43781</v>
      </c>
      <c r="D1187">
        <v>26.574444</v>
      </c>
      <c r="E1187">
        <v>93.192417000000006</v>
      </c>
      <c r="F1187" t="s">
        <v>68</v>
      </c>
      <c r="G1187" t="s">
        <v>190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3.31</v>
      </c>
    </row>
    <row r="1188" spans="1:14" x14ac:dyDescent="0.3">
      <c r="A1188">
        <v>583</v>
      </c>
      <c r="B1188">
        <v>644</v>
      </c>
      <c r="C1188" s="1">
        <v>43781</v>
      </c>
      <c r="D1188">
        <v>26.574444</v>
      </c>
      <c r="E1188">
        <v>93.192417000000006</v>
      </c>
      <c r="F1188" t="s">
        <v>68</v>
      </c>
      <c r="G1188" t="s">
        <v>190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3.31</v>
      </c>
    </row>
    <row r="1189" spans="1:14" x14ac:dyDescent="0.3">
      <c r="A1189">
        <v>584</v>
      </c>
      <c r="B1189">
        <v>644</v>
      </c>
      <c r="C1189" s="1">
        <v>43781</v>
      </c>
      <c r="D1189">
        <v>26.574444</v>
      </c>
      <c r="E1189">
        <v>93.192417000000006</v>
      </c>
      <c r="F1189" t="s">
        <v>68</v>
      </c>
      <c r="G1189" t="s">
        <v>190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3.31</v>
      </c>
    </row>
    <row r="1190" spans="1:14" x14ac:dyDescent="0.3">
      <c r="A1190">
        <v>585</v>
      </c>
      <c r="B1190">
        <v>644</v>
      </c>
      <c r="C1190" s="1">
        <v>43781</v>
      </c>
      <c r="D1190">
        <v>26.574444</v>
      </c>
      <c r="E1190">
        <v>93.192417000000006</v>
      </c>
      <c r="F1190" t="s">
        <v>68</v>
      </c>
      <c r="G1190" t="s">
        <v>190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3.31</v>
      </c>
    </row>
    <row r="1191" spans="1:14" x14ac:dyDescent="0.3">
      <c r="A1191">
        <v>586</v>
      </c>
      <c r="B1191">
        <v>644</v>
      </c>
      <c r="C1191" s="1">
        <v>43781</v>
      </c>
      <c r="D1191">
        <v>26.574444</v>
      </c>
      <c r="E1191">
        <v>93.192417000000006</v>
      </c>
      <c r="F1191" t="s">
        <v>68</v>
      </c>
      <c r="G1191" t="s">
        <v>190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3.31</v>
      </c>
    </row>
    <row r="1192" spans="1:14" x14ac:dyDescent="0.3">
      <c r="A1192">
        <v>587</v>
      </c>
      <c r="B1192">
        <v>644</v>
      </c>
      <c r="C1192" s="1">
        <v>43781</v>
      </c>
      <c r="D1192">
        <v>26.574444</v>
      </c>
      <c r="E1192">
        <v>93.192417000000006</v>
      </c>
      <c r="F1192" t="s">
        <v>68</v>
      </c>
      <c r="G1192" t="s">
        <v>190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1</v>
      </c>
      <c r="N1192">
        <v>3.31</v>
      </c>
    </row>
    <row r="1193" spans="1:14" x14ac:dyDescent="0.3">
      <c r="A1193">
        <v>588</v>
      </c>
      <c r="B1193">
        <v>644</v>
      </c>
      <c r="C1193" s="1">
        <v>43781</v>
      </c>
      <c r="D1193">
        <v>26.574444</v>
      </c>
      <c r="E1193">
        <v>93.192417000000006</v>
      </c>
      <c r="F1193" t="s">
        <v>68</v>
      </c>
      <c r="G1193" t="s">
        <v>190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1</v>
      </c>
      <c r="N1193">
        <v>3.31</v>
      </c>
    </row>
    <row r="1194" spans="1:14" x14ac:dyDescent="0.3">
      <c r="A1194">
        <v>589</v>
      </c>
      <c r="B1194">
        <v>645</v>
      </c>
      <c r="C1194" s="1">
        <v>43785</v>
      </c>
      <c r="D1194">
        <v>26.607527999999999</v>
      </c>
      <c r="E1194">
        <v>93.470639000000006</v>
      </c>
      <c r="F1194" t="s">
        <v>18</v>
      </c>
      <c r="G1194" t="s">
        <v>191</v>
      </c>
      <c r="H1194">
        <v>1</v>
      </c>
      <c r="I1194">
        <v>0</v>
      </c>
      <c r="J1194">
        <v>0</v>
      </c>
      <c r="K1194">
        <v>1</v>
      </c>
      <c r="L1194">
        <v>0</v>
      </c>
      <c r="M1194">
        <v>0</v>
      </c>
      <c r="N1194">
        <v>1.57</v>
      </c>
    </row>
    <row r="1195" spans="1:14" x14ac:dyDescent="0.3">
      <c r="A1195">
        <v>590</v>
      </c>
      <c r="B1195">
        <v>646</v>
      </c>
      <c r="C1195" s="1">
        <v>43785</v>
      </c>
      <c r="D1195">
        <v>26.589221999999999</v>
      </c>
      <c r="E1195">
        <v>93.399305999999996</v>
      </c>
      <c r="F1195" t="s">
        <v>34</v>
      </c>
      <c r="G1195" t="s">
        <v>187</v>
      </c>
      <c r="H1195">
        <v>1</v>
      </c>
      <c r="I1195">
        <v>0</v>
      </c>
      <c r="J1195">
        <v>0</v>
      </c>
      <c r="K1195">
        <v>1</v>
      </c>
      <c r="L1195">
        <v>0</v>
      </c>
      <c r="M1195">
        <v>0</v>
      </c>
      <c r="N1195">
        <v>2.14</v>
      </c>
    </row>
    <row r="1196" spans="1:14" x14ac:dyDescent="0.3">
      <c r="A1196">
        <v>591</v>
      </c>
      <c r="B1196">
        <v>647</v>
      </c>
      <c r="C1196" s="1">
        <v>43785</v>
      </c>
      <c r="D1196">
        <v>26.585249999999998</v>
      </c>
      <c r="E1196">
        <v>93.316556000000006</v>
      </c>
      <c r="F1196" t="s">
        <v>105</v>
      </c>
      <c r="G1196" t="s">
        <v>193</v>
      </c>
      <c r="H1196">
        <v>1</v>
      </c>
      <c r="I1196">
        <v>0</v>
      </c>
      <c r="J1196">
        <v>0</v>
      </c>
      <c r="K1196">
        <v>1</v>
      </c>
      <c r="L1196">
        <v>0</v>
      </c>
      <c r="M1196">
        <v>0</v>
      </c>
      <c r="N1196">
        <v>2.35</v>
      </c>
    </row>
    <row r="1197" spans="1:14" x14ac:dyDescent="0.3">
      <c r="A1197">
        <v>592</v>
      </c>
      <c r="B1197">
        <v>648</v>
      </c>
      <c r="C1197" s="1">
        <v>43785</v>
      </c>
      <c r="D1197">
        <v>26.576499999999999</v>
      </c>
      <c r="E1197">
        <v>93.171943999999996</v>
      </c>
      <c r="F1197" t="s">
        <v>28</v>
      </c>
      <c r="G1197" t="s">
        <v>191</v>
      </c>
      <c r="H1197">
        <v>1</v>
      </c>
      <c r="I1197">
        <v>0</v>
      </c>
      <c r="J1197">
        <v>0</v>
      </c>
      <c r="K1197">
        <v>1</v>
      </c>
      <c r="L1197">
        <v>0</v>
      </c>
      <c r="M1197">
        <v>0</v>
      </c>
      <c r="N1197">
        <v>3.09</v>
      </c>
    </row>
    <row r="1198" spans="1:14" x14ac:dyDescent="0.3">
      <c r="A1198">
        <v>593</v>
      </c>
      <c r="B1198">
        <v>649</v>
      </c>
      <c r="C1198" s="1">
        <v>43785</v>
      </c>
      <c r="D1198">
        <v>26.570806000000001</v>
      </c>
      <c r="E1198">
        <v>93.049916999999994</v>
      </c>
      <c r="F1198" t="s">
        <v>48</v>
      </c>
      <c r="G1198" t="s">
        <v>191</v>
      </c>
      <c r="H1198">
        <v>1</v>
      </c>
      <c r="I1198">
        <v>0</v>
      </c>
      <c r="J1198">
        <v>0</v>
      </c>
      <c r="K1198">
        <v>1</v>
      </c>
      <c r="L1198">
        <v>0</v>
      </c>
      <c r="M1198">
        <v>0</v>
      </c>
      <c r="N1198">
        <v>3.36</v>
      </c>
    </row>
    <row r="1199" spans="1:14" x14ac:dyDescent="0.3">
      <c r="A1199">
        <v>594</v>
      </c>
      <c r="B1199">
        <v>650</v>
      </c>
      <c r="C1199" s="1">
        <v>43785</v>
      </c>
      <c r="D1199">
        <v>26.570806000000001</v>
      </c>
      <c r="E1199">
        <v>93.049916999999994</v>
      </c>
      <c r="F1199" t="s">
        <v>157</v>
      </c>
      <c r="G1199" t="s">
        <v>191</v>
      </c>
      <c r="H1199">
        <v>1</v>
      </c>
      <c r="I1199">
        <v>0</v>
      </c>
      <c r="J1199">
        <v>0</v>
      </c>
      <c r="K1199">
        <v>1</v>
      </c>
      <c r="L1199">
        <v>0</v>
      </c>
      <c r="M1199">
        <v>0</v>
      </c>
      <c r="N1199">
        <v>3.38</v>
      </c>
    </row>
    <row r="1200" spans="1:14" x14ac:dyDescent="0.3">
      <c r="A1200">
        <v>595</v>
      </c>
      <c r="B1200">
        <v>651</v>
      </c>
      <c r="C1200" s="1">
        <v>43787</v>
      </c>
      <c r="D1200">
        <v>26.611167999999999</v>
      </c>
      <c r="E1200">
        <v>93.490341999999998</v>
      </c>
      <c r="F1200" t="s">
        <v>36</v>
      </c>
      <c r="G1200" t="s">
        <v>191</v>
      </c>
      <c r="H1200">
        <v>1</v>
      </c>
      <c r="I1200">
        <v>0</v>
      </c>
      <c r="J1200">
        <v>0</v>
      </c>
      <c r="K1200">
        <v>1</v>
      </c>
      <c r="L1200">
        <v>0</v>
      </c>
      <c r="M1200">
        <v>0</v>
      </c>
      <c r="N1200" t="s">
        <v>9</v>
      </c>
    </row>
    <row r="1201" spans="1:14" x14ac:dyDescent="0.3">
      <c r="A1201">
        <v>596</v>
      </c>
      <c r="B1201">
        <v>652</v>
      </c>
      <c r="C1201" s="1">
        <v>43787</v>
      </c>
      <c r="D1201">
        <v>26.585526999999999</v>
      </c>
      <c r="E1201">
        <v>93.339590000000001</v>
      </c>
      <c r="F1201" t="s">
        <v>61</v>
      </c>
      <c r="G1201" t="s">
        <v>191</v>
      </c>
      <c r="H1201">
        <v>1</v>
      </c>
      <c r="I1201">
        <v>0</v>
      </c>
      <c r="J1201">
        <v>0</v>
      </c>
      <c r="K1201">
        <v>1</v>
      </c>
      <c r="L1201">
        <v>0</v>
      </c>
      <c r="M1201">
        <v>0</v>
      </c>
      <c r="N1201" t="s">
        <v>9</v>
      </c>
    </row>
    <row r="1202" spans="1:14" x14ac:dyDescent="0.3">
      <c r="A1202">
        <v>597</v>
      </c>
      <c r="B1202">
        <v>653</v>
      </c>
      <c r="C1202" s="1">
        <v>43787</v>
      </c>
      <c r="D1202">
        <v>26.574887</v>
      </c>
      <c r="E1202">
        <v>93.078530000000001</v>
      </c>
      <c r="F1202" t="s">
        <v>82</v>
      </c>
      <c r="G1202" t="s">
        <v>191</v>
      </c>
      <c r="H1202">
        <v>1</v>
      </c>
      <c r="I1202">
        <v>0</v>
      </c>
      <c r="J1202">
        <v>0</v>
      </c>
      <c r="K1202">
        <v>1</v>
      </c>
      <c r="L1202">
        <v>0</v>
      </c>
      <c r="M1202">
        <v>0</v>
      </c>
      <c r="N1202" t="s">
        <v>9</v>
      </c>
    </row>
    <row r="1203" spans="1:14" x14ac:dyDescent="0.3">
      <c r="A1203">
        <v>598</v>
      </c>
      <c r="B1203">
        <v>654</v>
      </c>
      <c r="C1203" s="1">
        <v>43787</v>
      </c>
      <c r="D1203">
        <v>26.576215000000001</v>
      </c>
      <c r="E1203">
        <v>93.159887999999995</v>
      </c>
      <c r="F1203" t="s">
        <v>61</v>
      </c>
      <c r="G1203" t="s">
        <v>191</v>
      </c>
      <c r="H1203">
        <v>1</v>
      </c>
      <c r="I1203">
        <v>0</v>
      </c>
      <c r="J1203">
        <v>0</v>
      </c>
      <c r="K1203">
        <v>1</v>
      </c>
      <c r="L1203">
        <v>0</v>
      </c>
      <c r="M1203">
        <v>0</v>
      </c>
      <c r="N1203" t="s">
        <v>9</v>
      </c>
    </row>
    <row r="1204" spans="1:14" x14ac:dyDescent="0.3">
      <c r="A1204">
        <v>599</v>
      </c>
      <c r="B1204">
        <v>655</v>
      </c>
      <c r="C1204" s="1">
        <v>43787</v>
      </c>
      <c r="D1204">
        <v>26.576277000000001</v>
      </c>
      <c r="E1204">
        <v>93.161113</v>
      </c>
      <c r="F1204" t="s">
        <v>24</v>
      </c>
      <c r="G1204" t="s">
        <v>191</v>
      </c>
      <c r="H1204">
        <v>1</v>
      </c>
      <c r="I1204">
        <v>0</v>
      </c>
      <c r="J1204">
        <v>0</v>
      </c>
      <c r="K1204">
        <v>1</v>
      </c>
      <c r="L1204">
        <v>0</v>
      </c>
      <c r="M1204">
        <v>0</v>
      </c>
      <c r="N1204" t="s">
        <v>9</v>
      </c>
    </row>
    <row r="1205" spans="1:14" x14ac:dyDescent="0.3">
      <c r="A1205">
        <v>600</v>
      </c>
      <c r="B1205">
        <v>656</v>
      </c>
      <c r="C1205" s="1">
        <v>43787</v>
      </c>
      <c r="D1205">
        <v>26.576238</v>
      </c>
      <c r="E1205">
        <v>93.170050000000003</v>
      </c>
      <c r="F1205" t="s">
        <v>28</v>
      </c>
      <c r="G1205" t="s">
        <v>191</v>
      </c>
      <c r="H1205">
        <v>1</v>
      </c>
      <c r="I1205">
        <v>0</v>
      </c>
      <c r="J1205">
        <v>0</v>
      </c>
      <c r="K1205">
        <v>1</v>
      </c>
      <c r="L1205">
        <v>0</v>
      </c>
      <c r="M1205">
        <v>0</v>
      </c>
      <c r="N1205" t="s">
        <v>9</v>
      </c>
    </row>
    <row r="1206" spans="1:14" x14ac:dyDescent="0.3">
      <c r="A1206">
        <v>601</v>
      </c>
      <c r="B1206">
        <v>657</v>
      </c>
      <c r="C1206" s="1">
        <v>43787</v>
      </c>
      <c r="D1206">
        <v>26.574252000000001</v>
      </c>
      <c r="E1206">
        <v>93.191909999999993</v>
      </c>
      <c r="F1206" t="s">
        <v>29</v>
      </c>
      <c r="G1206" t="s">
        <v>187</v>
      </c>
      <c r="H1206">
        <v>1</v>
      </c>
      <c r="I1206">
        <v>0</v>
      </c>
      <c r="J1206">
        <v>0</v>
      </c>
      <c r="K1206">
        <v>1</v>
      </c>
      <c r="L1206">
        <v>0</v>
      </c>
      <c r="M1206">
        <v>0</v>
      </c>
      <c r="N1206" t="s">
        <v>9</v>
      </c>
    </row>
    <row r="1207" spans="1:14" x14ac:dyDescent="0.3">
      <c r="A1207">
        <v>602</v>
      </c>
      <c r="B1207">
        <v>658</v>
      </c>
      <c r="C1207" s="1">
        <v>43787</v>
      </c>
      <c r="D1207">
        <v>26.575723</v>
      </c>
      <c r="E1207">
        <v>93.201335</v>
      </c>
      <c r="F1207" t="s">
        <v>49</v>
      </c>
      <c r="G1207" t="s">
        <v>187</v>
      </c>
      <c r="H1207">
        <v>1</v>
      </c>
      <c r="I1207">
        <v>0</v>
      </c>
      <c r="J1207">
        <v>0</v>
      </c>
      <c r="K1207">
        <v>1</v>
      </c>
      <c r="L1207">
        <v>0</v>
      </c>
      <c r="M1207">
        <v>0</v>
      </c>
      <c r="N1207" t="s">
        <v>9</v>
      </c>
    </row>
    <row r="1208" spans="1:14" x14ac:dyDescent="0.3">
      <c r="A1208">
        <v>603</v>
      </c>
      <c r="B1208">
        <v>659</v>
      </c>
      <c r="C1208" s="1">
        <v>43787</v>
      </c>
      <c r="D1208">
        <v>26.584085000000002</v>
      </c>
      <c r="E1208">
        <v>93.334339999999997</v>
      </c>
      <c r="F1208" t="s">
        <v>36</v>
      </c>
      <c r="G1208" t="s">
        <v>191</v>
      </c>
      <c r="H1208">
        <v>1</v>
      </c>
      <c r="I1208">
        <v>0</v>
      </c>
      <c r="J1208">
        <v>0</v>
      </c>
      <c r="K1208">
        <v>1</v>
      </c>
      <c r="L1208">
        <v>0</v>
      </c>
      <c r="M1208">
        <v>0</v>
      </c>
      <c r="N1208" t="s">
        <v>9</v>
      </c>
    </row>
    <row r="1209" spans="1:14" x14ac:dyDescent="0.3">
      <c r="A1209">
        <v>604</v>
      </c>
      <c r="B1209">
        <v>660</v>
      </c>
      <c r="C1209" s="1">
        <v>43787</v>
      </c>
      <c r="D1209">
        <v>26.608416999999999</v>
      </c>
      <c r="E1209">
        <v>93.474407999999997</v>
      </c>
      <c r="F1209" t="s">
        <v>36</v>
      </c>
      <c r="G1209" t="s">
        <v>191</v>
      </c>
      <c r="H1209">
        <v>1</v>
      </c>
      <c r="I1209">
        <v>0</v>
      </c>
      <c r="J1209">
        <v>0</v>
      </c>
      <c r="K1209">
        <v>1</v>
      </c>
      <c r="L1209">
        <v>0</v>
      </c>
      <c r="M1209">
        <v>0</v>
      </c>
      <c r="N1209" t="s">
        <v>9</v>
      </c>
    </row>
    <row r="1210" spans="1:14" x14ac:dyDescent="0.3">
      <c r="A1210">
        <v>605</v>
      </c>
      <c r="B1210">
        <v>661</v>
      </c>
      <c r="C1210" s="1">
        <v>43787</v>
      </c>
      <c r="D1210">
        <v>26.641183000000002</v>
      </c>
      <c r="E1210">
        <v>93.589474999999993</v>
      </c>
      <c r="F1210" t="s">
        <v>34</v>
      </c>
      <c r="G1210" t="s">
        <v>187</v>
      </c>
      <c r="H1210">
        <v>1</v>
      </c>
      <c r="I1210">
        <v>0</v>
      </c>
      <c r="J1210">
        <v>0</v>
      </c>
      <c r="K1210">
        <v>1</v>
      </c>
      <c r="L1210">
        <v>0</v>
      </c>
      <c r="M1210">
        <v>0</v>
      </c>
      <c r="N1210" t="s">
        <v>9</v>
      </c>
    </row>
    <row r="1211" spans="1:14" x14ac:dyDescent="0.3">
      <c r="A1211">
        <v>606</v>
      </c>
      <c r="B1211">
        <v>662</v>
      </c>
      <c r="C1211" s="1">
        <v>43787</v>
      </c>
      <c r="D1211">
        <v>26.574694000000001</v>
      </c>
      <c r="E1211">
        <v>93.210971999999998</v>
      </c>
      <c r="F1211" t="s">
        <v>24</v>
      </c>
      <c r="G1211" t="s">
        <v>191</v>
      </c>
      <c r="H1211">
        <v>0</v>
      </c>
      <c r="I1211">
        <v>1</v>
      </c>
      <c r="J1211">
        <v>0</v>
      </c>
      <c r="K1211">
        <v>1</v>
      </c>
      <c r="L1211">
        <v>0</v>
      </c>
      <c r="M1211">
        <v>0</v>
      </c>
      <c r="N1211">
        <v>2.1800000000000002</v>
      </c>
    </row>
    <row r="1212" spans="1:14" x14ac:dyDescent="0.3">
      <c r="A1212">
        <v>607</v>
      </c>
      <c r="B1212">
        <v>663</v>
      </c>
      <c r="C1212" s="1">
        <v>43789</v>
      </c>
      <c r="D1212">
        <v>26.619461999999999</v>
      </c>
      <c r="E1212">
        <v>93.516279999999995</v>
      </c>
      <c r="F1212" t="s">
        <v>48</v>
      </c>
      <c r="G1212" t="s">
        <v>191</v>
      </c>
      <c r="H1212">
        <v>1</v>
      </c>
      <c r="I1212">
        <v>0</v>
      </c>
      <c r="J1212">
        <v>0</v>
      </c>
      <c r="K1212">
        <v>1</v>
      </c>
      <c r="L1212">
        <v>0</v>
      </c>
      <c r="M1212">
        <v>0</v>
      </c>
      <c r="N1212" t="s">
        <v>9</v>
      </c>
    </row>
    <row r="1213" spans="1:14" x14ac:dyDescent="0.3">
      <c r="A1213">
        <v>608</v>
      </c>
      <c r="B1213">
        <v>664</v>
      </c>
      <c r="C1213" s="1">
        <v>43789</v>
      </c>
      <c r="D1213">
        <v>26.610621999999999</v>
      </c>
      <c r="E1213">
        <v>93.483967000000007</v>
      </c>
      <c r="F1213" t="s">
        <v>28</v>
      </c>
      <c r="G1213" t="s">
        <v>191</v>
      </c>
      <c r="H1213">
        <v>1</v>
      </c>
      <c r="I1213">
        <v>0</v>
      </c>
      <c r="J1213">
        <v>0</v>
      </c>
      <c r="K1213">
        <v>1</v>
      </c>
      <c r="L1213">
        <v>0</v>
      </c>
      <c r="M1213">
        <v>0</v>
      </c>
      <c r="N1213" t="s">
        <v>9</v>
      </c>
    </row>
    <row r="1214" spans="1:14" x14ac:dyDescent="0.3">
      <c r="A1214">
        <v>609</v>
      </c>
      <c r="B1214">
        <v>665</v>
      </c>
      <c r="C1214" s="1">
        <v>43789</v>
      </c>
      <c r="D1214">
        <v>26.609521999999998</v>
      </c>
      <c r="E1214">
        <v>93.478087000000002</v>
      </c>
      <c r="F1214" t="s">
        <v>36</v>
      </c>
      <c r="G1214" t="s">
        <v>191</v>
      </c>
      <c r="H1214">
        <v>1</v>
      </c>
      <c r="I1214">
        <v>0</v>
      </c>
      <c r="J1214">
        <v>0</v>
      </c>
      <c r="K1214">
        <v>1</v>
      </c>
      <c r="L1214">
        <v>0</v>
      </c>
      <c r="M1214">
        <v>0</v>
      </c>
      <c r="N1214" t="s">
        <v>9</v>
      </c>
    </row>
    <row r="1215" spans="1:14" x14ac:dyDescent="0.3">
      <c r="A1215">
        <v>610</v>
      </c>
      <c r="B1215">
        <v>666</v>
      </c>
      <c r="C1215" s="1">
        <v>43789</v>
      </c>
      <c r="D1215">
        <v>26.57508</v>
      </c>
      <c r="E1215">
        <v>93.208292</v>
      </c>
      <c r="F1215" t="s">
        <v>34</v>
      </c>
      <c r="G1215" t="s">
        <v>187</v>
      </c>
      <c r="H1215">
        <v>1</v>
      </c>
      <c r="I1215">
        <v>0</v>
      </c>
      <c r="J1215">
        <v>0</v>
      </c>
      <c r="K1215">
        <v>1</v>
      </c>
      <c r="L1215">
        <v>0</v>
      </c>
      <c r="M1215">
        <v>0</v>
      </c>
      <c r="N1215" t="s">
        <v>9</v>
      </c>
    </row>
    <row r="1216" spans="1:14" x14ac:dyDescent="0.3">
      <c r="A1216">
        <v>611</v>
      </c>
      <c r="B1216">
        <v>667</v>
      </c>
      <c r="C1216" s="1">
        <v>43791</v>
      </c>
      <c r="D1216">
        <v>26.577694000000001</v>
      </c>
      <c r="E1216">
        <v>93.257806000000002</v>
      </c>
      <c r="F1216" t="s">
        <v>90</v>
      </c>
      <c r="G1216" t="s">
        <v>189</v>
      </c>
      <c r="H1216">
        <v>1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1.4</v>
      </c>
    </row>
    <row r="1217" spans="1:14" x14ac:dyDescent="0.3">
      <c r="A1217">
        <v>612</v>
      </c>
      <c r="B1217">
        <v>668</v>
      </c>
      <c r="C1217" s="1">
        <v>43791</v>
      </c>
      <c r="D1217">
        <v>26.574971999999999</v>
      </c>
      <c r="E1217">
        <v>93.237943999999999</v>
      </c>
      <c r="F1217" t="s">
        <v>34</v>
      </c>
      <c r="G1217" t="s">
        <v>187</v>
      </c>
      <c r="H1217">
        <v>1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1.45</v>
      </c>
    </row>
    <row r="1218" spans="1:14" x14ac:dyDescent="0.3">
      <c r="A1218">
        <v>613</v>
      </c>
      <c r="B1218">
        <v>669</v>
      </c>
      <c r="C1218" s="1">
        <v>43791</v>
      </c>
      <c r="D1218">
        <v>26.572749999999999</v>
      </c>
      <c r="E1218">
        <v>93.144082999999995</v>
      </c>
      <c r="F1218" t="s">
        <v>20</v>
      </c>
      <c r="G1218" t="s">
        <v>187</v>
      </c>
      <c r="H1218">
        <v>1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v>2.08</v>
      </c>
    </row>
    <row r="1219" spans="1:14" x14ac:dyDescent="0.3">
      <c r="A1219">
        <v>614</v>
      </c>
      <c r="B1219">
        <v>670</v>
      </c>
      <c r="C1219" s="1">
        <v>43794</v>
      </c>
      <c r="D1219">
        <v>26.626275</v>
      </c>
      <c r="E1219">
        <v>93.534422000000006</v>
      </c>
      <c r="F1219" t="s">
        <v>49</v>
      </c>
      <c r="G1219" t="s">
        <v>187</v>
      </c>
      <c r="H1219">
        <v>1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1.26</v>
      </c>
    </row>
    <row r="1220" spans="1:14" x14ac:dyDescent="0.3">
      <c r="A1220">
        <v>615</v>
      </c>
      <c r="B1220">
        <v>671</v>
      </c>
      <c r="C1220" s="1">
        <v>43794</v>
      </c>
      <c r="D1220">
        <v>26.615293000000001</v>
      </c>
      <c r="E1220">
        <v>93.506856999999997</v>
      </c>
      <c r="F1220" t="s">
        <v>36</v>
      </c>
      <c r="G1220" t="s">
        <v>191</v>
      </c>
      <c r="H1220">
        <v>1</v>
      </c>
      <c r="I1220">
        <v>0</v>
      </c>
      <c r="J1220">
        <v>0</v>
      </c>
      <c r="K1220">
        <v>1</v>
      </c>
      <c r="L1220">
        <v>0</v>
      </c>
      <c r="M1220">
        <v>0</v>
      </c>
      <c r="N1220" t="s">
        <v>9</v>
      </c>
    </row>
    <row r="1221" spans="1:14" x14ac:dyDescent="0.3">
      <c r="A1221">
        <v>616</v>
      </c>
      <c r="B1221">
        <v>672</v>
      </c>
      <c r="C1221" s="1">
        <v>43794</v>
      </c>
      <c r="D1221">
        <v>26.606864999999999</v>
      </c>
      <c r="E1221">
        <v>93.467827999999997</v>
      </c>
      <c r="F1221" t="s">
        <v>48</v>
      </c>
      <c r="G1221" t="s">
        <v>191</v>
      </c>
      <c r="H1221">
        <v>1</v>
      </c>
      <c r="I1221">
        <v>0</v>
      </c>
      <c r="J1221">
        <v>0</v>
      </c>
      <c r="K1221">
        <v>1</v>
      </c>
      <c r="L1221">
        <v>0</v>
      </c>
      <c r="M1221">
        <v>0</v>
      </c>
      <c r="N1221" t="s">
        <v>9</v>
      </c>
    </row>
    <row r="1222" spans="1:14" x14ac:dyDescent="0.3">
      <c r="A1222">
        <v>617</v>
      </c>
      <c r="B1222">
        <v>673</v>
      </c>
      <c r="C1222" s="1">
        <v>43794</v>
      </c>
      <c r="D1222">
        <v>26.595253</v>
      </c>
      <c r="E1222">
        <v>93.444477000000006</v>
      </c>
      <c r="F1222" t="s">
        <v>105</v>
      </c>
      <c r="G1222" t="s">
        <v>193</v>
      </c>
      <c r="H1222">
        <v>1</v>
      </c>
      <c r="I1222">
        <v>0</v>
      </c>
      <c r="J1222">
        <v>0</v>
      </c>
      <c r="K1222">
        <v>1</v>
      </c>
      <c r="L1222">
        <v>0</v>
      </c>
      <c r="M1222">
        <v>0</v>
      </c>
      <c r="N1222" t="s">
        <v>9</v>
      </c>
    </row>
    <row r="1223" spans="1:14" x14ac:dyDescent="0.3">
      <c r="A1223">
        <v>618</v>
      </c>
      <c r="B1223">
        <v>674</v>
      </c>
      <c r="C1223" s="1">
        <v>43794</v>
      </c>
      <c r="D1223">
        <v>26.574712999999999</v>
      </c>
      <c r="E1223">
        <v>93.235151999999999</v>
      </c>
      <c r="F1223" t="s">
        <v>28</v>
      </c>
      <c r="G1223" t="s">
        <v>191</v>
      </c>
      <c r="H1223">
        <v>1</v>
      </c>
      <c r="I1223">
        <v>0</v>
      </c>
      <c r="J1223">
        <v>0</v>
      </c>
      <c r="K1223">
        <v>1</v>
      </c>
      <c r="L1223">
        <v>0</v>
      </c>
      <c r="M1223">
        <v>0</v>
      </c>
      <c r="N1223" t="s">
        <v>9</v>
      </c>
    </row>
    <row r="1224" spans="1:14" x14ac:dyDescent="0.3">
      <c r="A1224">
        <v>619</v>
      </c>
      <c r="B1224">
        <v>675</v>
      </c>
      <c r="C1224" s="1">
        <v>43794</v>
      </c>
      <c r="D1224">
        <v>26.573947</v>
      </c>
      <c r="E1224">
        <v>93.184749999999994</v>
      </c>
      <c r="F1224" t="s">
        <v>14</v>
      </c>
      <c r="G1224" t="s">
        <v>190</v>
      </c>
      <c r="H1224">
        <v>1</v>
      </c>
      <c r="I1224">
        <v>0</v>
      </c>
      <c r="J1224">
        <v>0</v>
      </c>
      <c r="K1224">
        <v>0</v>
      </c>
      <c r="L1224">
        <v>0</v>
      </c>
      <c r="M1224">
        <v>1</v>
      </c>
      <c r="N1224" t="s">
        <v>158</v>
      </c>
    </row>
    <row r="1225" spans="1:14" x14ac:dyDescent="0.3">
      <c r="A1225">
        <v>620</v>
      </c>
      <c r="B1225">
        <v>676</v>
      </c>
      <c r="C1225" s="1">
        <v>43794</v>
      </c>
      <c r="D1225">
        <v>26.573861999999998</v>
      </c>
      <c r="E1225">
        <v>93.183940000000007</v>
      </c>
      <c r="F1225" t="s">
        <v>192</v>
      </c>
      <c r="G1225" t="s">
        <v>190</v>
      </c>
      <c r="H1225">
        <v>1</v>
      </c>
      <c r="I1225">
        <v>0</v>
      </c>
      <c r="J1225">
        <v>0</v>
      </c>
      <c r="K1225">
        <v>0</v>
      </c>
      <c r="L1225">
        <v>0</v>
      </c>
      <c r="M1225">
        <v>1</v>
      </c>
      <c r="N1225" t="s">
        <v>159</v>
      </c>
    </row>
    <row r="1226" spans="1:14" x14ac:dyDescent="0.3">
      <c r="A1226">
        <v>621</v>
      </c>
      <c r="B1226">
        <v>677</v>
      </c>
      <c r="C1226" s="1">
        <v>43794</v>
      </c>
      <c r="D1226">
        <v>26.568078</v>
      </c>
      <c r="E1226">
        <v>93.128467000000001</v>
      </c>
      <c r="F1226" t="s">
        <v>28</v>
      </c>
      <c r="G1226" t="s">
        <v>191</v>
      </c>
      <c r="H1226">
        <v>1</v>
      </c>
      <c r="I1226">
        <v>0</v>
      </c>
      <c r="J1226">
        <v>0</v>
      </c>
      <c r="K1226">
        <v>1</v>
      </c>
      <c r="L1226">
        <v>0</v>
      </c>
      <c r="M1226">
        <v>0</v>
      </c>
      <c r="N1226">
        <v>2.48</v>
      </c>
    </row>
    <row r="1227" spans="1:14" x14ac:dyDescent="0.3">
      <c r="A1227">
        <v>622</v>
      </c>
      <c r="B1227">
        <v>678</v>
      </c>
      <c r="C1227" s="1">
        <v>43794</v>
      </c>
      <c r="D1227">
        <v>26.576582999999999</v>
      </c>
      <c r="E1227">
        <v>93.171194</v>
      </c>
      <c r="F1227" t="s">
        <v>160</v>
      </c>
      <c r="G1227" t="s">
        <v>193</v>
      </c>
      <c r="H1227">
        <v>1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2.2999999999999998</v>
      </c>
    </row>
    <row r="1228" spans="1:14" x14ac:dyDescent="0.3">
      <c r="A1228">
        <v>623</v>
      </c>
      <c r="B1228">
        <v>679</v>
      </c>
      <c r="C1228" s="1">
        <v>43794</v>
      </c>
      <c r="D1228">
        <v>26.574472</v>
      </c>
      <c r="E1228">
        <v>93.090917000000005</v>
      </c>
      <c r="F1228" t="s">
        <v>61</v>
      </c>
      <c r="G1228" t="s">
        <v>191</v>
      </c>
      <c r="H1228">
        <v>1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3.02</v>
      </c>
    </row>
    <row r="1229" spans="1:14" x14ac:dyDescent="0.3">
      <c r="A1229">
        <v>624</v>
      </c>
      <c r="B1229">
        <v>680</v>
      </c>
      <c r="C1229" s="1">
        <v>43794</v>
      </c>
      <c r="D1229">
        <v>26.568249999999999</v>
      </c>
      <c r="E1229">
        <v>93.126361000000003</v>
      </c>
      <c r="F1229" t="s">
        <v>161</v>
      </c>
      <c r="G1229" t="s">
        <v>193</v>
      </c>
      <c r="H1229">
        <v>1</v>
      </c>
      <c r="I1229">
        <v>0</v>
      </c>
      <c r="J1229">
        <v>0</v>
      </c>
      <c r="K1229">
        <v>1</v>
      </c>
      <c r="L1229">
        <v>0</v>
      </c>
      <c r="M1229">
        <v>0</v>
      </c>
      <c r="N1229">
        <v>3.14</v>
      </c>
    </row>
    <row r="1230" spans="1:14" x14ac:dyDescent="0.3">
      <c r="A1230">
        <v>625</v>
      </c>
      <c r="B1230">
        <v>681</v>
      </c>
      <c r="C1230" s="1">
        <v>43794</v>
      </c>
      <c r="D1230">
        <v>26.574805999999999</v>
      </c>
      <c r="E1230">
        <v>93.219278000000003</v>
      </c>
      <c r="F1230" t="s">
        <v>162</v>
      </c>
      <c r="G1230" t="s">
        <v>193</v>
      </c>
      <c r="H1230">
        <v>0</v>
      </c>
      <c r="I1230">
        <v>0</v>
      </c>
      <c r="J1230">
        <v>1</v>
      </c>
      <c r="K1230">
        <v>1</v>
      </c>
      <c r="L1230">
        <v>0</v>
      </c>
      <c r="M1230">
        <v>0</v>
      </c>
      <c r="N1230">
        <v>3.33</v>
      </c>
    </row>
    <row r="1231" spans="1:14" x14ac:dyDescent="0.3">
      <c r="A1231">
        <v>626</v>
      </c>
      <c r="B1231">
        <v>682</v>
      </c>
      <c r="C1231" s="1">
        <v>43796</v>
      </c>
      <c r="D1231">
        <v>26.577960000000001</v>
      </c>
      <c r="E1231">
        <v>93.286180000000002</v>
      </c>
      <c r="F1231" t="s">
        <v>28</v>
      </c>
      <c r="G1231" t="s">
        <v>191</v>
      </c>
      <c r="H1231">
        <v>1</v>
      </c>
      <c r="I1231">
        <v>0</v>
      </c>
      <c r="J1231">
        <v>0</v>
      </c>
      <c r="K1231">
        <v>1</v>
      </c>
      <c r="L1231">
        <v>0</v>
      </c>
      <c r="M1231">
        <v>0</v>
      </c>
      <c r="N1231" t="s">
        <v>9</v>
      </c>
    </row>
    <row r="1232" spans="1:14" x14ac:dyDescent="0.3">
      <c r="A1232">
        <v>627</v>
      </c>
      <c r="B1232">
        <v>683</v>
      </c>
      <c r="C1232" s="1">
        <v>43796</v>
      </c>
      <c r="D1232">
        <v>26.576832</v>
      </c>
      <c r="E1232">
        <v>93.280249999999995</v>
      </c>
      <c r="F1232" t="s">
        <v>28</v>
      </c>
      <c r="G1232" t="s">
        <v>191</v>
      </c>
      <c r="H1232">
        <v>0</v>
      </c>
      <c r="I1232">
        <v>1</v>
      </c>
      <c r="J1232">
        <v>0</v>
      </c>
      <c r="K1232">
        <v>1</v>
      </c>
      <c r="L1232">
        <v>0</v>
      </c>
      <c r="M1232">
        <v>0</v>
      </c>
      <c r="N1232" t="s">
        <v>9</v>
      </c>
    </row>
    <row r="1233" spans="1:14" x14ac:dyDescent="0.3">
      <c r="A1233">
        <v>628</v>
      </c>
      <c r="B1233">
        <v>684</v>
      </c>
      <c r="C1233" s="1">
        <v>43798</v>
      </c>
      <c r="D1233">
        <v>26.587693999999999</v>
      </c>
      <c r="E1233">
        <v>93.382917000000006</v>
      </c>
      <c r="F1233" t="s">
        <v>162</v>
      </c>
      <c r="G1233" t="s">
        <v>193</v>
      </c>
      <c r="H1233">
        <v>0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1.26</v>
      </c>
    </row>
    <row r="1234" spans="1:14" x14ac:dyDescent="0.3">
      <c r="A1234">
        <v>629</v>
      </c>
      <c r="B1234">
        <v>685</v>
      </c>
      <c r="C1234" s="1">
        <v>43798</v>
      </c>
      <c r="D1234">
        <v>26.587889000000001</v>
      </c>
      <c r="E1234">
        <v>93.392778000000007</v>
      </c>
      <c r="F1234" t="s">
        <v>20</v>
      </c>
      <c r="G1234" t="s">
        <v>187</v>
      </c>
      <c r="H1234">
        <v>1</v>
      </c>
      <c r="I1234">
        <v>0</v>
      </c>
      <c r="J1234">
        <v>0</v>
      </c>
      <c r="K1234">
        <v>1</v>
      </c>
      <c r="L1234">
        <v>0</v>
      </c>
      <c r="M1234">
        <v>0</v>
      </c>
      <c r="N1234">
        <v>1.23</v>
      </c>
    </row>
    <row r="1235" spans="1:14" x14ac:dyDescent="0.3">
      <c r="A1235">
        <v>630</v>
      </c>
      <c r="B1235">
        <v>686</v>
      </c>
      <c r="C1235" s="1">
        <v>43798</v>
      </c>
      <c r="D1235">
        <v>26.610938000000001</v>
      </c>
      <c r="E1235">
        <v>93.488353000000004</v>
      </c>
      <c r="F1235" t="s">
        <v>36</v>
      </c>
      <c r="G1235" t="s">
        <v>191</v>
      </c>
      <c r="H1235">
        <v>1</v>
      </c>
      <c r="I1235">
        <v>0</v>
      </c>
      <c r="J1235">
        <v>0</v>
      </c>
      <c r="K1235">
        <v>1</v>
      </c>
      <c r="L1235">
        <v>0</v>
      </c>
      <c r="M1235">
        <v>0</v>
      </c>
      <c r="N1235" t="s">
        <v>9</v>
      </c>
    </row>
    <row r="1236" spans="1:14" x14ac:dyDescent="0.3">
      <c r="A1236">
        <v>631</v>
      </c>
      <c r="B1236">
        <v>687</v>
      </c>
      <c r="C1236" s="1">
        <v>43798</v>
      </c>
      <c r="D1236">
        <v>26.574617</v>
      </c>
      <c r="E1236">
        <v>93.220412999999994</v>
      </c>
      <c r="F1236" t="s">
        <v>36</v>
      </c>
      <c r="G1236" t="s">
        <v>191</v>
      </c>
      <c r="H1236">
        <v>1</v>
      </c>
      <c r="I1236">
        <v>0</v>
      </c>
      <c r="J1236">
        <v>0</v>
      </c>
      <c r="K1236">
        <v>1</v>
      </c>
      <c r="L1236">
        <v>0</v>
      </c>
      <c r="M1236">
        <v>0</v>
      </c>
      <c r="N1236" t="s">
        <v>9</v>
      </c>
    </row>
    <row r="1237" spans="1:14" x14ac:dyDescent="0.3">
      <c r="A1237">
        <v>632</v>
      </c>
      <c r="B1237">
        <v>688</v>
      </c>
      <c r="C1237" s="1">
        <v>43798</v>
      </c>
      <c r="D1237">
        <v>26.574691999999999</v>
      </c>
      <c r="E1237">
        <v>93.220451999999995</v>
      </c>
      <c r="F1237" t="s">
        <v>36</v>
      </c>
      <c r="G1237" t="s">
        <v>191</v>
      </c>
      <c r="H1237">
        <v>1</v>
      </c>
      <c r="I1237">
        <v>0</v>
      </c>
      <c r="J1237">
        <v>0</v>
      </c>
      <c r="K1237">
        <v>1</v>
      </c>
      <c r="L1237">
        <v>0</v>
      </c>
      <c r="M1237">
        <v>0</v>
      </c>
      <c r="N1237" t="s">
        <v>9</v>
      </c>
    </row>
    <row r="1238" spans="1:14" x14ac:dyDescent="0.3">
      <c r="A1238">
        <v>633</v>
      </c>
      <c r="B1238">
        <v>689</v>
      </c>
      <c r="C1238" s="1">
        <v>43798</v>
      </c>
      <c r="D1238">
        <v>26.56889</v>
      </c>
      <c r="E1238">
        <v>93.133295000000004</v>
      </c>
      <c r="F1238" t="s">
        <v>48</v>
      </c>
      <c r="G1238" t="s">
        <v>191</v>
      </c>
      <c r="H1238">
        <v>1</v>
      </c>
      <c r="I1238">
        <v>0</v>
      </c>
      <c r="J1238">
        <v>0</v>
      </c>
      <c r="K1238">
        <v>1</v>
      </c>
      <c r="L1238">
        <v>0</v>
      </c>
      <c r="M1238">
        <v>0</v>
      </c>
      <c r="N1238" t="s">
        <v>9</v>
      </c>
    </row>
    <row r="1239" spans="1:14" x14ac:dyDescent="0.3">
      <c r="A1239">
        <v>634</v>
      </c>
      <c r="B1239">
        <v>690</v>
      </c>
      <c r="C1239" s="1">
        <v>43798</v>
      </c>
      <c r="D1239">
        <v>26.580138999999999</v>
      </c>
      <c r="E1239">
        <v>93.294888999999998</v>
      </c>
      <c r="F1239" t="s">
        <v>82</v>
      </c>
      <c r="G1239" t="s">
        <v>191</v>
      </c>
      <c r="H1239">
        <v>0</v>
      </c>
      <c r="I1239">
        <v>1</v>
      </c>
      <c r="J1239">
        <v>0</v>
      </c>
      <c r="K1239">
        <v>1</v>
      </c>
      <c r="L1239">
        <v>0</v>
      </c>
      <c r="M1239">
        <v>0</v>
      </c>
      <c r="N1239">
        <v>2.0299999999999998</v>
      </c>
    </row>
    <row r="1240" spans="1:14" x14ac:dyDescent="0.3">
      <c r="A1240">
        <v>635</v>
      </c>
      <c r="B1240">
        <v>691</v>
      </c>
      <c r="C1240" s="1">
        <v>43798</v>
      </c>
      <c r="D1240">
        <v>26.582443999999999</v>
      </c>
      <c r="E1240">
        <v>93.302527999999995</v>
      </c>
      <c r="F1240" t="s">
        <v>163</v>
      </c>
      <c r="G1240" t="s">
        <v>189</v>
      </c>
      <c r="H1240">
        <v>0</v>
      </c>
      <c r="I1240">
        <v>1</v>
      </c>
      <c r="J1240">
        <v>0</v>
      </c>
      <c r="K1240">
        <v>1</v>
      </c>
      <c r="L1240">
        <v>0</v>
      </c>
      <c r="M1240">
        <v>0</v>
      </c>
      <c r="N1240">
        <v>2</v>
      </c>
    </row>
    <row r="1241" spans="1:14" x14ac:dyDescent="0.3">
      <c r="A1241">
        <v>636</v>
      </c>
      <c r="B1241">
        <v>692</v>
      </c>
      <c r="C1241" s="1">
        <v>43798</v>
      </c>
      <c r="D1241">
        <v>26.577639000000001</v>
      </c>
      <c r="E1241">
        <v>93.273888999999997</v>
      </c>
      <c r="F1241" t="s">
        <v>34</v>
      </c>
      <c r="G1241" t="s">
        <v>187</v>
      </c>
      <c r="H1241">
        <v>1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2.09</v>
      </c>
    </row>
    <row r="1242" spans="1:14" x14ac:dyDescent="0.3">
      <c r="A1242">
        <v>637</v>
      </c>
      <c r="B1242">
        <v>693</v>
      </c>
      <c r="C1242" s="1">
        <v>43800</v>
      </c>
      <c r="D1242">
        <v>26.600048000000001</v>
      </c>
      <c r="E1242">
        <v>93.453252000000006</v>
      </c>
      <c r="F1242" t="s">
        <v>48</v>
      </c>
      <c r="G1242" t="s">
        <v>191</v>
      </c>
      <c r="H1242">
        <v>1</v>
      </c>
      <c r="I1242">
        <v>0</v>
      </c>
      <c r="J1242">
        <v>0</v>
      </c>
      <c r="K1242">
        <v>1</v>
      </c>
      <c r="L1242">
        <v>0</v>
      </c>
      <c r="M1242">
        <v>0</v>
      </c>
      <c r="N1242" t="s">
        <v>9</v>
      </c>
    </row>
    <row r="1243" spans="1:14" x14ac:dyDescent="0.3">
      <c r="A1243">
        <v>638</v>
      </c>
      <c r="B1243">
        <v>694</v>
      </c>
      <c r="C1243" s="1">
        <v>43800</v>
      </c>
      <c r="D1243">
        <v>26.589402</v>
      </c>
      <c r="E1243">
        <v>93.412068000000005</v>
      </c>
      <c r="F1243" t="s">
        <v>34</v>
      </c>
      <c r="G1243" t="s">
        <v>187</v>
      </c>
      <c r="H1243">
        <v>1</v>
      </c>
      <c r="I1243">
        <v>0</v>
      </c>
      <c r="J1243">
        <v>0</v>
      </c>
      <c r="K1243">
        <v>1</v>
      </c>
      <c r="L1243">
        <v>0</v>
      </c>
      <c r="M1243">
        <v>0</v>
      </c>
      <c r="N1243" t="s">
        <v>9</v>
      </c>
    </row>
    <row r="1244" spans="1:14" x14ac:dyDescent="0.3">
      <c r="A1244">
        <v>639</v>
      </c>
      <c r="B1244">
        <v>695</v>
      </c>
      <c r="C1244" s="1">
        <v>43800</v>
      </c>
      <c r="D1244">
        <v>26.574113000000001</v>
      </c>
      <c r="E1244">
        <v>93.146448000000007</v>
      </c>
      <c r="F1244" t="s">
        <v>28</v>
      </c>
      <c r="G1244" t="s">
        <v>191</v>
      </c>
      <c r="H1244">
        <v>1</v>
      </c>
      <c r="I1244">
        <v>0</v>
      </c>
      <c r="J1244">
        <v>0</v>
      </c>
      <c r="K1244">
        <v>1</v>
      </c>
      <c r="L1244">
        <v>0</v>
      </c>
      <c r="M1244">
        <v>0</v>
      </c>
      <c r="N1244" t="s">
        <v>9</v>
      </c>
    </row>
    <row r="1245" spans="1:14" x14ac:dyDescent="0.3">
      <c r="A1245">
        <v>640</v>
      </c>
      <c r="B1245">
        <v>696</v>
      </c>
      <c r="C1245" s="1">
        <v>43800</v>
      </c>
      <c r="D1245">
        <v>26.571361</v>
      </c>
      <c r="E1245">
        <v>93.117249999999999</v>
      </c>
      <c r="F1245" t="s">
        <v>70</v>
      </c>
      <c r="G1245" t="s">
        <v>190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1</v>
      </c>
      <c r="N1245" t="s">
        <v>159</v>
      </c>
    </row>
    <row r="1246" spans="1:14" x14ac:dyDescent="0.3">
      <c r="A1246">
        <v>641</v>
      </c>
      <c r="B1246">
        <v>697</v>
      </c>
      <c r="C1246" s="1">
        <v>43800</v>
      </c>
      <c r="D1246">
        <v>26.574444</v>
      </c>
      <c r="E1246">
        <v>93.193278000000007</v>
      </c>
      <c r="F1246" t="s">
        <v>70</v>
      </c>
      <c r="G1246" t="s">
        <v>190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1</v>
      </c>
      <c r="N1246" t="s">
        <v>164</v>
      </c>
    </row>
    <row r="1247" spans="1:14" x14ac:dyDescent="0.3">
      <c r="A1247">
        <v>642</v>
      </c>
      <c r="B1247">
        <v>698</v>
      </c>
      <c r="C1247" s="1">
        <v>43800</v>
      </c>
      <c r="D1247">
        <v>26.574444</v>
      </c>
      <c r="E1247">
        <v>93.193278000000007</v>
      </c>
      <c r="F1247" t="s">
        <v>103</v>
      </c>
      <c r="G1247" t="s">
        <v>189</v>
      </c>
      <c r="H1247">
        <v>1</v>
      </c>
      <c r="I1247">
        <v>0</v>
      </c>
      <c r="J1247">
        <v>0</v>
      </c>
      <c r="K1247">
        <v>0</v>
      </c>
      <c r="L1247">
        <v>0</v>
      </c>
      <c r="M1247">
        <v>1</v>
      </c>
      <c r="N1247" t="s">
        <v>165</v>
      </c>
    </row>
    <row r="1248" spans="1:14" x14ac:dyDescent="0.3">
      <c r="A1248">
        <v>643</v>
      </c>
      <c r="B1248">
        <v>698</v>
      </c>
      <c r="C1248" s="1">
        <v>43800</v>
      </c>
      <c r="D1248">
        <v>26.574444</v>
      </c>
      <c r="E1248">
        <v>93.193278000000007</v>
      </c>
      <c r="F1248" t="s">
        <v>103</v>
      </c>
      <c r="G1248" t="s">
        <v>189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1</v>
      </c>
      <c r="N1248" t="s">
        <v>165</v>
      </c>
    </row>
    <row r="1249" spans="1:14" x14ac:dyDescent="0.3">
      <c r="A1249">
        <v>644</v>
      </c>
      <c r="B1249">
        <v>698</v>
      </c>
      <c r="C1249" s="1">
        <v>43800</v>
      </c>
      <c r="D1249">
        <v>26.574444</v>
      </c>
      <c r="E1249">
        <v>93.193278000000007</v>
      </c>
      <c r="F1249" t="s">
        <v>103</v>
      </c>
      <c r="G1249" t="s">
        <v>189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1</v>
      </c>
      <c r="N1249" t="s">
        <v>165</v>
      </c>
    </row>
    <row r="1250" spans="1:14" x14ac:dyDescent="0.3">
      <c r="A1250">
        <v>645</v>
      </c>
      <c r="B1250">
        <v>699</v>
      </c>
      <c r="C1250" s="1">
        <v>43802</v>
      </c>
      <c r="D1250">
        <v>26.569082999999999</v>
      </c>
      <c r="E1250">
        <v>93.071888999999999</v>
      </c>
      <c r="F1250" t="s">
        <v>28</v>
      </c>
      <c r="G1250" t="s">
        <v>191</v>
      </c>
      <c r="H1250">
        <v>1</v>
      </c>
      <c r="I1250">
        <v>0</v>
      </c>
      <c r="J1250">
        <v>0</v>
      </c>
      <c r="K1250">
        <v>1</v>
      </c>
      <c r="L1250">
        <v>0</v>
      </c>
      <c r="M1250">
        <v>0</v>
      </c>
      <c r="N1250">
        <v>1.48</v>
      </c>
    </row>
    <row r="1251" spans="1:14" x14ac:dyDescent="0.3">
      <c r="A1251">
        <v>646</v>
      </c>
      <c r="B1251">
        <v>700</v>
      </c>
      <c r="C1251" s="1">
        <v>43802</v>
      </c>
      <c r="D1251">
        <v>26.569082999999999</v>
      </c>
      <c r="E1251">
        <v>93.071888999999999</v>
      </c>
      <c r="F1251" t="s">
        <v>31</v>
      </c>
      <c r="G1251" t="s">
        <v>191</v>
      </c>
      <c r="H1251">
        <v>1</v>
      </c>
      <c r="I1251">
        <v>0</v>
      </c>
      <c r="J1251">
        <v>0</v>
      </c>
      <c r="K1251">
        <v>1</v>
      </c>
      <c r="L1251">
        <v>0</v>
      </c>
      <c r="M1251">
        <v>0</v>
      </c>
      <c r="N1251">
        <v>1.5</v>
      </c>
    </row>
    <row r="1252" spans="1:14" x14ac:dyDescent="0.3">
      <c r="A1252">
        <v>647</v>
      </c>
      <c r="B1252">
        <v>701</v>
      </c>
      <c r="C1252" s="1">
        <v>43802</v>
      </c>
      <c r="D1252">
        <v>26.570833</v>
      </c>
      <c r="E1252">
        <v>93.049582999999998</v>
      </c>
      <c r="F1252" t="s">
        <v>34</v>
      </c>
      <c r="G1252" t="s">
        <v>187</v>
      </c>
      <c r="H1252">
        <v>1</v>
      </c>
      <c r="I1252">
        <v>0</v>
      </c>
      <c r="J1252">
        <v>0</v>
      </c>
      <c r="K1252">
        <v>1</v>
      </c>
      <c r="L1252">
        <v>0</v>
      </c>
      <c r="M1252">
        <v>0</v>
      </c>
      <c r="N1252">
        <v>1.59</v>
      </c>
    </row>
    <row r="1253" spans="1:14" x14ac:dyDescent="0.3">
      <c r="A1253">
        <v>648</v>
      </c>
      <c r="B1253">
        <v>702</v>
      </c>
      <c r="C1253" s="1">
        <v>43802</v>
      </c>
      <c r="D1253">
        <v>26.567610999999999</v>
      </c>
      <c r="E1253">
        <v>93.068556000000001</v>
      </c>
      <c r="F1253" t="s">
        <v>48</v>
      </c>
      <c r="G1253" t="s">
        <v>191</v>
      </c>
      <c r="H1253">
        <v>1</v>
      </c>
      <c r="I1253">
        <v>0</v>
      </c>
      <c r="J1253">
        <v>0</v>
      </c>
      <c r="K1253">
        <v>1</v>
      </c>
      <c r="L1253">
        <v>0</v>
      </c>
      <c r="M1253">
        <v>0</v>
      </c>
      <c r="N1253">
        <v>2.08</v>
      </c>
    </row>
    <row r="1254" spans="1:14" x14ac:dyDescent="0.3">
      <c r="A1254">
        <v>649</v>
      </c>
      <c r="B1254">
        <v>703</v>
      </c>
      <c r="C1254" s="1">
        <v>43802</v>
      </c>
      <c r="D1254">
        <v>26.574694000000001</v>
      </c>
      <c r="E1254">
        <v>93.232944000000003</v>
      </c>
      <c r="F1254" t="s">
        <v>49</v>
      </c>
      <c r="G1254" t="s">
        <v>187</v>
      </c>
      <c r="H1254">
        <v>1</v>
      </c>
      <c r="I1254">
        <v>0</v>
      </c>
      <c r="J1254">
        <v>0</v>
      </c>
      <c r="K1254">
        <v>1</v>
      </c>
      <c r="L1254">
        <v>0</v>
      </c>
      <c r="M1254">
        <v>0</v>
      </c>
      <c r="N1254">
        <v>2.4500000000000002</v>
      </c>
    </row>
    <row r="1255" spans="1:14" x14ac:dyDescent="0.3">
      <c r="A1255">
        <v>650</v>
      </c>
      <c r="B1255">
        <v>704</v>
      </c>
      <c r="C1255" s="1">
        <v>43802</v>
      </c>
      <c r="D1255">
        <v>26.590693999999999</v>
      </c>
      <c r="E1255">
        <v>93.433417000000006</v>
      </c>
      <c r="F1255" t="s">
        <v>28</v>
      </c>
      <c r="G1255" t="s">
        <v>191</v>
      </c>
      <c r="H1255">
        <v>1</v>
      </c>
      <c r="I1255">
        <v>0</v>
      </c>
      <c r="J1255">
        <v>0</v>
      </c>
      <c r="K1255">
        <v>1</v>
      </c>
      <c r="L1255">
        <v>0</v>
      </c>
      <c r="M1255">
        <v>0</v>
      </c>
      <c r="N1255">
        <v>3.17</v>
      </c>
    </row>
    <row r="1256" spans="1:14" x14ac:dyDescent="0.3">
      <c r="A1256">
        <v>651</v>
      </c>
      <c r="B1256">
        <v>705</v>
      </c>
      <c r="C1256" s="1">
        <v>43802</v>
      </c>
      <c r="D1256">
        <v>26.626443999999999</v>
      </c>
      <c r="E1256">
        <v>93.534361000000004</v>
      </c>
      <c r="F1256" t="s">
        <v>48</v>
      </c>
      <c r="G1256" t="s">
        <v>191</v>
      </c>
      <c r="H1256">
        <v>1</v>
      </c>
      <c r="I1256">
        <v>0</v>
      </c>
      <c r="J1256">
        <v>0</v>
      </c>
      <c r="K1256">
        <v>1</v>
      </c>
      <c r="L1256">
        <v>0</v>
      </c>
      <c r="M1256">
        <v>0</v>
      </c>
      <c r="N1256">
        <v>3.41</v>
      </c>
    </row>
    <row r="1257" spans="1:14" x14ac:dyDescent="0.3">
      <c r="A1257">
        <v>652</v>
      </c>
      <c r="B1257">
        <v>706</v>
      </c>
      <c r="C1257" s="1">
        <v>43806</v>
      </c>
      <c r="D1257">
        <v>26.613889</v>
      </c>
      <c r="E1257">
        <v>93.502694000000005</v>
      </c>
      <c r="F1257" t="s">
        <v>161</v>
      </c>
      <c r="G1257" t="s">
        <v>193</v>
      </c>
      <c r="H1257">
        <v>1</v>
      </c>
      <c r="I1257">
        <v>0</v>
      </c>
      <c r="J1257">
        <v>0</v>
      </c>
      <c r="K1257">
        <v>1</v>
      </c>
      <c r="L1257">
        <v>0</v>
      </c>
      <c r="M1257">
        <v>0</v>
      </c>
      <c r="N1257">
        <v>12.33</v>
      </c>
    </row>
    <row r="1258" spans="1:14" x14ac:dyDescent="0.3">
      <c r="A1258">
        <v>653</v>
      </c>
      <c r="B1258">
        <v>706</v>
      </c>
      <c r="C1258" s="1">
        <v>43806</v>
      </c>
      <c r="D1258">
        <v>26.613889</v>
      </c>
      <c r="E1258">
        <v>93.502694000000005</v>
      </c>
      <c r="F1258" t="s">
        <v>161</v>
      </c>
      <c r="G1258" t="s">
        <v>193</v>
      </c>
      <c r="H1258">
        <v>1</v>
      </c>
      <c r="I1258">
        <v>0</v>
      </c>
      <c r="J1258">
        <v>0</v>
      </c>
      <c r="K1258">
        <v>1</v>
      </c>
      <c r="L1258">
        <v>0</v>
      </c>
      <c r="M1258">
        <v>0</v>
      </c>
      <c r="N1258">
        <v>12.33</v>
      </c>
    </row>
    <row r="1259" spans="1:14" x14ac:dyDescent="0.3">
      <c r="A1259">
        <v>654</v>
      </c>
      <c r="B1259">
        <v>707</v>
      </c>
      <c r="C1259" s="1">
        <v>43806</v>
      </c>
      <c r="D1259">
        <v>26.584527999999999</v>
      </c>
      <c r="E1259">
        <v>93.314278000000002</v>
      </c>
      <c r="F1259" t="s">
        <v>166</v>
      </c>
      <c r="G1259" t="s">
        <v>193</v>
      </c>
      <c r="H1259">
        <v>1</v>
      </c>
      <c r="I1259">
        <v>0</v>
      </c>
      <c r="J1259">
        <v>0</v>
      </c>
      <c r="K1259">
        <v>1</v>
      </c>
      <c r="L1259">
        <v>0</v>
      </c>
      <c r="M1259">
        <v>0</v>
      </c>
      <c r="N1259">
        <v>1.04</v>
      </c>
    </row>
    <row r="1260" spans="1:14" x14ac:dyDescent="0.3">
      <c r="A1260">
        <v>655</v>
      </c>
      <c r="B1260">
        <v>708</v>
      </c>
      <c r="C1260" s="1">
        <v>43806</v>
      </c>
      <c r="D1260">
        <v>26.575583000000002</v>
      </c>
      <c r="E1260">
        <v>93.204471999999996</v>
      </c>
      <c r="F1260" t="s">
        <v>32</v>
      </c>
      <c r="G1260" t="s">
        <v>191</v>
      </c>
      <c r="H1260">
        <v>1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1.22</v>
      </c>
    </row>
    <row r="1261" spans="1:14" x14ac:dyDescent="0.3">
      <c r="A1261">
        <v>656</v>
      </c>
      <c r="B1261">
        <v>709</v>
      </c>
      <c r="C1261" s="1">
        <v>43806</v>
      </c>
      <c r="D1261">
        <v>26.568528000000001</v>
      </c>
      <c r="E1261">
        <v>93.061166999999998</v>
      </c>
      <c r="F1261" t="s">
        <v>28</v>
      </c>
      <c r="G1261" t="s">
        <v>191</v>
      </c>
      <c r="H1261">
        <v>0</v>
      </c>
      <c r="I1261">
        <v>1</v>
      </c>
      <c r="J1261">
        <v>0</v>
      </c>
      <c r="K1261">
        <v>1</v>
      </c>
      <c r="L1261">
        <v>0</v>
      </c>
      <c r="M1261">
        <v>0</v>
      </c>
      <c r="N1261">
        <v>1.51</v>
      </c>
    </row>
    <row r="1262" spans="1:14" x14ac:dyDescent="0.3">
      <c r="A1262">
        <v>657</v>
      </c>
      <c r="B1262">
        <v>710</v>
      </c>
      <c r="C1262" s="1">
        <v>43810</v>
      </c>
      <c r="D1262">
        <v>26.580082000000001</v>
      </c>
      <c r="E1262">
        <v>93.294318000000004</v>
      </c>
      <c r="F1262" t="s">
        <v>20</v>
      </c>
      <c r="G1262" t="s">
        <v>187</v>
      </c>
      <c r="H1262">
        <v>1</v>
      </c>
      <c r="I1262">
        <v>0</v>
      </c>
      <c r="J1262">
        <v>0</v>
      </c>
      <c r="K1262">
        <v>1</v>
      </c>
      <c r="L1262">
        <v>0</v>
      </c>
      <c r="M1262">
        <v>0</v>
      </c>
      <c r="N1262" t="s">
        <v>9</v>
      </c>
    </row>
    <row r="1263" spans="1:14" x14ac:dyDescent="0.3">
      <c r="A1263">
        <v>658</v>
      </c>
      <c r="B1263">
        <v>711</v>
      </c>
      <c r="C1263" s="1">
        <v>43810</v>
      </c>
      <c r="D1263">
        <v>26.567367999999998</v>
      </c>
      <c r="E1263">
        <v>93.064611999999997</v>
      </c>
      <c r="F1263" t="s">
        <v>28</v>
      </c>
      <c r="G1263" t="s">
        <v>191</v>
      </c>
      <c r="H1263">
        <v>1</v>
      </c>
      <c r="I1263">
        <v>0</v>
      </c>
      <c r="J1263">
        <v>0</v>
      </c>
      <c r="K1263">
        <v>1</v>
      </c>
      <c r="L1263">
        <v>0</v>
      </c>
      <c r="M1263">
        <v>0</v>
      </c>
      <c r="N1263" t="s">
        <v>9</v>
      </c>
    </row>
    <row r="1264" spans="1:14" x14ac:dyDescent="0.3">
      <c r="A1264">
        <v>659</v>
      </c>
      <c r="B1264">
        <v>712</v>
      </c>
      <c r="C1264" s="1">
        <v>43817</v>
      </c>
      <c r="D1264">
        <v>26.577278</v>
      </c>
      <c r="E1264">
        <v>93.278110999999996</v>
      </c>
      <c r="F1264" t="s">
        <v>167</v>
      </c>
      <c r="G1264" t="s">
        <v>189</v>
      </c>
      <c r="H1264">
        <v>0</v>
      </c>
      <c r="I1264">
        <v>0</v>
      </c>
      <c r="J1264">
        <v>1</v>
      </c>
      <c r="K1264">
        <v>1</v>
      </c>
      <c r="L1264">
        <v>0</v>
      </c>
      <c r="M1264">
        <v>0</v>
      </c>
      <c r="N1264">
        <v>12.23</v>
      </c>
    </row>
    <row r="1265" spans="1:14" x14ac:dyDescent="0.3">
      <c r="A1265">
        <v>660</v>
      </c>
      <c r="B1265">
        <v>713</v>
      </c>
      <c r="C1265" s="1">
        <v>43817</v>
      </c>
      <c r="D1265">
        <v>26.575806</v>
      </c>
      <c r="E1265">
        <v>93.245722000000001</v>
      </c>
      <c r="F1265" t="s">
        <v>167</v>
      </c>
      <c r="G1265" t="s">
        <v>189</v>
      </c>
      <c r="H1265">
        <v>0</v>
      </c>
      <c r="I1265">
        <v>0</v>
      </c>
      <c r="J1265">
        <v>1</v>
      </c>
      <c r="K1265">
        <v>1</v>
      </c>
      <c r="L1265">
        <v>0</v>
      </c>
      <c r="M1265">
        <v>0</v>
      </c>
      <c r="N1265">
        <v>12.33</v>
      </c>
    </row>
    <row r="1266" spans="1:14" x14ac:dyDescent="0.3">
      <c r="A1266">
        <v>661</v>
      </c>
      <c r="B1266">
        <v>714</v>
      </c>
      <c r="C1266" s="1">
        <v>43817</v>
      </c>
      <c r="D1266">
        <v>26.576028000000001</v>
      </c>
      <c r="E1266">
        <v>93.162056000000007</v>
      </c>
      <c r="F1266" t="s">
        <v>167</v>
      </c>
      <c r="G1266" t="s">
        <v>189</v>
      </c>
      <c r="H1266">
        <v>0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12.58</v>
      </c>
    </row>
    <row r="1267" spans="1:14" x14ac:dyDescent="0.3">
      <c r="A1267">
        <v>662</v>
      </c>
      <c r="B1267">
        <v>715</v>
      </c>
      <c r="C1267" s="1">
        <v>43817</v>
      </c>
      <c r="D1267">
        <v>26.575500000000002</v>
      </c>
      <c r="E1267">
        <v>93.199472</v>
      </c>
      <c r="F1267" t="s">
        <v>163</v>
      </c>
      <c r="G1267" t="s">
        <v>189</v>
      </c>
      <c r="H1267">
        <v>0</v>
      </c>
      <c r="I1267">
        <v>0</v>
      </c>
      <c r="J1267">
        <v>1</v>
      </c>
      <c r="K1267">
        <v>1</v>
      </c>
      <c r="L1267">
        <v>0</v>
      </c>
      <c r="M1267">
        <v>0</v>
      </c>
      <c r="N1267">
        <v>12.44</v>
      </c>
    </row>
    <row r="1268" spans="1:14" x14ac:dyDescent="0.3">
      <c r="A1268">
        <v>663</v>
      </c>
      <c r="B1268">
        <v>716</v>
      </c>
      <c r="C1268" s="1">
        <v>43819</v>
      </c>
      <c r="D1268">
        <v>26.610610999999999</v>
      </c>
      <c r="E1268">
        <v>93.486666999999997</v>
      </c>
      <c r="F1268" t="s">
        <v>48</v>
      </c>
      <c r="G1268" t="s">
        <v>191</v>
      </c>
      <c r="H1268">
        <v>1</v>
      </c>
      <c r="I1268">
        <v>0</v>
      </c>
      <c r="J1268">
        <v>0</v>
      </c>
      <c r="K1268">
        <v>1</v>
      </c>
      <c r="L1268">
        <v>0</v>
      </c>
      <c r="M1268">
        <v>0</v>
      </c>
      <c r="N1268">
        <v>11.26</v>
      </c>
    </row>
    <row r="1269" spans="1:14" x14ac:dyDescent="0.3">
      <c r="A1269">
        <v>664</v>
      </c>
      <c r="B1269">
        <v>717</v>
      </c>
      <c r="C1269" s="1">
        <v>43819</v>
      </c>
      <c r="D1269">
        <v>26.610666999999999</v>
      </c>
      <c r="E1269">
        <v>93.486361000000002</v>
      </c>
      <c r="F1269" t="s">
        <v>48</v>
      </c>
      <c r="G1269" t="s">
        <v>191</v>
      </c>
      <c r="H1269">
        <v>1</v>
      </c>
      <c r="I1269">
        <v>0</v>
      </c>
      <c r="J1269">
        <v>0</v>
      </c>
      <c r="K1269">
        <v>1</v>
      </c>
      <c r="L1269">
        <v>0</v>
      </c>
      <c r="M1269">
        <v>0</v>
      </c>
      <c r="N1269">
        <v>11.29</v>
      </c>
    </row>
    <row r="1270" spans="1:14" x14ac:dyDescent="0.3">
      <c r="A1270">
        <v>665</v>
      </c>
      <c r="B1270">
        <v>718</v>
      </c>
      <c r="C1270" s="1">
        <v>43819</v>
      </c>
      <c r="D1270">
        <v>26.601777999999999</v>
      </c>
      <c r="E1270">
        <v>93.456917000000004</v>
      </c>
      <c r="F1270" t="s">
        <v>36</v>
      </c>
      <c r="G1270" t="s">
        <v>191</v>
      </c>
      <c r="H1270">
        <v>1</v>
      </c>
      <c r="I1270">
        <v>0</v>
      </c>
      <c r="J1270">
        <v>0</v>
      </c>
      <c r="K1270">
        <v>1</v>
      </c>
      <c r="L1270">
        <v>0</v>
      </c>
      <c r="M1270">
        <v>0</v>
      </c>
      <c r="N1270">
        <v>11.46</v>
      </c>
    </row>
    <row r="1271" spans="1:14" x14ac:dyDescent="0.3">
      <c r="A1271">
        <v>666</v>
      </c>
      <c r="B1271">
        <v>719</v>
      </c>
      <c r="C1271" s="1">
        <v>43819</v>
      </c>
      <c r="D1271">
        <v>26.600166999999999</v>
      </c>
      <c r="E1271">
        <v>93.453971999999993</v>
      </c>
      <c r="F1271" t="s">
        <v>28</v>
      </c>
      <c r="G1271" t="s">
        <v>191</v>
      </c>
      <c r="H1271">
        <v>1</v>
      </c>
      <c r="I1271">
        <v>0</v>
      </c>
      <c r="J1271">
        <v>0</v>
      </c>
      <c r="K1271">
        <v>1</v>
      </c>
      <c r="L1271">
        <v>0</v>
      </c>
      <c r="M1271">
        <v>0</v>
      </c>
      <c r="N1271">
        <v>11.42</v>
      </c>
    </row>
    <row r="1272" spans="1:14" x14ac:dyDescent="0.3">
      <c r="A1272">
        <v>667</v>
      </c>
      <c r="B1272">
        <v>720</v>
      </c>
      <c r="C1272" s="1">
        <v>43819</v>
      </c>
      <c r="D1272">
        <v>26.575056</v>
      </c>
      <c r="E1272">
        <v>93.078500000000005</v>
      </c>
      <c r="F1272" t="s">
        <v>28</v>
      </c>
      <c r="G1272" t="s">
        <v>191</v>
      </c>
      <c r="H1272">
        <v>1</v>
      </c>
      <c r="I1272">
        <v>0</v>
      </c>
      <c r="J1272">
        <v>0</v>
      </c>
      <c r="K1272">
        <v>1</v>
      </c>
      <c r="L1272">
        <v>0</v>
      </c>
      <c r="M1272">
        <v>0</v>
      </c>
      <c r="N1272">
        <v>1.1599999999999999</v>
      </c>
    </row>
    <row r="1273" spans="1:14" x14ac:dyDescent="0.3">
      <c r="A1273">
        <v>668</v>
      </c>
      <c r="B1273">
        <v>721</v>
      </c>
      <c r="C1273" s="1">
        <v>43821</v>
      </c>
      <c r="D1273">
        <v>26.641278</v>
      </c>
      <c r="E1273">
        <v>93.578444000000005</v>
      </c>
      <c r="F1273" t="s">
        <v>20</v>
      </c>
      <c r="G1273" t="s">
        <v>187</v>
      </c>
      <c r="H1273">
        <v>1</v>
      </c>
      <c r="I1273">
        <v>0</v>
      </c>
      <c r="J1273">
        <v>0</v>
      </c>
      <c r="K1273">
        <v>1</v>
      </c>
      <c r="L1273">
        <v>0</v>
      </c>
      <c r="M1273">
        <v>0</v>
      </c>
      <c r="N1273">
        <v>11.2</v>
      </c>
    </row>
    <row r="1274" spans="1:14" x14ac:dyDescent="0.3">
      <c r="A1274">
        <v>669</v>
      </c>
      <c r="B1274">
        <v>722</v>
      </c>
      <c r="C1274" s="1">
        <v>43821</v>
      </c>
      <c r="D1274">
        <v>26.576139000000001</v>
      </c>
      <c r="E1274">
        <v>93.157278000000005</v>
      </c>
      <c r="F1274" t="s">
        <v>105</v>
      </c>
      <c r="G1274" t="s">
        <v>193</v>
      </c>
      <c r="H1274">
        <v>1</v>
      </c>
      <c r="I1274">
        <v>0</v>
      </c>
      <c r="J1274">
        <v>0</v>
      </c>
      <c r="K1274">
        <v>1</v>
      </c>
      <c r="L1274">
        <v>0</v>
      </c>
      <c r="M1274">
        <v>0</v>
      </c>
      <c r="N1274">
        <v>12.41</v>
      </c>
    </row>
    <row r="1275" spans="1:14" x14ac:dyDescent="0.3">
      <c r="A1275">
        <v>670</v>
      </c>
      <c r="B1275">
        <v>723</v>
      </c>
      <c r="C1275" s="1">
        <v>43821</v>
      </c>
      <c r="D1275">
        <v>26.596167000000001</v>
      </c>
      <c r="E1275">
        <v>93.445999999999998</v>
      </c>
      <c r="F1275" t="s">
        <v>29</v>
      </c>
      <c r="G1275" t="s">
        <v>187</v>
      </c>
      <c r="H1275">
        <v>1</v>
      </c>
      <c r="I1275">
        <v>0</v>
      </c>
      <c r="J1275">
        <v>0</v>
      </c>
      <c r="K1275">
        <v>1</v>
      </c>
      <c r="L1275">
        <v>0</v>
      </c>
      <c r="M1275">
        <v>0</v>
      </c>
      <c r="N1275">
        <v>2.1800000000000002</v>
      </c>
    </row>
    <row r="1276" spans="1:14" x14ac:dyDescent="0.3">
      <c r="A1276">
        <v>671</v>
      </c>
      <c r="B1276">
        <v>724</v>
      </c>
      <c r="C1276" s="1">
        <v>43821</v>
      </c>
      <c r="D1276">
        <v>26.641500000000001</v>
      </c>
      <c r="E1276">
        <v>93.579417000000007</v>
      </c>
      <c r="F1276" t="s">
        <v>29</v>
      </c>
      <c r="G1276" t="s">
        <v>187</v>
      </c>
      <c r="H1276">
        <v>1</v>
      </c>
      <c r="I1276">
        <v>0</v>
      </c>
      <c r="J1276">
        <v>0</v>
      </c>
      <c r="K1276">
        <v>1</v>
      </c>
      <c r="L1276">
        <v>0</v>
      </c>
      <c r="M1276">
        <v>0</v>
      </c>
      <c r="N1276">
        <v>2.44</v>
      </c>
    </row>
    <row r="1277" spans="1:14" x14ac:dyDescent="0.3">
      <c r="A1277">
        <v>672</v>
      </c>
      <c r="B1277">
        <v>725</v>
      </c>
      <c r="C1277" s="1">
        <v>43825</v>
      </c>
      <c r="D1277">
        <v>26.609468</v>
      </c>
      <c r="E1277">
        <v>93.478037999999998</v>
      </c>
      <c r="F1277" t="s">
        <v>48</v>
      </c>
      <c r="G1277" t="s">
        <v>191</v>
      </c>
      <c r="H1277">
        <v>1</v>
      </c>
      <c r="I1277">
        <v>0</v>
      </c>
      <c r="J1277">
        <v>0</v>
      </c>
      <c r="K1277">
        <v>1</v>
      </c>
      <c r="L1277">
        <v>0</v>
      </c>
      <c r="M1277">
        <v>0</v>
      </c>
      <c r="N1277" t="s">
        <v>9</v>
      </c>
    </row>
    <row r="1278" spans="1:14" x14ac:dyDescent="0.3">
      <c r="A1278">
        <v>673</v>
      </c>
      <c r="B1278">
        <v>726</v>
      </c>
      <c r="C1278" s="1">
        <v>43825</v>
      </c>
      <c r="D1278">
        <v>26.603867999999999</v>
      </c>
      <c r="E1278">
        <v>93.460926999999998</v>
      </c>
      <c r="F1278" t="s">
        <v>29</v>
      </c>
      <c r="G1278" t="s">
        <v>187</v>
      </c>
      <c r="H1278">
        <v>1</v>
      </c>
      <c r="I1278">
        <v>0</v>
      </c>
      <c r="J1278">
        <v>0</v>
      </c>
      <c r="K1278">
        <v>1</v>
      </c>
      <c r="L1278">
        <v>0</v>
      </c>
      <c r="M1278">
        <v>0</v>
      </c>
      <c r="N1278" t="s">
        <v>9</v>
      </c>
    </row>
    <row r="1279" spans="1:14" x14ac:dyDescent="0.3">
      <c r="A1279">
        <v>674</v>
      </c>
      <c r="B1279">
        <v>727</v>
      </c>
      <c r="C1279" s="1">
        <v>43825</v>
      </c>
      <c r="D1279">
        <v>26.583423</v>
      </c>
      <c r="E1279">
        <v>93.308122999999995</v>
      </c>
      <c r="F1279" t="s">
        <v>34</v>
      </c>
      <c r="G1279" t="s">
        <v>187</v>
      </c>
      <c r="H1279">
        <v>1</v>
      </c>
      <c r="I1279">
        <v>0</v>
      </c>
      <c r="J1279">
        <v>0</v>
      </c>
      <c r="K1279">
        <v>1</v>
      </c>
      <c r="L1279">
        <v>0</v>
      </c>
      <c r="M1279">
        <v>0</v>
      </c>
      <c r="N1279" t="s">
        <v>9</v>
      </c>
    </row>
    <row r="1280" spans="1:14" x14ac:dyDescent="0.3">
      <c r="A1280">
        <v>675</v>
      </c>
      <c r="B1280">
        <v>728</v>
      </c>
      <c r="C1280" s="1">
        <v>43825</v>
      </c>
      <c r="D1280">
        <v>26.568110000000001</v>
      </c>
      <c r="E1280">
        <v>93.125335000000007</v>
      </c>
      <c r="F1280" t="s">
        <v>49</v>
      </c>
      <c r="G1280" t="s">
        <v>187</v>
      </c>
      <c r="H1280">
        <v>1</v>
      </c>
      <c r="I1280">
        <v>0</v>
      </c>
      <c r="J1280">
        <v>0</v>
      </c>
      <c r="K1280">
        <v>1</v>
      </c>
      <c r="L1280">
        <v>0</v>
      </c>
      <c r="M1280">
        <v>0</v>
      </c>
      <c r="N1280" t="s">
        <v>9</v>
      </c>
    </row>
    <row r="1281" spans="1:14" x14ac:dyDescent="0.3">
      <c r="A1281">
        <v>676</v>
      </c>
      <c r="B1281">
        <v>729</v>
      </c>
      <c r="C1281" s="1">
        <v>43825</v>
      </c>
      <c r="D1281">
        <v>26.585637999999999</v>
      </c>
      <c r="E1281">
        <v>93.318403000000004</v>
      </c>
      <c r="F1281" t="s">
        <v>48</v>
      </c>
      <c r="G1281" t="s">
        <v>191</v>
      </c>
      <c r="H1281">
        <v>1</v>
      </c>
      <c r="I1281">
        <v>0</v>
      </c>
      <c r="J1281">
        <v>0</v>
      </c>
      <c r="K1281">
        <v>1</v>
      </c>
      <c r="L1281">
        <v>0</v>
      </c>
      <c r="M1281">
        <v>0</v>
      </c>
      <c r="N1281" t="s">
        <v>9</v>
      </c>
    </row>
    <row r="1282" spans="1:14" x14ac:dyDescent="0.3">
      <c r="A1282">
        <v>677</v>
      </c>
      <c r="B1282">
        <v>730</v>
      </c>
      <c r="C1282" s="1">
        <v>43825</v>
      </c>
      <c r="D1282">
        <v>26.585667000000001</v>
      </c>
      <c r="E1282">
        <v>93.339972000000003</v>
      </c>
      <c r="F1282" t="s">
        <v>49</v>
      </c>
      <c r="G1282" t="s">
        <v>187</v>
      </c>
      <c r="H1282">
        <v>1</v>
      </c>
      <c r="I1282">
        <v>0</v>
      </c>
      <c r="J1282">
        <v>0</v>
      </c>
      <c r="K1282">
        <v>1</v>
      </c>
      <c r="L1282">
        <v>0</v>
      </c>
      <c r="M1282">
        <v>0</v>
      </c>
      <c r="N1282">
        <v>2.15</v>
      </c>
    </row>
    <row r="1283" spans="1:14" x14ac:dyDescent="0.3">
      <c r="A1283">
        <v>678</v>
      </c>
      <c r="B1283">
        <v>731</v>
      </c>
      <c r="C1283" s="1">
        <v>43825</v>
      </c>
      <c r="D1283">
        <v>26.626249999999999</v>
      </c>
      <c r="E1283">
        <v>93.534082999999995</v>
      </c>
      <c r="F1283" t="s">
        <v>34</v>
      </c>
      <c r="G1283" t="s">
        <v>187</v>
      </c>
      <c r="H1283">
        <v>1</v>
      </c>
      <c r="I1283">
        <v>0</v>
      </c>
      <c r="J1283">
        <v>0</v>
      </c>
      <c r="K1283">
        <v>1</v>
      </c>
      <c r="L1283">
        <v>0</v>
      </c>
      <c r="M1283">
        <v>0</v>
      </c>
      <c r="N1283">
        <v>2.4</v>
      </c>
    </row>
    <row r="1284" spans="1:14" x14ac:dyDescent="0.3">
      <c r="A1284">
        <v>679</v>
      </c>
      <c r="B1284">
        <v>732</v>
      </c>
      <c r="C1284" s="1">
        <v>43825</v>
      </c>
      <c r="D1284">
        <v>26.574639000000001</v>
      </c>
      <c r="E1284">
        <v>93.215389000000002</v>
      </c>
      <c r="F1284" t="s">
        <v>37</v>
      </c>
      <c r="G1284" t="s">
        <v>187</v>
      </c>
      <c r="H1284">
        <v>0</v>
      </c>
      <c r="I1284">
        <v>1</v>
      </c>
      <c r="J1284">
        <v>0</v>
      </c>
      <c r="K1284">
        <v>1</v>
      </c>
      <c r="L1284">
        <v>0</v>
      </c>
      <c r="M1284">
        <v>0</v>
      </c>
      <c r="N1284">
        <v>11.05</v>
      </c>
    </row>
    <row r="1285" spans="1:14" x14ac:dyDescent="0.3">
      <c r="A1285">
        <v>680</v>
      </c>
      <c r="B1285">
        <v>733</v>
      </c>
      <c r="C1285" s="1">
        <v>43825</v>
      </c>
      <c r="D1285">
        <v>26.633944</v>
      </c>
      <c r="E1285">
        <v>93.552194</v>
      </c>
      <c r="F1285" t="s">
        <v>161</v>
      </c>
      <c r="G1285" t="s">
        <v>193</v>
      </c>
      <c r="H1285">
        <v>1</v>
      </c>
      <c r="I1285">
        <v>0</v>
      </c>
      <c r="J1285">
        <v>0</v>
      </c>
      <c r="K1285">
        <v>1</v>
      </c>
      <c r="L1285">
        <v>0</v>
      </c>
      <c r="M1285">
        <v>0</v>
      </c>
      <c r="N1285">
        <v>11.54</v>
      </c>
    </row>
    <row r="1286" spans="1:14" x14ac:dyDescent="0.3">
      <c r="A1286">
        <v>681</v>
      </c>
      <c r="B1286">
        <v>734</v>
      </c>
      <c r="C1286" s="1">
        <v>43827</v>
      </c>
      <c r="D1286">
        <v>26.57469</v>
      </c>
      <c r="E1286">
        <v>93.218445000000003</v>
      </c>
      <c r="F1286" t="s">
        <v>48</v>
      </c>
      <c r="G1286" t="s">
        <v>191</v>
      </c>
      <c r="H1286">
        <v>1</v>
      </c>
      <c r="I1286">
        <v>0</v>
      </c>
      <c r="J1286">
        <v>0</v>
      </c>
      <c r="K1286">
        <v>1</v>
      </c>
      <c r="L1286">
        <v>0</v>
      </c>
      <c r="M1286">
        <v>0</v>
      </c>
      <c r="N1286" t="s">
        <v>9</v>
      </c>
    </row>
    <row r="1287" spans="1:14" x14ac:dyDescent="0.3">
      <c r="A1287">
        <v>682</v>
      </c>
      <c r="B1287">
        <v>735</v>
      </c>
      <c r="C1287" s="1">
        <v>43827</v>
      </c>
      <c r="D1287">
        <v>26.573806000000001</v>
      </c>
      <c r="E1287">
        <v>93.101832999999999</v>
      </c>
      <c r="F1287" t="s">
        <v>50</v>
      </c>
      <c r="G1287" t="s">
        <v>187</v>
      </c>
      <c r="H1287">
        <v>0</v>
      </c>
      <c r="I1287">
        <v>0</v>
      </c>
      <c r="J1287">
        <v>1</v>
      </c>
      <c r="K1287">
        <v>1</v>
      </c>
      <c r="L1287">
        <v>0</v>
      </c>
      <c r="M1287">
        <v>0</v>
      </c>
      <c r="N1287">
        <v>2.0299999999999998</v>
      </c>
    </row>
    <row r="1288" spans="1:14" x14ac:dyDescent="0.3">
      <c r="A1288">
        <v>683</v>
      </c>
      <c r="B1288">
        <v>736</v>
      </c>
      <c r="C1288" s="1">
        <v>43827</v>
      </c>
      <c r="D1288">
        <v>26.575056</v>
      </c>
      <c r="E1288">
        <v>93.238721999999996</v>
      </c>
      <c r="F1288" t="s">
        <v>34</v>
      </c>
      <c r="G1288" t="s">
        <v>187</v>
      </c>
      <c r="H1288">
        <v>1</v>
      </c>
      <c r="I1288">
        <v>0</v>
      </c>
      <c r="J1288">
        <v>0</v>
      </c>
      <c r="K1288">
        <v>1</v>
      </c>
      <c r="L1288">
        <v>0</v>
      </c>
      <c r="M1288">
        <v>0</v>
      </c>
      <c r="N1288">
        <v>2.52</v>
      </c>
    </row>
    <row r="1289" spans="1:14" x14ac:dyDescent="0.3">
      <c r="A1289">
        <v>684</v>
      </c>
      <c r="B1289">
        <v>737</v>
      </c>
      <c r="C1289" s="1">
        <v>43827</v>
      </c>
      <c r="D1289">
        <v>26.569749999999999</v>
      </c>
      <c r="E1289">
        <v>93.119167000000004</v>
      </c>
      <c r="F1289" t="s">
        <v>70</v>
      </c>
      <c r="G1289" t="s">
        <v>190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1</v>
      </c>
      <c r="N1289" t="s">
        <v>168</v>
      </c>
    </row>
    <row r="1290" spans="1:14" x14ac:dyDescent="0.3">
      <c r="A1290">
        <v>685</v>
      </c>
      <c r="B1290">
        <v>737</v>
      </c>
      <c r="C1290" s="1">
        <v>43827</v>
      </c>
      <c r="D1290">
        <v>26.569749999999999</v>
      </c>
      <c r="E1290">
        <v>93.119167000000004</v>
      </c>
      <c r="F1290" t="s">
        <v>70</v>
      </c>
      <c r="G1290" t="s">
        <v>190</v>
      </c>
      <c r="H1290">
        <v>1</v>
      </c>
      <c r="I1290">
        <v>0</v>
      </c>
      <c r="J1290">
        <v>0</v>
      </c>
      <c r="K1290">
        <v>0</v>
      </c>
      <c r="L1290">
        <v>0</v>
      </c>
      <c r="M1290">
        <v>1</v>
      </c>
      <c r="N1290" t="s">
        <v>168</v>
      </c>
    </row>
    <row r="1291" spans="1:14" x14ac:dyDescent="0.3">
      <c r="A1291">
        <v>686</v>
      </c>
      <c r="B1291">
        <v>737</v>
      </c>
      <c r="C1291" s="1">
        <v>43827</v>
      </c>
      <c r="D1291">
        <v>26.569749999999999</v>
      </c>
      <c r="E1291">
        <v>93.119167000000004</v>
      </c>
      <c r="F1291" t="s">
        <v>70</v>
      </c>
      <c r="G1291" t="s">
        <v>190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1</v>
      </c>
      <c r="N1291" t="s">
        <v>168</v>
      </c>
    </row>
    <row r="1292" spans="1:14" x14ac:dyDescent="0.3">
      <c r="A1292">
        <v>687</v>
      </c>
      <c r="B1292">
        <v>737</v>
      </c>
      <c r="C1292" s="1">
        <v>43827</v>
      </c>
      <c r="D1292">
        <v>26.569749999999999</v>
      </c>
      <c r="E1292">
        <v>93.119167000000004</v>
      </c>
      <c r="F1292" t="s">
        <v>70</v>
      </c>
      <c r="G1292" t="s">
        <v>190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1</v>
      </c>
      <c r="N1292" t="s">
        <v>168</v>
      </c>
    </row>
    <row r="1293" spans="1:14" x14ac:dyDescent="0.3">
      <c r="A1293">
        <v>688</v>
      </c>
      <c r="B1293">
        <v>738</v>
      </c>
      <c r="C1293" s="1">
        <v>43829</v>
      </c>
      <c r="D1293">
        <v>26.626709000000002</v>
      </c>
      <c r="E1293">
        <v>93.535061999999996</v>
      </c>
      <c r="F1293" t="s">
        <v>20</v>
      </c>
      <c r="G1293" t="s">
        <v>187</v>
      </c>
      <c r="H1293">
        <v>1</v>
      </c>
      <c r="I1293">
        <v>0</v>
      </c>
      <c r="J1293">
        <v>0</v>
      </c>
      <c r="K1293">
        <v>1</v>
      </c>
      <c r="L1293">
        <v>0</v>
      </c>
      <c r="M1293">
        <v>0</v>
      </c>
      <c r="N1293">
        <v>3.29</v>
      </c>
    </row>
    <row r="1294" spans="1:14" x14ac:dyDescent="0.3">
      <c r="A1294">
        <v>689</v>
      </c>
      <c r="B1294">
        <v>739</v>
      </c>
      <c r="C1294" s="1">
        <v>43832</v>
      </c>
      <c r="D1294">
        <v>26.598255000000002</v>
      </c>
      <c r="E1294">
        <v>93.450059999999993</v>
      </c>
      <c r="F1294" t="s">
        <v>48</v>
      </c>
      <c r="G1294" t="s">
        <v>191</v>
      </c>
      <c r="H1294">
        <v>1</v>
      </c>
      <c r="I1294">
        <v>0</v>
      </c>
      <c r="J1294">
        <v>0</v>
      </c>
      <c r="K1294">
        <v>1</v>
      </c>
      <c r="L1294">
        <v>0</v>
      </c>
      <c r="M1294">
        <v>0</v>
      </c>
      <c r="N1294" t="s">
        <v>9</v>
      </c>
    </row>
    <row r="1295" spans="1:14" x14ac:dyDescent="0.3">
      <c r="A1295">
        <v>690</v>
      </c>
      <c r="B1295">
        <v>740</v>
      </c>
      <c r="C1295" s="1">
        <v>43832</v>
      </c>
      <c r="D1295">
        <v>26.598269999999999</v>
      </c>
      <c r="E1295">
        <v>93.450072000000006</v>
      </c>
      <c r="F1295" t="s">
        <v>48</v>
      </c>
      <c r="G1295" t="s">
        <v>191</v>
      </c>
      <c r="H1295">
        <v>1</v>
      </c>
      <c r="I1295">
        <v>0</v>
      </c>
      <c r="J1295">
        <v>0</v>
      </c>
      <c r="K1295">
        <v>1</v>
      </c>
      <c r="L1295">
        <v>0</v>
      </c>
      <c r="M1295">
        <v>0</v>
      </c>
      <c r="N1295" t="s">
        <v>9</v>
      </c>
    </row>
    <row r="1296" spans="1:14" x14ac:dyDescent="0.3">
      <c r="A1296">
        <v>691</v>
      </c>
      <c r="B1296">
        <v>741</v>
      </c>
      <c r="C1296" s="1">
        <v>43832</v>
      </c>
      <c r="D1296">
        <v>26.598295</v>
      </c>
      <c r="E1296">
        <v>93.450051999999999</v>
      </c>
      <c r="F1296" t="s">
        <v>48</v>
      </c>
      <c r="G1296" t="s">
        <v>191</v>
      </c>
      <c r="H1296">
        <v>1</v>
      </c>
      <c r="I1296">
        <v>0</v>
      </c>
      <c r="J1296">
        <v>0</v>
      </c>
      <c r="K1296">
        <v>1</v>
      </c>
      <c r="L1296">
        <v>0</v>
      </c>
      <c r="M1296">
        <v>0</v>
      </c>
      <c r="N1296" t="s">
        <v>9</v>
      </c>
    </row>
    <row r="1297" spans="1:14" x14ac:dyDescent="0.3">
      <c r="A1297">
        <v>692</v>
      </c>
      <c r="B1297">
        <v>742</v>
      </c>
      <c r="C1297" s="1">
        <v>43832</v>
      </c>
      <c r="D1297">
        <v>26.592320000000001</v>
      </c>
      <c r="E1297">
        <v>93.438770000000005</v>
      </c>
      <c r="F1297" t="s">
        <v>49</v>
      </c>
      <c r="G1297" t="s">
        <v>187</v>
      </c>
      <c r="H1297">
        <v>1</v>
      </c>
      <c r="I1297">
        <v>0</v>
      </c>
      <c r="J1297">
        <v>0</v>
      </c>
      <c r="K1297">
        <v>1</v>
      </c>
      <c r="L1297">
        <v>0</v>
      </c>
      <c r="M1297">
        <v>0</v>
      </c>
      <c r="N1297" t="s">
        <v>9</v>
      </c>
    </row>
    <row r="1298" spans="1:14" x14ac:dyDescent="0.3">
      <c r="A1298">
        <v>693</v>
      </c>
      <c r="B1298">
        <v>743</v>
      </c>
      <c r="C1298" s="1">
        <v>43832</v>
      </c>
      <c r="D1298">
        <v>26.574369999999998</v>
      </c>
      <c r="E1298">
        <v>93.192667999999998</v>
      </c>
      <c r="F1298" t="s">
        <v>20</v>
      </c>
      <c r="G1298" t="s">
        <v>187</v>
      </c>
      <c r="H1298">
        <v>1</v>
      </c>
      <c r="I1298">
        <v>0</v>
      </c>
      <c r="J1298">
        <v>0</v>
      </c>
      <c r="K1298">
        <v>0</v>
      </c>
      <c r="L1298">
        <v>1</v>
      </c>
      <c r="M1298">
        <v>0</v>
      </c>
      <c r="N1298" t="s">
        <v>9</v>
      </c>
    </row>
    <row r="1299" spans="1:14" x14ac:dyDescent="0.3">
      <c r="A1299">
        <v>694</v>
      </c>
      <c r="B1299">
        <v>744</v>
      </c>
      <c r="C1299" s="1">
        <v>43832</v>
      </c>
      <c r="D1299">
        <v>26.574417</v>
      </c>
      <c r="E1299">
        <v>93.147833000000006</v>
      </c>
      <c r="F1299" t="s">
        <v>70</v>
      </c>
      <c r="G1299" t="s">
        <v>190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1</v>
      </c>
      <c r="N1299" t="s">
        <v>169</v>
      </c>
    </row>
    <row r="1300" spans="1:14" x14ac:dyDescent="0.3">
      <c r="A1300">
        <v>695</v>
      </c>
      <c r="B1300">
        <v>745</v>
      </c>
      <c r="C1300" s="1">
        <v>43832</v>
      </c>
      <c r="D1300">
        <v>26.571110999999998</v>
      </c>
      <c r="E1300">
        <v>93.140693999999996</v>
      </c>
      <c r="F1300" t="s">
        <v>70</v>
      </c>
      <c r="G1300" t="s">
        <v>190</v>
      </c>
      <c r="H1300">
        <v>1</v>
      </c>
      <c r="I1300">
        <v>0</v>
      </c>
      <c r="J1300">
        <v>0</v>
      </c>
      <c r="K1300">
        <v>0</v>
      </c>
      <c r="L1300">
        <v>0</v>
      </c>
      <c r="M1300">
        <v>1</v>
      </c>
      <c r="N1300" t="s">
        <v>170</v>
      </c>
    </row>
    <row r="1301" spans="1:14" x14ac:dyDescent="0.3">
      <c r="A1301">
        <v>696</v>
      </c>
      <c r="B1301">
        <v>746</v>
      </c>
      <c r="C1301" s="1">
        <v>43832</v>
      </c>
      <c r="D1301">
        <v>26.577361</v>
      </c>
      <c r="E1301">
        <v>93.082306000000003</v>
      </c>
      <c r="F1301" t="s">
        <v>68</v>
      </c>
      <c r="G1301" t="s">
        <v>190</v>
      </c>
      <c r="H1301">
        <v>1</v>
      </c>
      <c r="I1301">
        <v>0</v>
      </c>
      <c r="J1301">
        <v>0</v>
      </c>
      <c r="K1301">
        <v>0</v>
      </c>
      <c r="L1301">
        <v>0</v>
      </c>
      <c r="M1301">
        <v>1</v>
      </c>
      <c r="N1301" t="s">
        <v>171</v>
      </c>
    </row>
    <row r="1302" spans="1:14" x14ac:dyDescent="0.3">
      <c r="A1302">
        <v>697</v>
      </c>
      <c r="B1302">
        <v>747</v>
      </c>
      <c r="C1302" s="1">
        <v>43834</v>
      </c>
      <c r="D1302">
        <v>26.574583000000001</v>
      </c>
      <c r="E1302">
        <v>93.225971999999999</v>
      </c>
      <c r="F1302" t="s">
        <v>49</v>
      </c>
      <c r="G1302" t="s">
        <v>187</v>
      </c>
      <c r="H1302">
        <v>1</v>
      </c>
      <c r="I1302">
        <v>0</v>
      </c>
      <c r="J1302">
        <v>0</v>
      </c>
      <c r="K1302">
        <v>1</v>
      </c>
      <c r="L1302">
        <v>0</v>
      </c>
      <c r="M1302">
        <v>0</v>
      </c>
      <c r="N1302">
        <v>1.39</v>
      </c>
    </row>
    <row r="1303" spans="1:14" x14ac:dyDescent="0.3">
      <c r="A1303">
        <v>698</v>
      </c>
      <c r="B1303">
        <v>748</v>
      </c>
      <c r="C1303" s="1">
        <v>43836</v>
      </c>
      <c r="D1303">
        <v>26.610610000000001</v>
      </c>
      <c r="E1303">
        <v>93.485083000000003</v>
      </c>
      <c r="F1303" t="s">
        <v>34</v>
      </c>
      <c r="G1303" t="s">
        <v>187</v>
      </c>
      <c r="H1303">
        <v>1</v>
      </c>
      <c r="I1303">
        <v>0</v>
      </c>
      <c r="J1303">
        <v>0</v>
      </c>
      <c r="K1303">
        <v>1</v>
      </c>
      <c r="L1303">
        <v>0</v>
      </c>
      <c r="M1303">
        <v>0</v>
      </c>
      <c r="N1303" t="s">
        <v>9</v>
      </c>
    </row>
    <row r="1304" spans="1:14" x14ac:dyDescent="0.3">
      <c r="A1304">
        <v>699</v>
      </c>
      <c r="B1304">
        <v>749</v>
      </c>
      <c r="C1304" s="1">
        <v>43836</v>
      </c>
      <c r="D1304">
        <v>26.590440000000001</v>
      </c>
      <c r="E1304">
        <v>93.429311999999996</v>
      </c>
      <c r="F1304" t="s">
        <v>29</v>
      </c>
      <c r="G1304" t="s">
        <v>187</v>
      </c>
      <c r="H1304">
        <v>1</v>
      </c>
      <c r="I1304">
        <v>0</v>
      </c>
      <c r="J1304">
        <v>0</v>
      </c>
      <c r="K1304">
        <v>1</v>
      </c>
      <c r="L1304">
        <v>0</v>
      </c>
      <c r="M1304">
        <v>0</v>
      </c>
      <c r="N1304" t="s">
        <v>9</v>
      </c>
    </row>
    <row r="1305" spans="1:14" x14ac:dyDescent="0.3">
      <c r="A1305">
        <v>700</v>
      </c>
      <c r="B1305">
        <v>750</v>
      </c>
      <c r="C1305" s="1">
        <v>43836</v>
      </c>
      <c r="D1305">
        <v>26.611989999999999</v>
      </c>
      <c r="E1305">
        <v>93.495172999999994</v>
      </c>
      <c r="F1305" t="s">
        <v>34</v>
      </c>
      <c r="G1305" t="s">
        <v>187</v>
      </c>
      <c r="H1305">
        <v>1</v>
      </c>
      <c r="I1305">
        <v>0</v>
      </c>
      <c r="J1305">
        <v>0</v>
      </c>
      <c r="K1305">
        <v>1</v>
      </c>
      <c r="L1305">
        <v>0</v>
      </c>
      <c r="M1305">
        <v>0</v>
      </c>
      <c r="N1305" t="s">
        <v>9</v>
      </c>
    </row>
    <row r="1306" spans="1:14" x14ac:dyDescent="0.3">
      <c r="A1306">
        <v>701</v>
      </c>
      <c r="B1306">
        <v>751</v>
      </c>
      <c r="C1306" s="1">
        <v>43836</v>
      </c>
      <c r="D1306">
        <v>26.587278000000001</v>
      </c>
      <c r="E1306">
        <v>93.373417000000003</v>
      </c>
      <c r="F1306" t="s">
        <v>161</v>
      </c>
      <c r="G1306" t="s">
        <v>193</v>
      </c>
      <c r="H1306">
        <v>1</v>
      </c>
      <c r="I1306">
        <v>0</v>
      </c>
      <c r="J1306">
        <v>0</v>
      </c>
      <c r="K1306">
        <v>1</v>
      </c>
      <c r="L1306">
        <v>0</v>
      </c>
      <c r="M1306">
        <v>0</v>
      </c>
      <c r="N1306">
        <v>3.21</v>
      </c>
    </row>
    <row r="1307" spans="1:14" x14ac:dyDescent="0.3">
      <c r="A1307">
        <v>702</v>
      </c>
      <c r="B1307">
        <v>752</v>
      </c>
      <c r="C1307" s="1">
        <v>43838</v>
      </c>
      <c r="D1307">
        <v>26.578861</v>
      </c>
      <c r="E1307">
        <v>93.261471999999998</v>
      </c>
      <c r="F1307" t="s">
        <v>161</v>
      </c>
      <c r="G1307" t="s">
        <v>193</v>
      </c>
      <c r="H1307">
        <v>1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v>1.25</v>
      </c>
    </row>
    <row r="1308" spans="1:14" x14ac:dyDescent="0.3">
      <c r="A1308">
        <v>703</v>
      </c>
      <c r="B1308">
        <v>753</v>
      </c>
      <c r="C1308" s="1">
        <v>43838</v>
      </c>
      <c r="D1308">
        <v>26.608944000000001</v>
      </c>
      <c r="E1308">
        <v>93.476222000000007</v>
      </c>
      <c r="F1308" t="s">
        <v>161</v>
      </c>
      <c r="G1308" t="s">
        <v>193</v>
      </c>
      <c r="H1308">
        <v>1</v>
      </c>
      <c r="I1308">
        <v>0</v>
      </c>
      <c r="J1308">
        <v>0</v>
      </c>
      <c r="K1308">
        <v>1</v>
      </c>
      <c r="L1308">
        <v>0</v>
      </c>
      <c r="M1308">
        <v>0</v>
      </c>
      <c r="N1308">
        <v>12.49</v>
      </c>
    </row>
    <row r="1309" spans="1:14" x14ac:dyDescent="0.3">
      <c r="A1309">
        <v>704</v>
      </c>
      <c r="B1309">
        <v>754</v>
      </c>
      <c r="C1309" s="1">
        <v>43838</v>
      </c>
      <c r="D1309">
        <v>26.576083000000001</v>
      </c>
      <c r="E1309">
        <v>93.158889000000002</v>
      </c>
      <c r="F1309" t="s">
        <v>161</v>
      </c>
      <c r="G1309" t="s">
        <v>193</v>
      </c>
      <c r="H1309">
        <v>0</v>
      </c>
      <c r="I1309">
        <v>1</v>
      </c>
      <c r="J1309">
        <v>0</v>
      </c>
      <c r="K1309">
        <v>1</v>
      </c>
      <c r="L1309">
        <v>0</v>
      </c>
      <c r="M1309">
        <v>0</v>
      </c>
      <c r="N1309">
        <v>1.45</v>
      </c>
    </row>
    <row r="1310" spans="1:14" x14ac:dyDescent="0.3">
      <c r="A1310">
        <v>705</v>
      </c>
      <c r="B1310">
        <v>755</v>
      </c>
      <c r="C1310" s="1">
        <v>43840</v>
      </c>
      <c r="D1310">
        <v>26.569333</v>
      </c>
      <c r="E1310">
        <v>93.135527999999994</v>
      </c>
      <c r="F1310" t="s">
        <v>68</v>
      </c>
      <c r="G1310" t="s">
        <v>190</v>
      </c>
      <c r="H1310">
        <v>1</v>
      </c>
      <c r="I1310">
        <v>0</v>
      </c>
      <c r="J1310">
        <v>0</v>
      </c>
      <c r="K1310">
        <v>1</v>
      </c>
      <c r="L1310">
        <v>0</v>
      </c>
      <c r="M1310">
        <v>0</v>
      </c>
      <c r="N1310" t="s">
        <v>172</v>
      </c>
    </row>
    <row r="1311" spans="1:14" x14ac:dyDescent="0.3">
      <c r="A1311">
        <v>706</v>
      </c>
      <c r="B1311">
        <v>756</v>
      </c>
      <c r="C1311" s="1">
        <v>43842</v>
      </c>
      <c r="D1311">
        <v>26.574816999999999</v>
      </c>
      <c r="E1311">
        <v>93.215090000000004</v>
      </c>
      <c r="F1311" t="s">
        <v>20</v>
      </c>
      <c r="G1311" t="s">
        <v>187</v>
      </c>
      <c r="H1311">
        <v>1</v>
      </c>
      <c r="I1311">
        <v>0</v>
      </c>
      <c r="J1311">
        <v>0</v>
      </c>
      <c r="K1311">
        <v>1</v>
      </c>
      <c r="L1311">
        <v>0</v>
      </c>
      <c r="M1311">
        <v>0</v>
      </c>
      <c r="N1311" t="s">
        <v>9</v>
      </c>
    </row>
    <row r="1312" spans="1:14" x14ac:dyDescent="0.3">
      <c r="A1312">
        <v>707</v>
      </c>
      <c r="B1312">
        <v>757</v>
      </c>
      <c r="C1312" s="1">
        <v>43842</v>
      </c>
      <c r="D1312">
        <v>26.575638999999999</v>
      </c>
      <c r="E1312">
        <v>93.203999999999994</v>
      </c>
      <c r="F1312" t="s">
        <v>122</v>
      </c>
      <c r="G1312" t="s">
        <v>189</v>
      </c>
      <c r="H1312">
        <v>0</v>
      </c>
      <c r="I1312">
        <v>1</v>
      </c>
      <c r="J1312">
        <v>0</v>
      </c>
      <c r="K1312">
        <v>1</v>
      </c>
      <c r="L1312">
        <v>0</v>
      </c>
      <c r="M1312">
        <v>0</v>
      </c>
      <c r="N1312">
        <v>2.12</v>
      </c>
    </row>
    <row r="1313" spans="1:14" x14ac:dyDescent="0.3">
      <c r="A1313">
        <v>708</v>
      </c>
      <c r="B1313">
        <v>758</v>
      </c>
      <c r="C1313" s="1">
        <v>43842</v>
      </c>
      <c r="D1313">
        <v>26.579556</v>
      </c>
      <c r="E1313">
        <v>93.292083000000005</v>
      </c>
      <c r="F1313" t="s">
        <v>34</v>
      </c>
      <c r="G1313" t="s">
        <v>187</v>
      </c>
      <c r="H1313">
        <v>1</v>
      </c>
      <c r="I1313">
        <v>0</v>
      </c>
      <c r="J1313">
        <v>0</v>
      </c>
      <c r="K1313">
        <v>1</v>
      </c>
      <c r="L1313">
        <v>0</v>
      </c>
      <c r="M1313">
        <v>0</v>
      </c>
      <c r="N1313">
        <v>12.42</v>
      </c>
    </row>
    <row r="1314" spans="1:14" x14ac:dyDescent="0.3">
      <c r="A1314">
        <v>709</v>
      </c>
      <c r="B1314">
        <v>759</v>
      </c>
      <c r="C1314" s="1">
        <v>43842</v>
      </c>
      <c r="D1314">
        <v>26.590667</v>
      </c>
      <c r="E1314">
        <v>93.424333000000004</v>
      </c>
      <c r="F1314" t="s">
        <v>122</v>
      </c>
      <c r="G1314" t="s">
        <v>189</v>
      </c>
      <c r="H1314">
        <v>0</v>
      </c>
      <c r="I1314">
        <v>1</v>
      </c>
      <c r="J1314">
        <v>0</v>
      </c>
      <c r="K1314">
        <v>1</v>
      </c>
      <c r="L1314">
        <v>0</v>
      </c>
      <c r="M1314">
        <v>0</v>
      </c>
      <c r="N1314">
        <v>11.54</v>
      </c>
    </row>
    <row r="1315" spans="1:14" x14ac:dyDescent="0.3">
      <c r="A1315">
        <v>710</v>
      </c>
      <c r="B1315">
        <v>760</v>
      </c>
      <c r="C1315" s="1">
        <v>43842</v>
      </c>
      <c r="D1315">
        <v>26.576167999999999</v>
      </c>
      <c r="E1315">
        <v>93.159818999999999</v>
      </c>
      <c r="F1315" t="s">
        <v>192</v>
      </c>
      <c r="G1315" t="s">
        <v>190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1</v>
      </c>
      <c r="N1315" t="s">
        <v>173</v>
      </c>
    </row>
    <row r="1316" spans="1:14" x14ac:dyDescent="0.3">
      <c r="A1316">
        <v>711</v>
      </c>
      <c r="B1316">
        <v>761</v>
      </c>
      <c r="C1316" s="1">
        <v>43842</v>
      </c>
      <c r="D1316">
        <v>26.568083000000001</v>
      </c>
      <c r="E1316">
        <v>93.128332999999998</v>
      </c>
      <c r="F1316" t="s">
        <v>70</v>
      </c>
      <c r="G1316" t="s">
        <v>190</v>
      </c>
      <c r="H1316">
        <v>1</v>
      </c>
      <c r="I1316">
        <v>0</v>
      </c>
      <c r="J1316">
        <v>0</v>
      </c>
      <c r="K1316">
        <v>0</v>
      </c>
      <c r="L1316">
        <v>0</v>
      </c>
      <c r="M1316">
        <v>1</v>
      </c>
      <c r="N1316" t="s">
        <v>174</v>
      </c>
    </row>
    <row r="1317" spans="1:14" x14ac:dyDescent="0.3">
      <c r="A1317">
        <v>712</v>
      </c>
      <c r="B1317">
        <v>762</v>
      </c>
      <c r="C1317" s="1">
        <v>43848</v>
      </c>
      <c r="D1317">
        <v>26.582920000000001</v>
      </c>
      <c r="E1317">
        <v>93.305312999999998</v>
      </c>
      <c r="F1317" t="s">
        <v>40</v>
      </c>
      <c r="G1317" t="s">
        <v>187</v>
      </c>
      <c r="H1317">
        <v>1</v>
      </c>
      <c r="I1317">
        <v>0</v>
      </c>
      <c r="J1317">
        <v>0</v>
      </c>
      <c r="K1317">
        <v>1</v>
      </c>
      <c r="L1317">
        <v>0</v>
      </c>
      <c r="M1317">
        <v>0</v>
      </c>
      <c r="N1317" t="s">
        <v>9</v>
      </c>
    </row>
    <row r="1318" spans="1:14" x14ac:dyDescent="0.3">
      <c r="A1318">
        <v>713</v>
      </c>
      <c r="B1318">
        <v>763</v>
      </c>
      <c r="C1318" s="1">
        <v>43848</v>
      </c>
      <c r="D1318">
        <v>26.574698000000001</v>
      </c>
      <c r="E1318">
        <v>93.228367000000006</v>
      </c>
      <c r="F1318" t="s">
        <v>49</v>
      </c>
      <c r="G1318" t="s">
        <v>187</v>
      </c>
      <c r="H1318">
        <v>1</v>
      </c>
      <c r="I1318">
        <v>0</v>
      </c>
      <c r="J1318">
        <v>0</v>
      </c>
      <c r="K1318">
        <v>1</v>
      </c>
      <c r="L1318">
        <v>0</v>
      </c>
      <c r="M1318">
        <v>0</v>
      </c>
      <c r="N1318" t="s">
        <v>9</v>
      </c>
    </row>
    <row r="1319" spans="1:14" x14ac:dyDescent="0.3">
      <c r="A1319">
        <v>714</v>
      </c>
      <c r="B1319">
        <v>764</v>
      </c>
      <c r="C1319" s="1">
        <v>43848</v>
      </c>
      <c r="D1319">
        <v>26.575723</v>
      </c>
      <c r="E1319">
        <v>93.200924999999998</v>
      </c>
      <c r="F1319" t="s">
        <v>37</v>
      </c>
      <c r="G1319" t="s">
        <v>187</v>
      </c>
      <c r="H1319">
        <v>0</v>
      </c>
      <c r="I1319">
        <v>1</v>
      </c>
      <c r="J1319">
        <v>0</v>
      </c>
      <c r="K1319">
        <v>1</v>
      </c>
      <c r="L1319">
        <v>0</v>
      </c>
      <c r="M1319">
        <v>0</v>
      </c>
      <c r="N1319" t="s">
        <v>9</v>
      </c>
    </row>
    <row r="1320" spans="1:14" x14ac:dyDescent="0.3">
      <c r="A1320">
        <v>715</v>
      </c>
      <c r="B1320">
        <v>765</v>
      </c>
      <c r="C1320" s="1">
        <v>43850</v>
      </c>
      <c r="D1320">
        <v>26.572889</v>
      </c>
      <c r="E1320">
        <v>93.115306000000004</v>
      </c>
      <c r="F1320" t="s">
        <v>15</v>
      </c>
      <c r="G1320" t="s">
        <v>189</v>
      </c>
      <c r="H1320">
        <v>1</v>
      </c>
      <c r="I1320">
        <v>0</v>
      </c>
      <c r="J1320">
        <v>0</v>
      </c>
      <c r="K1320">
        <v>1</v>
      </c>
      <c r="L1320">
        <v>0</v>
      </c>
      <c r="M1320">
        <v>0</v>
      </c>
      <c r="N1320" t="s">
        <v>9</v>
      </c>
    </row>
    <row r="1321" spans="1:14" x14ac:dyDescent="0.3">
      <c r="A1321">
        <v>716</v>
      </c>
      <c r="B1321">
        <v>766</v>
      </c>
      <c r="C1321" s="1">
        <v>43852</v>
      </c>
      <c r="D1321">
        <v>26.576028000000001</v>
      </c>
      <c r="E1321">
        <v>93.158889000000002</v>
      </c>
      <c r="F1321" t="s">
        <v>49</v>
      </c>
      <c r="G1321" t="s">
        <v>187</v>
      </c>
      <c r="H1321">
        <v>1</v>
      </c>
      <c r="I1321">
        <v>0</v>
      </c>
      <c r="J1321">
        <v>0</v>
      </c>
      <c r="K1321">
        <v>1</v>
      </c>
      <c r="L1321">
        <v>0</v>
      </c>
      <c r="M1321">
        <v>0</v>
      </c>
      <c r="N1321">
        <v>12.31</v>
      </c>
    </row>
    <row r="1322" spans="1:14" x14ac:dyDescent="0.3">
      <c r="A1322">
        <v>717</v>
      </c>
      <c r="B1322">
        <v>767</v>
      </c>
      <c r="C1322" s="1">
        <v>43852</v>
      </c>
      <c r="D1322">
        <v>26.585425000000001</v>
      </c>
      <c r="E1322">
        <v>93.319249999999997</v>
      </c>
      <c r="F1322" t="s">
        <v>163</v>
      </c>
      <c r="G1322" t="s">
        <v>189</v>
      </c>
      <c r="H1322">
        <v>1</v>
      </c>
      <c r="I1322">
        <v>0</v>
      </c>
      <c r="J1322">
        <v>0</v>
      </c>
      <c r="K1322">
        <v>1</v>
      </c>
      <c r="L1322">
        <v>0</v>
      </c>
      <c r="M1322">
        <v>0</v>
      </c>
      <c r="N1322">
        <v>12.2</v>
      </c>
    </row>
    <row r="1323" spans="1:14" x14ac:dyDescent="0.3">
      <c r="A1323">
        <v>718</v>
      </c>
      <c r="B1323">
        <v>768</v>
      </c>
      <c r="C1323" s="1">
        <v>43852</v>
      </c>
      <c r="D1323">
        <v>26.615110999999999</v>
      </c>
      <c r="E1323">
        <v>93.506360999999998</v>
      </c>
      <c r="F1323" t="s">
        <v>161</v>
      </c>
      <c r="G1323" t="s">
        <v>193</v>
      </c>
      <c r="H1323">
        <v>1</v>
      </c>
      <c r="I1323">
        <v>0</v>
      </c>
      <c r="J1323">
        <v>0</v>
      </c>
      <c r="K1323">
        <v>1</v>
      </c>
      <c r="L1323">
        <v>0</v>
      </c>
      <c r="M1323">
        <v>0</v>
      </c>
      <c r="N1323">
        <v>11.42</v>
      </c>
    </row>
    <row r="1324" spans="1:14" x14ac:dyDescent="0.3">
      <c r="A1324">
        <v>719</v>
      </c>
      <c r="B1324">
        <v>769</v>
      </c>
      <c r="C1324" s="1">
        <v>43852</v>
      </c>
      <c r="D1324">
        <v>26.615055999999999</v>
      </c>
      <c r="E1324">
        <v>93.506332999999998</v>
      </c>
      <c r="F1324" t="s">
        <v>161</v>
      </c>
      <c r="G1324" t="s">
        <v>193</v>
      </c>
      <c r="H1324">
        <v>1</v>
      </c>
      <c r="I1324">
        <v>0</v>
      </c>
      <c r="J1324">
        <v>0</v>
      </c>
      <c r="K1324">
        <v>1</v>
      </c>
      <c r="L1324">
        <v>0</v>
      </c>
      <c r="M1324">
        <v>0</v>
      </c>
      <c r="N1324">
        <v>11.43</v>
      </c>
    </row>
    <row r="1325" spans="1:14" x14ac:dyDescent="0.3">
      <c r="A1325">
        <v>720</v>
      </c>
      <c r="B1325">
        <v>770</v>
      </c>
      <c r="C1325" s="1">
        <v>43852</v>
      </c>
      <c r="D1325">
        <v>26.568000000000001</v>
      </c>
      <c r="E1325">
        <v>93.128028</v>
      </c>
      <c r="F1325" t="s">
        <v>70</v>
      </c>
      <c r="G1325" t="s">
        <v>190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1</v>
      </c>
      <c r="N1325" t="s">
        <v>175</v>
      </c>
    </row>
    <row r="1326" spans="1:14" x14ac:dyDescent="0.3">
      <c r="A1326">
        <v>721</v>
      </c>
      <c r="B1326">
        <v>770</v>
      </c>
      <c r="C1326" s="1">
        <v>43852</v>
      </c>
      <c r="D1326">
        <v>26.568000000000001</v>
      </c>
      <c r="E1326">
        <v>93.128028</v>
      </c>
      <c r="F1326" t="s">
        <v>70</v>
      </c>
      <c r="G1326" t="s">
        <v>190</v>
      </c>
      <c r="H1326">
        <v>1</v>
      </c>
      <c r="I1326">
        <v>0</v>
      </c>
      <c r="J1326">
        <v>0</v>
      </c>
      <c r="K1326">
        <v>0</v>
      </c>
      <c r="L1326">
        <v>0</v>
      </c>
      <c r="M1326">
        <v>1</v>
      </c>
      <c r="N1326" t="s">
        <v>175</v>
      </c>
    </row>
    <row r="1327" spans="1:14" x14ac:dyDescent="0.3">
      <c r="A1327">
        <v>722</v>
      </c>
      <c r="B1327">
        <v>770</v>
      </c>
      <c r="C1327" s="1">
        <v>43852</v>
      </c>
      <c r="D1327">
        <v>26.568000000000001</v>
      </c>
      <c r="E1327">
        <v>93.128028</v>
      </c>
      <c r="F1327" t="s">
        <v>70</v>
      </c>
      <c r="G1327" t="s">
        <v>190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1</v>
      </c>
      <c r="N1327" t="s">
        <v>175</v>
      </c>
    </row>
    <row r="1328" spans="1:14" x14ac:dyDescent="0.3">
      <c r="A1328">
        <v>723</v>
      </c>
      <c r="B1328">
        <v>771</v>
      </c>
      <c r="C1328" s="1">
        <v>43854</v>
      </c>
      <c r="D1328">
        <v>26.574389</v>
      </c>
      <c r="E1328">
        <v>93.193332999999996</v>
      </c>
      <c r="F1328" t="s">
        <v>68</v>
      </c>
      <c r="G1328" t="s">
        <v>190</v>
      </c>
      <c r="H1328">
        <v>1</v>
      </c>
      <c r="I1328">
        <v>0</v>
      </c>
      <c r="J1328">
        <v>0</v>
      </c>
      <c r="K1328">
        <v>0</v>
      </c>
      <c r="L1328">
        <v>0</v>
      </c>
      <c r="M1328">
        <v>1</v>
      </c>
      <c r="N1328" t="s">
        <v>176</v>
      </c>
    </row>
    <row r="1329" spans="1:14" x14ac:dyDescent="0.3">
      <c r="A1329">
        <v>724</v>
      </c>
      <c r="B1329">
        <v>771</v>
      </c>
      <c r="C1329" s="1">
        <v>43854</v>
      </c>
      <c r="D1329">
        <v>26.574389</v>
      </c>
      <c r="E1329">
        <v>93.193332999999996</v>
      </c>
      <c r="F1329" t="s">
        <v>68</v>
      </c>
      <c r="G1329" t="s">
        <v>190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1</v>
      </c>
      <c r="N1329" t="s">
        <v>176</v>
      </c>
    </row>
    <row r="1330" spans="1:14" x14ac:dyDescent="0.3">
      <c r="A1330">
        <v>725</v>
      </c>
      <c r="B1330">
        <v>771</v>
      </c>
      <c r="C1330" s="1">
        <v>43854</v>
      </c>
      <c r="D1330">
        <v>26.574389</v>
      </c>
      <c r="E1330">
        <v>93.193332999999996</v>
      </c>
      <c r="F1330" t="s">
        <v>68</v>
      </c>
      <c r="G1330" t="s">
        <v>190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1</v>
      </c>
      <c r="N1330" t="s">
        <v>176</v>
      </c>
    </row>
    <row r="1331" spans="1:14" x14ac:dyDescent="0.3">
      <c r="A1331">
        <v>726</v>
      </c>
      <c r="B1331">
        <v>771</v>
      </c>
      <c r="C1331" s="1">
        <v>43854</v>
      </c>
      <c r="D1331">
        <v>26.574389</v>
      </c>
      <c r="E1331">
        <v>93.193332999999996</v>
      </c>
      <c r="F1331" t="s">
        <v>68</v>
      </c>
      <c r="G1331" t="s">
        <v>190</v>
      </c>
      <c r="H1331">
        <v>1</v>
      </c>
      <c r="I1331">
        <v>0</v>
      </c>
      <c r="J1331">
        <v>0</v>
      </c>
      <c r="K1331">
        <v>0</v>
      </c>
      <c r="L1331">
        <v>0</v>
      </c>
      <c r="M1331">
        <v>1</v>
      </c>
      <c r="N1331" t="s">
        <v>176</v>
      </c>
    </row>
    <row r="1332" spans="1:14" x14ac:dyDescent="0.3">
      <c r="A1332">
        <v>727</v>
      </c>
      <c r="B1332">
        <v>771</v>
      </c>
      <c r="C1332" s="1">
        <v>43854</v>
      </c>
      <c r="D1332">
        <v>26.574389</v>
      </c>
      <c r="E1332">
        <v>93.193332999999996</v>
      </c>
      <c r="F1332" t="s">
        <v>68</v>
      </c>
      <c r="G1332" t="s">
        <v>190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1</v>
      </c>
      <c r="N1332" t="s">
        <v>176</v>
      </c>
    </row>
    <row r="1333" spans="1:14" x14ac:dyDescent="0.3">
      <c r="A1333">
        <v>728</v>
      </c>
      <c r="B1333">
        <v>771</v>
      </c>
      <c r="C1333" s="1">
        <v>43854</v>
      </c>
      <c r="D1333">
        <v>26.574389</v>
      </c>
      <c r="E1333">
        <v>93.193332999999996</v>
      </c>
      <c r="F1333" t="s">
        <v>68</v>
      </c>
      <c r="G1333" t="s">
        <v>190</v>
      </c>
      <c r="H1333">
        <v>1</v>
      </c>
      <c r="I1333">
        <v>0</v>
      </c>
      <c r="J1333">
        <v>0</v>
      </c>
      <c r="K1333">
        <v>0</v>
      </c>
      <c r="L1333">
        <v>0</v>
      </c>
      <c r="M1333">
        <v>1</v>
      </c>
      <c r="N1333" t="s">
        <v>176</v>
      </c>
    </row>
    <row r="1334" spans="1:14" x14ac:dyDescent="0.3">
      <c r="A1334">
        <v>729</v>
      </c>
      <c r="B1334">
        <v>771</v>
      </c>
      <c r="C1334" s="1">
        <v>43854</v>
      </c>
      <c r="D1334">
        <v>26.574389</v>
      </c>
      <c r="E1334">
        <v>93.193332999999996</v>
      </c>
      <c r="F1334" t="s">
        <v>68</v>
      </c>
      <c r="G1334" t="s">
        <v>190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1</v>
      </c>
      <c r="N1334" t="s">
        <v>176</v>
      </c>
    </row>
    <row r="1335" spans="1:14" x14ac:dyDescent="0.3">
      <c r="A1335">
        <v>730</v>
      </c>
      <c r="B1335">
        <v>771</v>
      </c>
      <c r="C1335" s="1">
        <v>43854</v>
      </c>
      <c r="D1335">
        <v>26.574389</v>
      </c>
      <c r="E1335">
        <v>93.193332999999996</v>
      </c>
      <c r="F1335" t="s">
        <v>68</v>
      </c>
      <c r="G1335" t="s">
        <v>190</v>
      </c>
      <c r="H1335">
        <v>1</v>
      </c>
      <c r="I1335">
        <v>0</v>
      </c>
      <c r="J1335">
        <v>0</v>
      </c>
      <c r="K1335">
        <v>0</v>
      </c>
      <c r="L1335">
        <v>0</v>
      </c>
      <c r="M1335">
        <v>1</v>
      </c>
      <c r="N1335" t="s">
        <v>176</v>
      </c>
    </row>
    <row r="1336" spans="1:14" x14ac:dyDescent="0.3">
      <c r="A1336">
        <v>731</v>
      </c>
      <c r="B1336">
        <v>771</v>
      </c>
      <c r="C1336" s="1">
        <v>43854</v>
      </c>
      <c r="D1336">
        <v>26.574389</v>
      </c>
      <c r="E1336">
        <v>93.193332999999996</v>
      </c>
      <c r="F1336" t="s">
        <v>68</v>
      </c>
      <c r="G1336" t="s">
        <v>190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1</v>
      </c>
      <c r="N1336" t="s">
        <v>176</v>
      </c>
    </row>
    <row r="1337" spans="1:14" x14ac:dyDescent="0.3">
      <c r="A1337">
        <v>732</v>
      </c>
      <c r="B1337">
        <v>772</v>
      </c>
      <c r="C1337" s="1">
        <v>43863</v>
      </c>
      <c r="D1337">
        <v>26.574805999999999</v>
      </c>
      <c r="E1337">
        <v>93.230610999999996</v>
      </c>
      <c r="F1337" t="s">
        <v>28</v>
      </c>
      <c r="G1337" t="s">
        <v>191</v>
      </c>
      <c r="H1337">
        <v>1</v>
      </c>
      <c r="I1337">
        <v>0</v>
      </c>
      <c r="J1337">
        <v>0</v>
      </c>
      <c r="K1337">
        <v>1</v>
      </c>
      <c r="L1337">
        <v>0</v>
      </c>
      <c r="M1337">
        <v>0</v>
      </c>
      <c r="N1337">
        <v>2.29</v>
      </c>
    </row>
    <row r="1338" spans="1:14" x14ac:dyDescent="0.3">
      <c r="A1338">
        <v>733</v>
      </c>
      <c r="B1338">
        <v>773</v>
      </c>
      <c r="C1338" s="1">
        <v>43863</v>
      </c>
      <c r="D1338">
        <v>26.584278000000001</v>
      </c>
      <c r="E1338">
        <v>93.337610999999995</v>
      </c>
      <c r="F1338" t="s">
        <v>37</v>
      </c>
      <c r="G1338" t="s">
        <v>187</v>
      </c>
      <c r="H1338">
        <v>1</v>
      </c>
      <c r="I1338">
        <v>0</v>
      </c>
      <c r="J1338">
        <v>0</v>
      </c>
      <c r="K1338">
        <v>1</v>
      </c>
      <c r="L1338">
        <v>0</v>
      </c>
      <c r="M1338">
        <v>0</v>
      </c>
      <c r="N1338">
        <v>2.48</v>
      </c>
    </row>
    <row r="1339" spans="1:14" x14ac:dyDescent="0.3">
      <c r="A1339">
        <v>734</v>
      </c>
      <c r="B1339">
        <v>774</v>
      </c>
      <c r="C1339" s="1">
        <v>43865</v>
      </c>
      <c r="D1339">
        <v>26.574611000000001</v>
      </c>
      <c r="E1339">
        <v>93.229277999999994</v>
      </c>
      <c r="F1339" t="s">
        <v>29</v>
      </c>
      <c r="G1339" t="s">
        <v>187</v>
      </c>
      <c r="H1339">
        <v>1</v>
      </c>
      <c r="I1339">
        <v>0</v>
      </c>
      <c r="J1339">
        <v>0</v>
      </c>
      <c r="K1339">
        <v>1</v>
      </c>
      <c r="L1339">
        <v>0</v>
      </c>
      <c r="M1339">
        <v>0</v>
      </c>
      <c r="N1339">
        <v>1.05</v>
      </c>
    </row>
    <row r="1340" spans="1:14" x14ac:dyDescent="0.3">
      <c r="A1340">
        <v>735</v>
      </c>
      <c r="B1340">
        <v>775</v>
      </c>
      <c r="C1340" s="1">
        <v>43865</v>
      </c>
      <c r="D1340">
        <v>26.574667000000002</v>
      </c>
      <c r="E1340">
        <v>93.232194000000007</v>
      </c>
      <c r="F1340" t="s">
        <v>37</v>
      </c>
      <c r="G1340" t="s">
        <v>187</v>
      </c>
      <c r="H1340">
        <v>1</v>
      </c>
      <c r="I1340">
        <v>0</v>
      </c>
      <c r="J1340">
        <v>0</v>
      </c>
      <c r="K1340">
        <v>1</v>
      </c>
      <c r="L1340">
        <v>0</v>
      </c>
      <c r="M1340">
        <v>0</v>
      </c>
      <c r="N1340">
        <v>12.46</v>
      </c>
    </row>
    <row r="1341" spans="1:14" x14ac:dyDescent="0.3">
      <c r="A1341">
        <v>736</v>
      </c>
      <c r="B1341">
        <v>776</v>
      </c>
      <c r="C1341" s="1">
        <v>43865</v>
      </c>
      <c r="D1341">
        <v>26.574556000000001</v>
      </c>
      <c r="E1341">
        <v>93.222361000000006</v>
      </c>
      <c r="F1341" t="s">
        <v>28</v>
      </c>
      <c r="G1341" t="s">
        <v>191</v>
      </c>
      <c r="H1341">
        <v>1</v>
      </c>
      <c r="I1341">
        <v>0</v>
      </c>
      <c r="J1341">
        <v>0</v>
      </c>
      <c r="K1341">
        <v>1</v>
      </c>
      <c r="L1341">
        <v>0</v>
      </c>
      <c r="M1341">
        <v>0</v>
      </c>
      <c r="N1341">
        <v>12.51</v>
      </c>
    </row>
    <row r="1342" spans="1:14" x14ac:dyDescent="0.3">
      <c r="A1342">
        <v>737</v>
      </c>
      <c r="B1342">
        <v>777</v>
      </c>
      <c r="C1342" s="1">
        <v>43865</v>
      </c>
      <c r="D1342">
        <v>26.567944000000001</v>
      </c>
      <c r="E1342">
        <v>93.129722000000001</v>
      </c>
      <c r="F1342" t="s">
        <v>192</v>
      </c>
      <c r="G1342" t="s">
        <v>190</v>
      </c>
      <c r="H1342">
        <v>1</v>
      </c>
      <c r="I1342">
        <v>0</v>
      </c>
      <c r="J1342">
        <v>0</v>
      </c>
      <c r="K1342">
        <v>0</v>
      </c>
      <c r="L1342">
        <v>0</v>
      </c>
      <c r="M1342">
        <v>1</v>
      </c>
      <c r="N1342" t="s">
        <v>177</v>
      </c>
    </row>
    <row r="1343" spans="1:14" x14ac:dyDescent="0.3">
      <c r="A1343">
        <v>738</v>
      </c>
      <c r="B1343">
        <v>778</v>
      </c>
      <c r="C1343" s="1">
        <v>43865</v>
      </c>
      <c r="D1343">
        <v>26.569139</v>
      </c>
      <c r="E1343">
        <v>93.044832999999997</v>
      </c>
      <c r="F1343" t="s">
        <v>105</v>
      </c>
      <c r="G1343" t="s">
        <v>193</v>
      </c>
      <c r="H1343">
        <v>1</v>
      </c>
      <c r="I1343">
        <v>0</v>
      </c>
      <c r="J1343">
        <v>0</v>
      </c>
      <c r="K1343">
        <v>1</v>
      </c>
      <c r="L1343">
        <v>0</v>
      </c>
      <c r="M1343">
        <v>0</v>
      </c>
      <c r="N1343">
        <v>1.48</v>
      </c>
    </row>
    <row r="1344" spans="1:14" x14ac:dyDescent="0.3">
      <c r="A1344">
        <v>739</v>
      </c>
      <c r="B1344">
        <v>779</v>
      </c>
      <c r="C1344" s="1">
        <v>43867</v>
      </c>
      <c r="D1344">
        <v>26.585491999999999</v>
      </c>
      <c r="E1344">
        <v>93.339524999999995</v>
      </c>
      <c r="F1344" t="s">
        <v>90</v>
      </c>
      <c r="G1344" t="s">
        <v>189</v>
      </c>
      <c r="H1344">
        <v>1</v>
      </c>
      <c r="I1344">
        <v>0</v>
      </c>
      <c r="J1344">
        <v>0</v>
      </c>
      <c r="K1344">
        <v>1</v>
      </c>
      <c r="L1344">
        <v>0</v>
      </c>
      <c r="M1344">
        <v>0</v>
      </c>
      <c r="N1344" t="s">
        <v>9</v>
      </c>
    </row>
    <row r="1345" spans="1:14" x14ac:dyDescent="0.3">
      <c r="A1345">
        <v>740</v>
      </c>
      <c r="B1345">
        <v>780</v>
      </c>
      <c r="C1345" s="1">
        <v>43867</v>
      </c>
      <c r="D1345">
        <v>26.574763000000001</v>
      </c>
      <c r="E1345">
        <v>93.214813000000007</v>
      </c>
      <c r="F1345" t="s">
        <v>28</v>
      </c>
      <c r="G1345" t="s">
        <v>191</v>
      </c>
      <c r="H1345">
        <v>1</v>
      </c>
      <c r="I1345">
        <v>0</v>
      </c>
      <c r="J1345">
        <v>0</v>
      </c>
      <c r="K1345">
        <v>1</v>
      </c>
      <c r="L1345">
        <v>0</v>
      </c>
      <c r="M1345">
        <v>0</v>
      </c>
      <c r="N1345" t="s">
        <v>9</v>
      </c>
    </row>
    <row r="1346" spans="1:14" x14ac:dyDescent="0.3">
      <c r="A1346">
        <v>741</v>
      </c>
      <c r="B1346">
        <v>781</v>
      </c>
      <c r="C1346" s="1">
        <v>43867</v>
      </c>
      <c r="D1346">
        <v>26.574722000000001</v>
      </c>
      <c r="E1346">
        <v>93.218166999999994</v>
      </c>
      <c r="F1346" t="s">
        <v>28</v>
      </c>
      <c r="G1346" t="s">
        <v>191</v>
      </c>
      <c r="H1346">
        <v>1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1.45</v>
      </c>
    </row>
    <row r="1347" spans="1:14" x14ac:dyDescent="0.3">
      <c r="A1347">
        <v>742</v>
      </c>
      <c r="B1347">
        <v>782</v>
      </c>
      <c r="C1347" s="1">
        <v>43867</v>
      </c>
      <c r="D1347">
        <v>26.576582999999999</v>
      </c>
      <c r="E1347">
        <v>93.254249999999999</v>
      </c>
      <c r="F1347" t="s">
        <v>34</v>
      </c>
      <c r="G1347" t="s">
        <v>187</v>
      </c>
      <c r="H1347">
        <v>1</v>
      </c>
      <c r="I1347">
        <v>0</v>
      </c>
      <c r="J1347">
        <v>0</v>
      </c>
      <c r="K1347">
        <v>1</v>
      </c>
      <c r="L1347">
        <v>0</v>
      </c>
      <c r="M1347">
        <v>0</v>
      </c>
      <c r="N1347">
        <v>1.1499999999999999</v>
      </c>
    </row>
    <row r="1348" spans="1:14" x14ac:dyDescent="0.3">
      <c r="A1348">
        <v>743</v>
      </c>
      <c r="B1348">
        <v>783</v>
      </c>
      <c r="C1348" s="1">
        <v>43871</v>
      </c>
      <c r="D1348">
        <v>26.570457000000001</v>
      </c>
      <c r="E1348">
        <v>93.118404999999996</v>
      </c>
      <c r="F1348" t="s">
        <v>70</v>
      </c>
      <c r="G1348" t="s">
        <v>190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1</v>
      </c>
      <c r="N1348" t="s">
        <v>106</v>
      </c>
    </row>
    <row r="1349" spans="1:14" x14ac:dyDescent="0.3">
      <c r="A1349">
        <v>744</v>
      </c>
      <c r="B1349">
        <v>784</v>
      </c>
      <c r="C1349" s="1">
        <v>43871</v>
      </c>
      <c r="D1349">
        <v>26.608889000000001</v>
      </c>
      <c r="E1349">
        <v>93.476249999999993</v>
      </c>
      <c r="F1349" t="s">
        <v>161</v>
      </c>
      <c r="G1349" t="s">
        <v>193</v>
      </c>
      <c r="H1349">
        <v>1</v>
      </c>
      <c r="I1349">
        <v>0</v>
      </c>
      <c r="J1349">
        <v>0</v>
      </c>
      <c r="K1349">
        <v>1</v>
      </c>
      <c r="L1349">
        <v>0</v>
      </c>
      <c r="M1349">
        <v>0</v>
      </c>
      <c r="N1349">
        <v>12.3</v>
      </c>
    </row>
    <row r="1350" spans="1:14" x14ac:dyDescent="0.3">
      <c r="A1350">
        <v>745</v>
      </c>
      <c r="B1350">
        <v>785</v>
      </c>
      <c r="C1350" s="1">
        <v>43871</v>
      </c>
      <c r="D1350">
        <v>26.608889000000001</v>
      </c>
      <c r="E1350">
        <v>93.476249999999993</v>
      </c>
      <c r="F1350" t="s">
        <v>161</v>
      </c>
      <c r="G1350" t="s">
        <v>193</v>
      </c>
      <c r="H1350">
        <v>1</v>
      </c>
      <c r="I1350">
        <v>0</v>
      </c>
      <c r="J1350">
        <v>0</v>
      </c>
      <c r="K1350">
        <v>1</v>
      </c>
      <c r="L1350">
        <v>0</v>
      </c>
      <c r="M1350">
        <v>0</v>
      </c>
      <c r="N1350">
        <v>12.32</v>
      </c>
    </row>
    <row r="1351" spans="1:14" x14ac:dyDescent="0.3">
      <c r="A1351">
        <v>746</v>
      </c>
      <c r="B1351">
        <v>786</v>
      </c>
      <c r="C1351" s="1">
        <v>43871</v>
      </c>
      <c r="D1351">
        <v>26.613693999999999</v>
      </c>
      <c r="E1351">
        <v>93.502027999999996</v>
      </c>
      <c r="F1351" t="s">
        <v>20</v>
      </c>
      <c r="G1351" t="s">
        <v>187</v>
      </c>
      <c r="H1351">
        <v>0</v>
      </c>
      <c r="I1351">
        <v>1</v>
      </c>
      <c r="J1351">
        <v>0</v>
      </c>
      <c r="K1351">
        <v>1</v>
      </c>
      <c r="L1351">
        <v>0</v>
      </c>
      <c r="M1351">
        <v>0</v>
      </c>
      <c r="N1351">
        <v>12.39</v>
      </c>
    </row>
    <row r="1352" spans="1:14" x14ac:dyDescent="0.3">
      <c r="A1352">
        <v>747</v>
      </c>
      <c r="B1352">
        <v>787</v>
      </c>
      <c r="C1352" s="1">
        <v>43875</v>
      </c>
      <c r="D1352">
        <v>26.616083</v>
      </c>
      <c r="E1352">
        <v>93.509028000000001</v>
      </c>
      <c r="F1352" t="s">
        <v>161</v>
      </c>
      <c r="G1352" t="s">
        <v>193</v>
      </c>
      <c r="H1352">
        <v>1</v>
      </c>
      <c r="I1352">
        <v>0</v>
      </c>
      <c r="J1352">
        <v>0</v>
      </c>
      <c r="K1352">
        <v>1</v>
      </c>
      <c r="L1352">
        <v>0</v>
      </c>
      <c r="M1352">
        <v>0</v>
      </c>
      <c r="N1352">
        <v>12.38</v>
      </c>
    </row>
    <row r="1353" spans="1:14" x14ac:dyDescent="0.3">
      <c r="A1353">
        <v>748</v>
      </c>
      <c r="B1353">
        <v>788</v>
      </c>
      <c r="C1353" s="1">
        <v>43875</v>
      </c>
      <c r="D1353">
        <v>26.599443999999998</v>
      </c>
      <c r="E1353">
        <v>93.452416999999997</v>
      </c>
      <c r="F1353" t="s">
        <v>161</v>
      </c>
      <c r="G1353" t="s">
        <v>193</v>
      </c>
      <c r="H1353">
        <v>1</v>
      </c>
      <c r="I1353">
        <v>0</v>
      </c>
      <c r="J1353">
        <v>0</v>
      </c>
      <c r="K1353">
        <v>1</v>
      </c>
      <c r="L1353">
        <v>0</v>
      </c>
      <c r="M1353">
        <v>0</v>
      </c>
      <c r="N1353">
        <v>12.49</v>
      </c>
    </row>
    <row r="1354" spans="1:14" x14ac:dyDescent="0.3">
      <c r="A1354">
        <v>749</v>
      </c>
      <c r="B1354">
        <v>789</v>
      </c>
      <c r="C1354" s="1">
        <v>43877</v>
      </c>
      <c r="D1354">
        <v>26.567914999999999</v>
      </c>
      <c r="E1354">
        <v>93.063659999999999</v>
      </c>
      <c r="F1354" t="s">
        <v>15</v>
      </c>
      <c r="G1354" t="s">
        <v>189</v>
      </c>
      <c r="H1354">
        <v>1</v>
      </c>
      <c r="I1354">
        <v>0</v>
      </c>
      <c r="J1354">
        <v>0</v>
      </c>
      <c r="K1354">
        <v>1</v>
      </c>
      <c r="L1354">
        <v>0</v>
      </c>
      <c r="M1354">
        <v>0</v>
      </c>
      <c r="N1354" t="s">
        <v>9</v>
      </c>
    </row>
    <row r="1355" spans="1:14" x14ac:dyDescent="0.3">
      <c r="A1355">
        <v>750</v>
      </c>
      <c r="B1355">
        <v>790</v>
      </c>
      <c r="C1355" s="1">
        <v>43884</v>
      </c>
      <c r="D1355">
        <v>26.640937000000001</v>
      </c>
      <c r="E1355">
        <v>93.59196</v>
      </c>
      <c r="F1355" t="s">
        <v>34</v>
      </c>
      <c r="G1355" t="s">
        <v>187</v>
      </c>
      <c r="H1355">
        <v>1</v>
      </c>
      <c r="I1355">
        <v>0</v>
      </c>
      <c r="J1355">
        <v>0</v>
      </c>
      <c r="K1355">
        <v>1</v>
      </c>
      <c r="L1355">
        <v>0</v>
      </c>
      <c r="M1355">
        <v>0</v>
      </c>
      <c r="N1355" t="s">
        <v>9</v>
      </c>
    </row>
    <row r="1356" spans="1:14" x14ac:dyDescent="0.3">
      <c r="A1356">
        <v>751</v>
      </c>
      <c r="B1356">
        <v>791</v>
      </c>
      <c r="C1356" s="1">
        <v>43884</v>
      </c>
      <c r="D1356">
        <v>26.594480000000001</v>
      </c>
      <c r="E1356">
        <v>93.442868000000004</v>
      </c>
      <c r="F1356" t="s">
        <v>29</v>
      </c>
      <c r="G1356" t="s">
        <v>187</v>
      </c>
      <c r="H1356">
        <v>1</v>
      </c>
      <c r="I1356">
        <v>0</v>
      </c>
      <c r="J1356">
        <v>0</v>
      </c>
      <c r="K1356">
        <v>1</v>
      </c>
      <c r="L1356">
        <v>0</v>
      </c>
      <c r="M1356">
        <v>0</v>
      </c>
      <c r="N1356" t="s">
        <v>9</v>
      </c>
    </row>
    <row r="1357" spans="1:14" x14ac:dyDescent="0.3">
      <c r="A1357">
        <v>752</v>
      </c>
      <c r="B1357">
        <v>792</v>
      </c>
      <c r="C1357" s="1">
        <v>43884</v>
      </c>
      <c r="D1357">
        <v>26.614757000000001</v>
      </c>
      <c r="E1357">
        <v>93.505092000000005</v>
      </c>
      <c r="F1357" t="s">
        <v>48</v>
      </c>
      <c r="G1357" t="s">
        <v>191</v>
      </c>
      <c r="H1357">
        <v>1</v>
      </c>
      <c r="I1357">
        <v>0</v>
      </c>
      <c r="J1357">
        <v>0</v>
      </c>
      <c r="K1357">
        <v>1</v>
      </c>
      <c r="L1357">
        <v>0</v>
      </c>
      <c r="M1357">
        <v>0</v>
      </c>
      <c r="N1357" t="s">
        <v>9</v>
      </c>
    </row>
    <row r="1358" spans="1:14" x14ac:dyDescent="0.3">
      <c r="A1358">
        <v>753</v>
      </c>
      <c r="B1358">
        <v>793</v>
      </c>
      <c r="C1358" s="1">
        <v>43884</v>
      </c>
      <c r="D1358">
        <v>26.612805999999999</v>
      </c>
      <c r="E1358">
        <v>93.498582999999996</v>
      </c>
      <c r="F1358" t="s">
        <v>49</v>
      </c>
      <c r="G1358" t="s">
        <v>187</v>
      </c>
      <c r="H1358">
        <v>0</v>
      </c>
      <c r="I1358">
        <v>1</v>
      </c>
      <c r="J1358">
        <v>0</v>
      </c>
      <c r="K1358">
        <v>1</v>
      </c>
      <c r="L1358">
        <v>0</v>
      </c>
      <c r="M1358">
        <v>0</v>
      </c>
      <c r="N1358" t="s">
        <v>9</v>
      </c>
    </row>
    <row r="1359" spans="1:14" x14ac:dyDescent="0.3">
      <c r="A1359">
        <v>754</v>
      </c>
      <c r="B1359">
        <v>794</v>
      </c>
      <c r="C1359" s="1">
        <v>43887</v>
      </c>
      <c r="D1359">
        <v>26.574694000000001</v>
      </c>
      <c r="E1359">
        <v>93.227249999999998</v>
      </c>
      <c r="F1359" t="s">
        <v>36</v>
      </c>
      <c r="G1359" t="s">
        <v>191</v>
      </c>
      <c r="H1359">
        <v>1</v>
      </c>
      <c r="I1359">
        <v>0</v>
      </c>
      <c r="J1359">
        <v>0</v>
      </c>
      <c r="K1359">
        <v>1</v>
      </c>
      <c r="L1359">
        <v>0</v>
      </c>
      <c r="M1359">
        <v>0</v>
      </c>
      <c r="N1359">
        <v>1.39</v>
      </c>
    </row>
    <row r="1360" spans="1:14" x14ac:dyDescent="0.3">
      <c r="A1360">
        <v>755</v>
      </c>
      <c r="B1360">
        <v>795</v>
      </c>
      <c r="C1360" s="1">
        <v>43887</v>
      </c>
      <c r="D1360">
        <v>26.575194</v>
      </c>
      <c r="E1360">
        <v>93.206500000000005</v>
      </c>
      <c r="F1360" t="s">
        <v>36</v>
      </c>
      <c r="G1360" t="s">
        <v>191</v>
      </c>
      <c r="H1360">
        <v>1</v>
      </c>
      <c r="I1360">
        <v>0</v>
      </c>
      <c r="J1360">
        <v>0</v>
      </c>
      <c r="K1360">
        <v>1</v>
      </c>
      <c r="L1360">
        <v>0</v>
      </c>
      <c r="M1360">
        <v>0</v>
      </c>
      <c r="N1360">
        <v>1.45</v>
      </c>
    </row>
    <row r="1361" spans="1:14" x14ac:dyDescent="0.3">
      <c r="A1361">
        <v>756</v>
      </c>
      <c r="B1361">
        <v>796</v>
      </c>
      <c r="C1361" s="1">
        <v>43887</v>
      </c>
      <c r="D1361">
        <v>26.574027999999998</v>
      </c>
      <c r="E1361">
        <v>93.186778000000004</v>
      </c>
      <c r="F1361" t="s">
        <v>178</v>
      </c>
      <c r="G1361" t="s">
        <v>191</v>
      </c>
      <c r="H1361">
        <v>1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2</v>
      </c>
    </row>
    <row r="1362" spans="1:14" x14ac:dyDescent="0.3">
      <c r="A1362">
        <v>757</v>
      </c>
      <c r="B1362">
        <v>797</v>
      </c>
      <c r="C1362" s="1">
        <v>43887</v>
      </c>
      <c r="D1362">
        <v>26.574833000000002</v>
      </c>
      <c r="E1362">
        <v>93.108610999999996</v>
      </c>
      <c r="F1362" t="s">
        <v>179</v>
      </c>
      <c r="G1362" t="s">
        <v>187</v>
      </c>
      <c r="H1362">
        <v>1</v>
      </c>
      <c r="I1362">
        <v>0</v>
      </c>
      <c r="J1362">
        <v>0</v>
      </c>
      <c r="K1362">
        <v>1</v>
      </c>
      <c r="L1362">
        <v>0</v>
      </c>
      <c r="M1362">
        <v>0</v>
      </c>
      <c r="N1362">
        <v>2.17</v>
      </c>
    </row>
    <row r="1363" spans="1:14" x14ac:dyDescent="0.3">
      <c r="A1363">
        <v>758</v>
      </c>
      <c r="B1363">
        <v>798</v>
      </c>
      <c r="C1363" s="1">
        <v>43887</v>
      </c>
      <c r="D1363">
        <v>26.574916999999999</v>
      </c>
      <c r="E1363">
        <v>93.108722</v>
      </c>
      <c r="F1363" t="s">
        <v>21</v>
      </c>
      <c r="G1363" t="s">
        <v>187</v>
      </c>
      <c r="H1363">
        <v>1</v>
      </c>
      <c r="I1363">
        <v>0</v>
      </c>
      <c r="J1363">
        <v>0</v>
      </c>
      <c r="K1363">
        <v>1</v>
      </c>
      <c r="L1363">
        <v>0</v>
      </c>
      <c r="M1363">
        <v>0</v>
      </c>
      <c r="N1363">
        <v>2.2799999999999998</v>
      </c>
    </row>
    <row r="1364" spans="1:14" x14ac:dyDescent="0.3">
      <c r="A1364">
        <v>759</v>
      </c>
      <c r="B1364">
        <v>799</v>
      </c>
      <c r="C1364" s="1">
        <v>43890</v>
      </c>
      <c r="D1364">
        <v>26.631639</v>
      </c>
      <c r="E1364">
        <v>93.546333000000004</v>
      </c>
      <c r="F1364" t="s">
        <v>61</v>
      </c>
      <c r="G1364" t="s">
        <v>191</v>
      </c>
      <c r="H1364">
        <v>1</v>
      </c>
      <c r="I1364">
        <v>0</v>
      </c>
      <c r="J1364">
        <v>0</v>
      </c>
      <c r="K1364">
        <v>1</v>
      </c>
      <c r="L1364">
        <v>0</v>
      </c>
      <c r="M1364">
        <v>0</v>
      </c>
      <c r="N1364">
        <v>11.01</v>
      </c>
    </row>
    <row r="1365" spans="1:14" x14ac:dyDescent="0.3">
      <c r="A1365">
        <v>760</v>
      </c>
      <c r="B1365">
        <v>800</v>
      </c>
      <c r="C1365" s="1">
        <v>43890</v>
      </c>
      <c r="D1365">
        <v>26.631639</v>
      </c>
      <c r="E1365">
        <v>93.546333000000004</v>
      </c>
      <c r="F1365" t="s">
        <v>30</v>
      </c>
      <c r="G1365" t="s">
        <v>191</v>
      </c>
      <c r="H1365">
        <v>1</v>
      </c>
      <c r="I1365">
        <v>0</v>
      </c>
      <c r="J1365">
        <v>0</v>
      </c>
      <c r="K1365">
        <v>1</v>
      </c>
      <c r="L1365">
        <v>0</v>
      </c>
      <c r="M1365">
        <v>0</v>
      </c>
      <c r="N1365">
        <v>12.3</v>
      </c>
    </row>
    <row r="1366" spans="1:14" x14ac:dyDescent="0.3">
      <c r="A1366">
        <v>761</v>
      </c>
      <c r="B1366">
        <v>801</v>
      </c>
      <c r="C1366" s="1">
        <v>43890</v>
      </c>
      <c r="D1366">
        <v>26.631641999999999</v>
      </c>
      <c r="E1366">
        <v>93.546339000000003</v>
      </c>
      <c r="F1366" t="s">
        <v>180</v>
      </c>
      <c r="G1366" t="s">
        <v>189</v>
      </c>
      <c r="H1366">
        <v>0</v>
      </c>
      <c r="I1366">
        <v>1</v>
      </c>
      <c r="J1366">
        <v>0</v>
      </c>
      <c r="K1366">
        <v>1</v>
      </c>
      <c r="L1366">
        <v>0</v>
      </c>
      <c r="M1366">
        <v>0</v>
      </c>
      <c r="N1366">
        <v>12.35</v>
      </c>
    </row>
    <row r="1367" spans="1:14" x14ac:dyDescent="0.3">
      <c r="A1367">
        <v>762</v>
      </c>
      <c r="B1367">
        <v>802</v>
      </c>
      <c r="C1367" s="1">
        <v>43892</v>
      </c>
      <c r="D1367">
        <v>26.574594000000001</v>
      </c>
      <c r="E1367">
        <v>93.194374999999994</v>
      </c>
      <c r="F1367" t="s">
        <v>49</v>
      </c>
      <c r="G1367" t="s">
        <v>187</v>
      </c>
      <c r="H1367">
        <v>1</v>
      </c>
      <c r="I1367">
        <v>0</v>
      </c>
      <c r="J1367">
        <v>0</v>
      </c>
      <c r="K1367">
        <v>1</v>
      </c>
      <c r="L1367">
        <v>0</v>
      </c>
      <c r="M1367">
        <v>0</v>
      </c>
      <c r="N1367">
        <v>2.08</v>
      </c>
    </row>
    <row r="1368" spans="1:14" x14ac:dyDescent="0.3">
      <c r="A1368">
        <v>763</v>
      </c>
      <c r="B1368">
        <v>803</v>
      </c>
      <c r="C1368" s="1">
        <v>43892</v>
      </c>
      <c r="D1368">
        <v>26.575033000000001</v>
      </c>
      <c r="E1368">
        <v>93.149446999999995</v>
      </c>
      <c r="F1368" t="s">
        <v>61</v>
      </c>
      <c r="G1368" t="s">
        <v>191</v>
      </c>
      <c r="H1368">
        <v>1</v>
      </c>
      <c r="I1368">
        <v>0</v>
      </c>
      <c r="J1368">
        <v>0</v>
      </c>
      <c r="K1368">
        <v>1</v>
      </c>
      <c r="L1368">
        <v>0</v>
      </c>
      <c r="M1368">
        <v>0</v>
      </c>
      <c r="N1368">
        <v>2.35</v>
      </c>
    </row>
    <row r="1369" spans="1:14" x14ac:dyDescent="0.3">
      <c r="A1369">
        <v>764</v>
      </c>
      <c r="B1369">
        <v>804</v>
      </c>
      <c r="C1369" s="1">
        <v>43892</v>
      </c>
      <c r="D1369">
        <v>26.570364000000001</v>
      </c>
      <c r="E1369">
        <v>93.118431000000001</v>
      </c>
      <c r="F1369" t="s">
        <v>70</v>
      </c>
      <c r="G1369" t="s">
        <v>190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2.4900000000000002</v>
      </c>
    </row>
    <row r="1370" spans="1:14" x14ac:dyDescent="0.3">
      <c r="A1370">
        <v>765</v>
      </c>
      <c r="B1370">
        <v>805</v>
      </c>
      <c r="C1370" s="1">
        <v>43892</v>
      </c>
      <c r="D1370">
        <v>26.590786000000001</v>
      </c>
      <c r="E1370">
        <v>93.421932999999996</v>
      </c>
      <c r="F1370" t="s">
        <v>34</v>
      </c>
      <c r="G1370" t="s">
        <v>187</v>
      </c>
      <c r="H1370">
        <v>1</v>
      </c>
      <c r="I1370">
        <v>0</v>
      </c>
      <c r="J1370">
        <v>0</v>
      </c>
      <c r="K1370">
        <v>1</v>
      </c>
      <c r="L1370">
        <v>0</v>
      </c>
      <c r="M1370">
        <v>0</v>
      </c>
      <c r="N1370">
        <v>4.38</v>
      </c>
    </row>
    <row r="1371" spans="1:14" x14ac:dyDescent="0.3">
      <c r="A1371">
        <v>766</v>
      </c>
      <c r="B1371">
        <v>806</v>
      </c>
      <c r="C1371" s="1">
        <v>43894</v>
      </c>
      <c r="D1371">
        <v>26.595797000000001</v>
      </c>
      <c r="E1371">
        <v>93.445447000000001</v>
      </c>
      <c r="F1371" t="s">
        <v>36</v>
      </c>
      <c r="G1371" t="s">
        <v>191</v>
      </c>
      <c r="H1371">
        <v>1</v>
      </c>
      <c r="I1371">
        <v>0</v>
      </c>
      <c r="J1371">
        <v>0</v>
      </c>
      <c r="K1371">
        <v>1</v>
      </c>
      <c r="L1371">
        <v>0</v>
      </c>
      <c r="M1371">
        <v>0</v>
      </c>
      <c r="N1371">
        <v>12.51</v>
      </c>
    </row>
    <row r="1372" spans="1:14" x14ac:dyDescent="0.3">
      <c r="A1372">
        <v>767</v>
      </c>
      <c r="B1372">
        <v>807</v>
      </c>
      <c r="C1372" s="1">
        <v>43894</v>
      </c>
      <c r="D1372">
        <v>26.576785999999998</v>
      </c>
      <c r="E1372">
        <v>93.083996999999997</v>
      </c>
      <c r="F1372" t="s">
        <v>192</v>
      </c>
      <c r="G1372" t="s">
        <v>190</v>
      </c>
      <c r="H1372">
        <v>1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2.0099999999999998</v>
      </c>
    </row>
    <row r="1373" spans="1:14" x14ac:dyDescent="0.3">
      <c r="A1373">
        <v>768</v>
      </c>
      <c r="B1373">
        <v>808</v>
      </c>
      <c r="C1373" s="1">
        <v>43896</v>
      </c>
      <c r="D1373">
        <v>26.627928000000001</v>
      </c>
      <c r="E1373">
        <v>93.537346999999997</v>
      </c>
      <c r="F1373" t="s">
        <v>48</v>
      </c>
      <c r="G1373" t="s">
        <v>191</v>
      </c>
      <c r="H1373">
        <v>1</v>
      </c>
      <c r="I1373">
        <v>0</v>
      </c>
      <c r="J1373">
        <v>0</v>
      </c>
      <c r="K1373">
        <v>1</v>
      </c>
      <c r="L1373">
        <v>0</v>
      </c>
      <c r="M1373">
        <v>0</v>
      </c>
      <c r="N1373">
        <v>1.3</v>
      </c>
    </row>
    <row r="1374" spans="1:14" x14ac:dyDescent="0.3">
      <c r="A1374">
        <v>769</v>
      </c>
      <c r="B1374">
        <v>809</v>
      </c>
      <c r="C1374" s="1">
        <v>43896</v>
      </c>
      <c r="D1374">
        <v>26.599183</v>
      </c>
      <c r="E1374">
        <v>93.451925000000003</v>
      </c>
      <c r="F1374" t="s">
        <v>30</v>
      </c>
      <c r="G1374" t="s">
        <v>191</v>
      </c>
      <c r="H1374">
        <v>1</v>
      </c>
      <c r="I1374">
        <v>0</v>
      </c>
      <c r="J1374">
        <v>0</v>
      </c>
      <c r="K1374">
        <v>1</v>
      </c>
      <c r="L1374">
        <v>0</v>
      </c>
      <c r="M1374">
        <v>0</v>
      </c>
      <c r="N1374">
        <v>1.49</v>
      </c>
    </row>
    <row r="1375" spans="1:14" x14ac:dyDescent="0.3">
      <c r="A1375">
        <v>770</v>
      </c>
      <c r="B1375">
        <v>810</v>
      </c>
      <c r="C1375" s="1">
        <v>43896</v>
      </c>
      <c r="D1375">
        <v>26.577383000000001</v>
      </c>
      <c r="E1375">
        <v>93.082108000000005</v>
      </c>
      <c r="F1375" t="s">
        <v>44</v>
      </c>
      <c r="G1375" t="s">
        <v>186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3.12</v>
      </c>
    </row>
    <row r="1376" spans="1:14" x14ac:dyDescent="0.3">
      <c r="A1376">
        <v>771</v>
      </c>
      <c r="B1376">
        <v>810</v>
      </c>
      <c r="C1376" s="1">
        <v>43896</v>
      </c>
      <c r="D1376">
        <v>26.577383000000001</v>
      </c>
      <c r="E1376">
        <v>93.082108000000005</v>
      </c>
      <c r="F1376" t="s">
        <v>44</v>
      </c>
      <c r="G1376" t="s">
        <v>186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3.12</v>
      </c>
    </row>
    <row r="1377" spans="1:14" x14ac:dyDescent="0.3">
      <c r="A1377">
        <v>772</v>
      </c>
      <c r="B1377">
        <v>810</v>
      </c>
      <c r="C1377" s="1">
        <v>43896</v>
      </c>
      <c r="D1377">
        <v>26.577383000000001</v>
      </c>
      <c r="E1377">
        <v>93.082108000000005</v>
      </c>
      <c r="F1377" t="s">
        <v>44</v>
      </c>
      <c r="G1377" t="s">
        <v>186</v>
      </c>
      <c r="H1377">
        <v>1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3.12</v>
      </c>
    </row>
    <row r="1378" spans="1:14" x14ac:dyDescent="0.3">
      <c r="A1378">
        <v>773</v>
      </c>
      <c r="B1378">
        <v>810</v>
      </c>
      <c r="C1378" s="1">
        <v>43896</v>
      </c>
      <c r="D1378">
        <v>26.577383000000001</v>
      </c>
      <c r="E1378">
        <v>93.082108000000005</v>
      </c>
      <c r="F1378" t="s">
        <v>44</v>
      </c>
      <c r="G1378" t="s">
        <v>186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3.12</v>
      </c>
    </row>
    <row r="1379" spans="1:14" x14ac:dyDescent="0.3">
      <c r="A1379">
        <v>774</v>
      </c>
      <c r="B1379">
        <v>810</v>
      </c>
      <c r="C1379" s="1">
        <v>43896</v>
      </c>
      <c r="D1379">
        <v>26.577383000000001</v>
      </c>
      <c r="E1379">
        <v>93.082108000000005</v>
      </c>
      <c r="F1379" t="s">
        <v>44</v>
      </c>
      <c r="G1379" t="s">
        <v>186</v>
      </c>
      <c r="H1379">
        <v>1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3.12</v>
      </c>
    </row>
    <row r="1380" spans="1:14" x14ac:dyDescent="0.3">
      <c r="A1380">
        <v>775</v>
      </c>
      <c r="B1380">
        <v>810</v>
      </c>
      <c r="C1380" s="1">
        <v>43896</v>
      </c>
      <c r="D1380">
        <v>26.577383000000001</v>
      </c>
      <c r="E1380">
        <v>93.082108000000005</v>
      </c>
      <c r="F1380" t="s">
        <v>44</v>
      </c>
      <c r="G1380" t="s">
        <v>186</v>
      </c>
      <c r="H1380">
        <v>1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v>3.12</v>
      </c>
    </row>
    <row r="1381" spans="1:14" x14ac:dyDescent="0.3">
      <c r="A1381">
        <v>776</v>
      </c>
      <c r="B1381">
        <v>810</v>
      </c>
      <c r="C1381" s="1">
        <v>43896</v>
      </c>
      <c r="D1381">
        <v>26.577383000000001</v>
      </c>
      <c r="E1381">
        <v>93.082108000000005</v>
      </c>
      <c r="F1381" t="s">
        <v>44</v>
      </c>
      <c r="G1381" t="s">
        <v>186</v>
      </c>
      <c r="H1381">
        <v>1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3.12</v>
      </c>
    </row>
    <row r="1382" spans="1:14" x14ac:dyDescent="0.3">
      <c r="A1382">
        <v>777</v>
      </c>
      <c r="B1382">
        <v>811</v>
      </c>
      <c r="C1382" s="1">
        <v>43896</v>
      </c>
      <c r="D1382">
        <v>26.570819</v>
      </c>
      <c r="E1382">
        <v>93.048900000000003</v>
      </c>
      <c r="F1382" t="s">
        <v>36</v>
      </c>
      <c r="G1382" t="s">
        <v>191</v>
      </c>
      <c r="H1382">
        <v>1</v>
      </c>
      <c r="I1382">
        <v>0</v>
      </c>
      <c r="J1382">
        <v>0</v>
      </c>
      <c r="K1382">
        <v>1</v>
      </c>
      <c r="L1382">
        <v>0</v>
      </c>
      <c r="M1382">
        <v>0</v>
      </c>
      <c r="N1382">
        <v>3.31</v>
      </c>
    </row>
    <row r="1383" spans="1:14" x14ac:dyDescent="0.3">
      <c r="A1383">
        <v>778</v>
      </c>
      <c r="B1383">
        <v>812</v>
      </c>
      <c r="C1383" s="1">
        <v>43898</v>
      </c>
      <c r="D1383">
        <v>26.575536</v>
      </c>
      <c r="E1383">
        <v>93.200188999999995</v>
      </c>
      <c r="F1383" t="s">
        <v>37</v>
      </c>
      <c r="G1383" t="s">
        <v>187</v>
      </c>
      <c r="H1383">
        <v>1</v>
      </c>
      <c r="I1383">
        <v>0</v>
      </c>
      <c r="J1383">
        <v>0</v>
      </c>
      <c r="K1383">
        <v>1</v>
      </c>
      <c r="L1383">
        <v>0</v>
      </c>
      <c r="M1383">
        <v>0</v>
      </c>
      <c r="N1383">
        <v>3.01</v>
      </c>
    </row>
    <row r="1384" spans="1:14" x14ac:dyDescent="0.3">
      <c r="A1384">
        <v>779</v>
      </c>
      <c r="B1384">
        <v>813</v>
      </c>
      <c r="C1384" s="1">
        <v>43898</v>
      </c>
      <c r="D1384">
        <v>26.569281</v>
      </c>
      <c r="E1384">
        <v>93.135582999999997</v>
      </c>
      <c r="F1384" t="s">
        <v>122</v>
      </c>
      <c r="G1384" t="s">
        <v>189</v>
      </c>
      <c r="H1384">
        <v>1</v>
      </c>
      <c r="I1384">
        <v>0</v>
      </c>
      <c r="J1384">
        <v>0</v>
      </c>
      <c r="K1384">
        <v>1</v>
      </c>
      <c r="L1384">
        <v>0</v>
      </c>
      <c r="M1384">
        <v>0</v>
      </c>
      <c r="N1384">
        <v>3.17</v>
      </c>
    </row>
    <row r="1385" spans="1:14" x14ac:dyDescent="0.3">
      <c r="A1385">
        <v>780</v>
      </c>
      <c r="B1385">
        <v>814</v>
      </c>
      <c r="C1385" s="1">
        <v>43901</v>
      </c>
      <c r="D1385">
        <v>26.610499999999998</v>
      </c>
      <c r="E1385">
        <v>93.482297000000003</v>
      </c>
      <c r="F1385" t="s">
        <v>37</v>
      </c>
      <c r="G1385" t="s">
        <v>187</v>
      </c>
      <c r="H1385">
        <v>1</v>
      </c>
      <c r="I1385">
        <v>0</v>
      </c>
      <c r="J1385">
        <v>0</v>
      </c>
      <c r="K1385">
        <v>1</v>
      </c>
      <c r="L1385">
        <v>0</v>
      </c>
      <c r="M1385">
        <v>0</v>
      </c>
      <c r="N1385">
        <v>12.14</v>
      </c>
    </row>
    <row r="1386" spans="1:14" x14ac:dyDescent="0.3">
      <c r="A1386">
        <v>781</v>
      </c>
      <c r="B1386">
        <v>815</v>
      </c>
      <c r="C1386" s="1">
        <v>43901</v>
      </c>
      <c r="D1386">
        <v>26.605533000000001</v>
      </c>
      <c r="E1386">
        <v>93.464035999999993</v>
      </c>
      <c r="F1386" t="s">
        <v>36</v>
      </c>
      <c r="G1386" t="s">
        <v>191</v>
      </c>
      <c r="H1386">
        <v>1</v>
      </c>
      <c r="I1386">
        <v>0</v>
      </c>
      <c r="J1386">
        <v>0</v>
      </c>
      <c r="K1386">
        <v>1</v>
      </c>
      <c r="L1386">
        <v>0</v>
      </c>
      <c r="M1386">
        <v>0</v>
      </c>
      <c r="N1386">
        <v>12.33</v>
      </c>
    </row>
    <row r="1387" spans="1:14" x14ac:dyDescent="0.3">
      <c r="A1387">
        <v>782</v>
      </c>
      <c r="B1387">
        <v>816</v>
      </c>
      <c r="C1387" s="1">
        <v>43901</v>
      </c>
      <c r="D1387">
        <v>26.603169000000001</v>
      </c>
      <c r="E1387">
        <v>93.459675000000004</v>
      </c>
      <c r="F1387" t="s">
        <v>29</v>
      </c>
      <c r="G1387" t="s">
        <v>187</v>
      </c>
      <c r="H1387">
        <v>1</v>
      </c>
      <c r="I1387">
        <v>0</v>
      </c>
      <c r="J1387">
        <v>0</v>
      </c>
      <c r="K1387">
        <v>1</v>
      </c>
      <c r="L1387">
        <v>0</v>
      </c>
      <c r="M1387">
        <v>0</v>
      </c>
      <c r="N1387">
        <v>12.42</v>
      </c>
    </row>
    <row r="1388" spans="1:14" x14ac:dyDescent="0.3">
      <c r="A1388">
        <v>783</v>
      </c>
      <c r="B1388">
        <v>817</v>
      </c>
      <c r="C1388" s="1">
        <v>43901</v>
      </c>
      <c r="D1388">
        <v>26.568169000000001</v>
      </c>
      <c r="E1388">
        <v>93.063124999999999</v>
      </c>
      <c r="F1388" t="s">
        <v>34</v>
      </c>
      <c r="G1388" t="s">
        <v>187</v>
      </c>
      <c r="H1388">
        <v>1</v>
      </c>
      <c r="I1388">
        <v>0</v>
      </c>
      <c r="J1388">
        <v>0</v>
      </c>
      <c r="K1388">
        <v>1</v>
      </c>
      <c r="L1388">
        <v>0</v>
      </c>
      <c r="M1388">
        <v>0</v>
      </c>
      <c r="N1388">
        <v>2.2599999999999998</v>
      </c>
    </row>
    <row r="1389" spans="1:14" x14ac:dyDescent="0.3">
      <c r="A1389">
        <v>784</v>
      </c>
      <c r="B1389">
        <v>818</v>
      </c>
      <c r="C1389" s="1">
        <v>43901</v>
      </c>
      <c r="D1389">
        <v>26.568950000000001</v>
      </c>
      <c r="E1389">
        <v>93.071460999999999</v>
      </c>
      <c r="F1389" t="s">
        <v>36</v>
      </c>
      <c r="G1389" t="s">
        <v>191</v>
      </c>
      <c r="H1389">
        <v>1</v>
      </c>
      <c r="I1389">
        <v>0</v>
      </c>
      <c r="J1389">
        <v>0</v>
      </c>
      <c r="K1389">
        <v>1</v>
      </c>
      <c r="L1389">
        <v>0</v>
      </c>
      <c r="M1389">
        <v>0</v>
      </c>
      <c r="N1389">
        <v>2.33</v>
      </c>
    </row>
    <row r="1390" spans="1:14" x14ac:dyDescent="0.3">
      <c r="A1390">
        <v>785</v>
      </c>
      <c r="B1390">
        <v>819</v>
      </c>
      <c r="C1390" s="1">
        <v>43901</v>
      </c>
      <c r="D1390">
        <v>26.571349999999999</v>
      </c>
      <c r="E1390">
        <v>93.140930999999995</v>
      </c>
      <c r="F1390" t="s">
        <v>28</v>
      </c>
      <c r="G1390" t="s">
        <v>191</v>
      </c>
      <c r="H1390">
        <v>1</v>
      </c>
      <c r="I1390">
        <v>0</v>
      </c>
      <c r="J1390">
        <v>0</v>
      </c>
      <c r="K1390">
        <v>1</v>
      </c>
      <c r="L1390">
        <v>0</v>
      </c>
      <c r="M1390">
        <v>0</v>
      </c>
      <c r="N1390">
        <v>3.31</v>
      </c>
    </row>
    <row r="1391" spans="1:14" x14ac:dyDescent="0.3">
      <c r="A1391">
        <v>786</v>
      </c>
      <c r="B1391">
        <v>820</v>
      </c>
      <c r="C1391" s="1">
        <v>43903</v>
      </c>
      <c r="D1391">
        <v>26.636658000000001</v>
      </c>
      <c r="E1391">
        <v>93.558735999999996</v>
      </c>
      <c r="F1391" t="s">
        <v>34</v>
      </c>
      <c r="G1391" t="s">
        <v>187</v>
      </c>
      <c r="H1391">
        <v>1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v>2</v>
      </c>
    </row>
    <row r="1392" spans="1:14" x14ac:dyDescent="0.3">
      <c r="A1392">
        <v>787</v>
      </c>
      <c r="B1392">
        <v>821</v>
      </c>
      <c r="C1392" s="1">
        <v>43903</v>
      </c>
      <c r="D1392">
        <v>26.617692000000002</v>
      </c>
      <c r="E1392">
        <v>93.513389000000004</v>
      </c>
      <c r="F1392" t="s">
        <v>30</v>
      </c>
      <c r="G1392" t="s">
        <v>191</v>
      </c>
      <c r="H1392">
        <v>1</v>
      </c>
      <c r="I1392">
        <v>0</v>
      </c>
      <c r="J1392">
        <v>0</v>
      </c>
      <c r="K1392">
        <v>1</v>
      </c>
      <c r="L1392">
        <v>0</v>
      </c>
      <c r="M1392">
        <v>0</v>
      </c>
      <c r="N1392">
        <v>2.12</v>
      </c>
    </row>
    <row r="1393" spans="1:14" x14ac:dyDescent="0.3">
      <c r="A1393">
        <v>788</v>
      </c>
      <c r="B1393">
        <v>822</v>
      </c>
      <c r="C1393" s="1">
        <v>43903</v>
      </c>
      <c r="D1393">
        <v>26.60155</v>
      </c>
      <c r="E1393">
        <v>93.456593999999996</v>
      </c>
      <c r="F1393" t="s">
        <v>30</v>
      </c>
      <c r="G1393" t="s">
        <v>191</v>
      </c>
      <c r="H1393">
        <v>1</v>
      </c>
      <c r="I1393">
        <v>0</v>
      </c>
      <c r="J1393">
        <v>0</v>
      </c>
      <c r="K1393">
        <v>1</v>
      </c>
      <c r="L1393">
        <v>0</v>
      </c>
      <c r="M1393">
        <v>0</v>
      </c>
      <c r="N1393">
        <v>2.2799999999999998</v>
      </c>
    </row>
    <row r="1394" spans="1:14" x14ac:dyDescent="0.3">
      <c r="A1394">
        <v>789</v>
      </c>
      <c r="B1394">
        <v>823</v>
      </c>
      <c r="C1394" s="1">
        <v>43903</v>
      </c>
      <c r="D1394">
        <v>26.574489</v>
      </c>
      <c r="E1394">
        <v>93.193206000000004</v>
      </c>
      <c r="F1394" t="s">
        <v>70</v>
      </c>
      <c r="G1394" t="s">
        <v>190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4.13</v>
      </c>
    </row>
    <row r="1395" spans="1:14" x14ac:dyDescent="0.3">
      <c r="A1395">
        <v>790</v>
      </c>
      <c r="B1395">
        <v>823</v>
      </c>
      <c r="C1395" s="1">
        <v>43903</v>
      </c>
      <c r="D1395">
        <v>26.574489</v>
      </c>
      <c r="E1395">
        <v>93.193206000000004</v>
      </c>
      <c r="F1395" t="s">
        <v>70</v>
      </c>
      <c r="G1395" t="s">
        <v>190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4.13</v>
      </c>
    </row>
    <row r="1396" spans="1:14" x14ac:dyDescent="0.3">
      <c r="A1396">
        <v>791</v>
      </c>
      <c r="B1396">
        <v>824</v>
      </c>
      <c r="C1396" s="1">
        <v>43903</v>
      </c>
      <c r="D1396">
        <v>26.574669</v>
      </c>
      <c r="E1396">
        <v>93.230744000000001</v>
      </c>
      <c r="F1396" t="s">
        <v>90</v>
      </c>
      <c r="G1396" t="s">
        <v>189</v>
      </c>
      <c r="H1396">
        <v>1</v>
      </c>
      <c r="I1396">
        <v>0</v>
      </c>
      <c r="J1396">
        <v>0</v>
      </c>
      <c r="K1396">
        <v>1</v>
      </c>
      <c r="L1396">
        <v>0</v>
      </c>
      <c r="M1396">
        <v>0</v>
      </c>
      <c r="N1396">
        <v>4.3899999999999997</v>
      </c>
    </row>
    <row r="1397" spans="1:14" x14ac:dyDescent="0.3">
      <c r="A1397">
        <v>792</v>
      </c>
      <c r="B1397">
        <v>825</v>
      </c>
      <c r="C1397" s="1">
        <v>43906</v>
      </c>
      <c r="D1397">
        <v>26.610661</v>
      </c>
      <c r="E1397">
        <v>93.486441999999997</v>
      </c>
      <c r="F1397" t="s">
        <v>36</v>
      </c>
      <c r="G1397" t="s">
        <v>191</v>
      </c>
      <c r="H1397">
        <v>1</v>
      </c>
      <c r="I1397">
        <v>0</v>
      </c>
      <c r="J1397">
        <v>0</v>
      </c>
      <c r="K1397">
        <v>1</v>
      </c>
      <c r="L1397">
        <v>0</v>
      </c>
      <c r="M1397">
        <v>0</v>
      </c>
      <c r="N1397">
        <v>1.29</v>
      </c>
    </row>
    <row r="1398" spans="1:14" x14ac:dyDescent="0.3">
      <c r="A1398">
        <v>793</v>
      </c>
      <c r="B1398">
        <v>826</v>
      </c>
      <c r="C1398" s="1">
        <v>43908</v>
      </c>
      <c r="D1398">
        <v>26.587682999999998</v>
      </c>
      <c r="E1398">
        <v>93.383797000000001</v>
      </c>
      <c r="F1398" t="s">
        <v>36</v>
      </c>
      <c r="G1398" t="s">
        <v>191</v>
      </c>
      <c r="H1398">
        <v>1</v>
      </c>
      <c r="I1398">
        <v>0</v>
      </c>
      <c r="J1398">
        <v>0</v>
      </c>
      <c r="K1398">
        <v>1</v>
      </c>
      <c r="L1398">
        <v>0</v>
      </c>
      <c r="M1398">
        <v>0</v>
      </c>
      <c r="N1398">
        <v>2.02</v>
      </c>
    </row>
    <row r="1399" spans="1:14" x14ac:dyDescent="0.3">
      <c r="A1399">
        <v>794</v>
      </c>
      <c r="B1399">
        <v>827</v>
      </c>
      <c r="C1399" s="1">
        <v>43908</v>
      </c>
      <c r="D1399">
        <v>26.574428000000001</v>
      </c>
      <c r="E1399">
        <v>93.090052999999997</v>
      </c>
      <c r="F1399" t="s">
        <v>28</v>
      </c>
      <c r="G1399" t="s">
        <v>191</v>
      </c>
      <c r="H1399">
        <v>1</v>
      </c>
      <c r="I1399">
        <v>0</v>
      </c>
      <c r="J1399">
        <v>0</v>
      </c>
      <c r="K1399">
        <v>1</v>
      </c>
      <c r="L1399">
        <v>0</v>
      </c>
      <c r="M1399">
        <v>0</v>
      </c>
      <c r="N1399">
        <v>3.03</v>
      </c>
    </row>
    <row r="1400" spans="1:14" x14ac:dyDescent="0.3">
      <c r="A1400">
        <v>795</v>
      </c>
      <c r="B1400">
        <v>828</v>
      </c>
      <c r="C1400" s="1">
        <v>43908</v>
      </c>
      <c r="D1400">
        <v>26.577392</v>
      </c>
      <c r="E1400">
        <v>93.081785999999994</v>
      </c>
      <c r="F1400" t="s">
        <v>44</v>
      </c>
      <c r="G1400" t="s">
        <v>186</v>
      </c>
      <c r="H1400">
        <v>1</v>
      </c>
      <c r="I1400">
        <v>0</v>
      </c>
      <c r="J1400">
        <v>0</v>
      </c>
      <c r="K1400">
        <v>0</v>
      </c>
      <c r="L1400">
        <v>0</v>
      </c>
      <c r="M1400">
        <v>1</v>
      </c>
      <c r="N1400" t="s">
        <v>181</v>
      </c>
    </row>
    <row r="1401" spans="1:14" x14ac:dyDescent="0.3">
      <c r="A1401">
        <v>796</v>
      </c>
      <c r="B1401">
        <v>828</v>
      </c>
      <c r="C1401" s="1">
        <v>43908</v>
      </c>
      <c r="D1401">
        <v>26.577392</v>
      </c>
      <c r="E1401">
        <v>93.081785999999994</v>
      </c>
      <c r="F1401" t="s">
        <v>44</v>
      </c>
      <c r="G1401" t="s">
        <v>186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1</v>
      </c>
      <c r="N1401" t="s">
        <v>181</v>
      </c>
    </row>
    <row r="1402" spans="1:14" x14ac:dyDescent="0.3">
      <c r="A1402">
        <v>797</v>
      </c>
      <c r="B1402">
        <v>828</v>
      </c>
      <c r="C1402" s="1">
        <v>43908</v>
      </c>
      <c r="D1402">
        <v>26.577392</v>
      </c>
      <c r="E1402">
        <v>93.081785999999994</v>
      </c>
      <c r="F1402" t="s">
        <v>44</v>
      </c>
      <c r="G1402" t="s">
        <v>186</v>
      </c>
      <c r="H1402">
        <v>1</v>
      </c>
      <c r="I1402">
        <v>0</v>
      </c>
      <c r="J1402">
        <v>0</v>
      </c>
      <c r="K1402">
        <v>0</v>
      </c>
      <c r="L1402">
        <v>0</v>
      </c>
      <c r="M1402">
        <v>1</v>
      </c>
      <c r="N1402" t="s">
        <v>181</v>
      </c>
    </row>
    <row r="1403" spans="1:14" x14ac:dyDescent="0.3">
      <c r="A1403">
        <v>798</v>
      </c>
      <c r="B1403">
        <v>828</v>
      </c>
      <c r="C1403" s="1">
        <v>43908</v>
      </c>
      <c r="D1403">
        <v>26.577392</v>
      </c>
      <c r="E1403">
        <v>93.081785999999994</v>
      </c>
      <c r="F1403" t="s">
        <v>44</v>
      </c>
      <c r="G1403" t="s">
        <v>186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1</v>
      </c>
      <c r="N1403" t="s">
        <v>181</v>
      </c>
    </row>
    <row r="1404" spans="1:14" x14ac:dyDescent="0.3">
      <c r="A1404">
        <v>799</v>
      </c>
      <c r="B1404">
        <v>828</v>
      </c>
      <c r="C1404" s="1">
        <v>43908</v>
      </c>
      <c r="D1404">
        <v>26.577392</v>
      </c>
      <c r="E1404">
        <v>93.081785999999994</v>
      </c>
      <c r="F1404" t="s">
        <v>44</v>
      </c>
      <c r="G1404" t="s">
        <v>186</v>
      </c>
      <c r="H1404">
        <v>1</v>
      </c>
      <c r="I1404">
        <v>0</v>
      </c>
      <c r="J1404">
        <v>0</v>
      </c>
      <c r="K1404">
        <v>0</v>
      </c>
      <c r="L1404">
        <v>0</v>
      </c>
      <c r="M1404">
        <v>1</v>
      </c>
      <c r="N1404" t="s">
        <v>181</v>
      </c>
    </row>
    <row r="1405" spans="1:14" x14ac:dyDescent="0.3">
      <c r="A1405">
        <v>800</v>
      </c>
      <c r="B1405">
        <v>828</v>
      </c>
      <c r="C1405" s="1">
        <v>43908</v>
      </c>
      <c r="D1405">
        <v>26.577392</v>
      </c>
      <c r="E1405">
        <v>93.081785999999994</v>
      </c>
      <c r="F1405" t="s">
        <v>44</v>
      </c>
      <c r="G1405" t="s">
        <v>186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1</v>
      </c>
      <c r="N1405" t="s">
        <v>181</v>
      </c>
    </row>
    <row r="1406" spans="1:14" x14ac:dyDescent="0.3">
      <c r="A1406">
        <v>801</v>
      </c>
      <c r="B1406">
        <v>828</v>
      </c>
      <c r="C1406" s="1">
        <v>43908</v>
      </c>
      <c r="D1406">
        <v>26.577392</v>
      </c>
      <c r="E1406">
        <v>93.081785999999994</v>
      </c>
      <c r="F1406" t="s">
        <v>44</v>
      </c>
      <c r="G1406" t="s">
        <v>186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1</v>
      </c>
      <c r="N1406" t="s">
        <v>181</v>
      </c>
    </row>
    <row r="1407" spans="1:14" x14ac:dyDescent="0.3">
      <c r="A1407">
        <v>802</v>
      </c>
      <c r="B1407">
        <v>828</v>
      </c>
      <c r="C1407" s="1">
        <v>43908</v>
      </c>
      <c r="D1407">
        <v>26.577392</v>
      </c>
      <c r="E1407">
        <v>93.081785999999994</v>
      </c>
      <c r="F1407" t="s">
        <v>44</v>
      </c>
      <c r="G1407" t="s">
        <v>186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1</v>
      </c>
      <c r="N1407" t="s">
        <v>181</v>
      </c>
    </row>
    <row r="1408" spans="1:14" x14ac:dyDescent="0.3">
      <c r="A1408">
        <v>803</v>
      </c>
      <c r="B1408">
        <v>828</v>
      </c>
      <c r="C1408" s="1">
        <v>43908</v>
      </c>
      <c r="D1408">
        <v>26.577392</v>
      </c>
      <c r="E1408">
        <v>93.081785999999994</v>
      </c>
      <c r="F1408" t="s">
        <v>44</v>
      </c>
      <c r="G1408" t="s">
        <v>186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1</v>
      </c>
      <c r="N1408" t="s">
        <v>181</v>
      </c>
    </row>
    <row r="1409" spans="1:14" x14ac:dyDescent="0.3">
      <c r="A1409">
        <v>804</v>
      </c>
      <c r="B1409">
        <v>828</v>
      </c>
      <c r="C1409" s="1">
        <v>43908</v>
      </c>
      <c r="D1409">
        <v>26.577392</v>
      </c>
      <c r="E1409">
        <v>93.081785999999994</v>
      </c>
      <c r="F1409" t="s">
        <v>44</v>
      </c>
      <c r="G1409" t="s">
        <v>186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1</v>
      </c>
      <c r="N1409" t="s">
        <v>181</v>
      </c>
    </row>
    <row r="1410" spans="1:14" x14ac:dyDescent="0.3">
      <c r="A1410">
        <v>805</v>
      </c>
      <c r="B1410">
        <v>828</v>
      </c>
      <c r="C1410" s="1">
        <v>43908</v>
      </c>
      <c r="D1410">
        <v>26.577392</v>
      </c>
      <c r="E1410">
        <v>93.081785999999994</v>
      </c>
      <c r="F1410" t="s">
        <v>44</v>
      </c>
      <c r="G1410" t="s">
        <v>186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1</v>
      </c>
      <c r="N1410" t="s">
        <v>181</v>
      </c>
    </row>
    <row r="1411" spans="1:14" x14ac:dyDescent="0.3">
      <c r="A1411">
        <v>806</v>
      </c>
      <c r="B1411">
        <v>829</v>
      </c>
      <c r="C1411" s="1">
        <v>43908</v>
      </c>
      <c r="D1411">
        <v>26.574332999999999</v>
      </c>
      <c r="E1411">
        <v>93.192943999999997</v>
      </c>
      <c r="F1411" t="s">
        <v>198</v>
      </c>
      <c r="G1411" t="s">
        <v>190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3.35</v>
      </c>
    </row>
    <row r="1412" spans="1:14" x14ac:dyDescent="0.3">
      <c r="A1412">
        <v>807</v>
      </c>
      <c r="B1412">
        <v>829</v>
      </c>
      <c r="C1412" s="1">
        <v>43908</v>
      </c>
      <c r="D1412">
        <v>26.574332999999999</v>
      </c>
      <c r="E1412">
        <v>93.192943999999997</v>
      </c>
      <c r="F1412" t="s">
        <v>198</v>
      </c>
      <c r="G1412" t="s">
        <v>190</v>
      </c>
      <c r="H1412">
        <v>1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3.35</v>
      </c>
    </row>
    <row r="1413" spans="1:14" x14ac:dyDescent="0.3">
      <c r="A1413">
        <v>808</v>
      </c>
      <c r="B1413">
        <v>830</v>
      </c>
      <c r="C1413" s="1">
        <v>43908</v>
      </c>
      <c r="D1413">
        <v>26.574221999999999</v>
      </c>
      <c r="E1413">
        <v>93.188972000000007</v>
      </c>
      <c r="F1413" t="s">
        <v>64</v>
      </c>
      <c r="G1413" t="s">
        <v>190</v>
      </c>
      <c r="H1413">
        <v>1</v>
      </c>
      <c r="I1413">
        <v>0</v>
      </c>
      <c r="J1413">
        <v>0</v>
      </c>
      <c r="K1413">
        <v>0</v>
      </c>
      <c r="L1413">
        <v>0</v>
      </c>
      <c r="M1413">
        <v>1</v>
      </c>
      <c r="N1413" t="s">
        <v>182</v>
      </c>
    </row>
    <row r="1414" spans="1:14" x14ac:dyDescent="0.3">
      <c r="A1414">
        <v>809</v>
      </c>
      <c r="B1414">
        <v>831</v>
      </c>
      <c r="C1414" s="1">
        <v>43908</v>
      </c>
      <c r="D1414">
        <v>26.568888999999999</v>
      </c>
      <c r="E1414">
        <v>93.134028000000001</v>
      </c>
      <c r="F1414" t="s">
        <v>70</v>
      </c>
      <c r="G1414" t="s">
        <v>190</v>
      </c>
      <c r="H1414">
        <v>1</v>
      </c>
      <c r="I1414">
        <v>0</v>
      </c>
      <c r="J1414">
        <v>0</v>
      </c>
      <c r="K1414">
        <v>0</v>
      </c>
      <c r="L1414">
        <v>0</v>
      </c>
      <c r="M1414">
        <v>1</v>
      </c>
      <c r="N1414" t="s">
        <v>183</v>
      </c>
    </row>
    <row r="1415" spans="1:14" x14ac:dyDescent="0.3">
      <c r="A1415">
        <v>810</v>
      </c>
      <c r="B1415">
        <v>831</v>
      </c>
      <c r="C1415" s="1">
        <v>43908</v>
      </c>
      <c r="D1415">
        <v>26.568888999999999</v>
      </c>
      <c r="E1415">
        <v>93.134028000000001</v>
      </c>
      <c r="F1415" t="s">
        <v>70</v>
      </c>
      <c r="G1415" t="s">
        <v>190</v>
      </c>
      <c r="H1415">
        <v>1</v>
      </c>
      <c r="I1415">
        <v>0</v>
      </c>
      <c r="J1415">
        <v>0</v>
      </c>
      <c r="K1415">
        <v>0</v>
      </c>
      <c r="L1415">
        <v>0</v>
      </c>
      <c r="M1415">
        <v>1</v>
      </c>
      <c r="N1415" t="s">
        <v>183</v>
      </c>
    </row>
    <row r="1416" spans="1:14" x14ac:dyDescent="0.3">
      <c r="A1416">
        <v>811</v>
      </c>
      <c r="B1416">
        <v>832</v>
      </c>
      <c r="C1416" s="1">
        <v>43910</v>
      </c>
      <c r="D1416">
        <v>26.574543999999999</v>
      </c>
      <c r="E1416">
        <v>93.193719000000002</v>
      </c>
      <c r="F1416" t="s">
        <v>82</v>
      </c>
      <c r="G1416" t="s">
        <v>191</v>
      </c>
      <c r="H1416">
        <v>1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3.34</v>
      </c>
    </row>
    <row r="1417" spans="1:14" x14ac:dyDescent="0.3">
      <c r="A1417">
        <v>812</v>
      </c>
      <c r="B1417">
        <v>833</v>
      </c>
      <c r="C1417" s="1">
        <v>43910</v>
      </c>
      <c r="D1417">
        <v>26.571417</v>
      </c>
      <c r="E1417">
        <v>93.117221999999998</v>
      </c>
      <c r="F1417" t="s">
        <v>70</v>
      </c>
      <c r="G1417" t="s">
        <v>190</v>
      </c>
      <c r="H1417">
        <v>1</v>
      </c>
      <c r="I1417">
        <v>0</v>
      </c>
      <c r="J1417">
        <v>0</v>
      </c>
      <c r="K1417">
        <v>0</v>
      </c>
      <c r="L1417">
        <v>0</v>
      </c>
      <c r="M1417">
        <v>1</v>
      </c>
      <c r="N1417">
        <v>3.5</v>
      </c>
    </row>
    <row r="1418" spans="1:14" x14ac:dyDescent="0.3">
      <c r="A1418">
        <v>813</v>
      </c>
      <c r="B1418">
        <v>834</v>
      </c>
      <c r="C1418" s="1">
        <v>43910</v>
      </c>
      <c r="D1418">
        <v>26.574221999999999</v>
      </c>
      <c r="E1418">
        <v>93.188972000000007</v>
      </c>
      <c r="F1418" t="s">
        <v>70</v>
      </c>
      <c r="G1418" t="s">
        <v>190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1</v>
      </c>
      <c r="N1418" t="s">
        <v>184</v>
      </c>
    </row>
    <row r="1419" spans="1:14" x14ac:dyDescent="0.3">
      <c r="A1419">
        <v>814</v>
      </c>
      <c r="B1419">
        <v>834</v>
      </c>
      <c r="C1419" s="1">
        <v>43910</v>
      </c>
      <c r="D1419">
        <v>26.574221999999999</v>
      </c>
      <c r="E1419">
        <v>93.188972000000007</v>
      </c>
      <c r="F1419" t="s">
        <v>70</v>
      </c>
      <c r="G1419" t="s">
        <v>190</v>
      </c>
      <c r="H1419">
        <v>1</v>
      </c>
      <c r="I1419">
        <v>0</v>
      </c>
      <c r="J1419">
        <v>0</v>
      </c>
      <c r="K1419">
        <v>0</v>
      </c>
      <c r="L1419">
        <v>0</v>
      </c>
      <c r="M1419">
        <v>1</v>
      </c>
      <c r="N1419" t="s">
        <v>184</v>
      </c>
    </row>
    <row r="1420" spans="1:14" x14ac:dyDescent="0.3">
      <c r="A1420">
        <v>815</v>
      </c>
      <c r="B1420">
        <v>834</v>
      </c>
      <c r="C1420" s="1">
        <v>43910</v>
      </c>
      <c r="D1420">
        <v>26.574221999999999</v>
      </c>
      <c r="E1420">
        <v>93.188972000000007</v>
      </c>
      <c r="F1420" t="s">
        <v>70</v>
      </c>
      <c r="G1420" t="s">
        <v>190</v>
      </c>
      <c r="H1420">
        <v>1</v>
      </c>
      <c r="I1420">
        <v>0</v>
      </c>
      <c r="J1420">
        <v>0</v>
      </c>
      <c r="K1420">
        <v>0</v>
      </c>
      <c r="L1420">
        <v>0</v>
      </c>
      <c r="M1420">
        <v>1</v>
      </c>
      <c r="N1420" t="s">
        <v>184</v>
      </c>
    </row>
    <row r="1421" spans="1:14" x14ac:dyDescent="0.3">
      <c r="A1421">
        <v>816</v>
      </c>
      <c r="B1421">
        <v>834</v>
      </c>
      <c r="C1421" s="1">
        <v>43910</v>
      </c>
      <c r="D1421">
        <v>26.574221999999999</v>
      </c>
      <c r="E1421">
        <v>93.188972000000007</v>
      </c>
      <c r="F1421" t="s">
        <v>70</v>
      </c>
      <c r="G1421" t="s">
        <v>190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1</v>
      </c>
      <c r="N1421" t="s">
        <v>184</v>
      </c>
    </row>
    <row r="1422" spans="1:14" x14ac:dyDescent="0.3">
      <c r="A1422">
        <v>817</v>
      </c>
      <c r="B1422">
        <v>835</v>
      </c>
      <c r="C1422" s="1">
        <v>43910</v>
      </c>
      <c r="D1422">
        <v>26.574528000000001</v>
      </c>
      <c r="E1422">
        <v>93.193388999999996</v>
      </c>
      <c r="F1422" t="s">
        <v>70</v>
      </c>
      <c r="G1422" t="s">
        <v>190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1</v>
      </c>
      <c r="N1422" t="s">
        <v>185</v>
      </c>
    </row>
    <row r="1423" spans="1:14" x14ac:dyDescent="0.3">
      <c r="A1423">
        <v>818</v>
      </c>
      <c r="B1423">
        <v>835</v>
      </c>
      <c r="C1423" s="1">
        <v>43910</v>
      </c>
      <c r="D1423">
        <v>26.574528000000001</v>
      </c>
      <c r="E1423">
        <v>93.193388999999996</v>
      </c>
      <c r="F1423" t="s">
        <v>70</v>
      </c>
      <c r="G1423" t="s">
        <v>190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1</v>
      </c>
      <c r="N1423" t="s">
        <v>185</v>
      </c>
    </row>
    <row r="1424" spans="1:14" x14ac:dyDescent="0.3">
      <c r="A1424">
        <v>819</v>
      </c>
      <c r="B1424">
        <v>836</v>
      </c>
      <c r="C1424" s="1">
        <v>43910</v>
      </c>
      <c r="D1424">
        <v>26.574528000000001</v>
      </c>
      <c r="E1424">
        <v>93.193388999999996</v>
      </c>
      <c r="F1424" t="s">
        <v>198</v>
      </c>
      <c r="G1424" t="s">
        <v>190</v>
      </c>
      <c r="H1424">
        <v>1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v>4.08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Sheet5</vt:lpstr>
      <vt:lpstr>Sheet2</vt:lpstr>
      <vt:lpstr>AssamDataAll</vt:lpstr>
      <vt:lpstr>Sheet7</vt:lpstr>
      <vt:lpstr>Sheet4</vt:lpstr>
      <vt:lpstr>SpeciesStatusCounts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Stonecipher</cp:lastModifiedBy>
  <dcterms:created xsi:type="dcterms:W3CDTF">2021-04-08T16:43:37Z</dcterms:created>
  <dcterms:modified xsi:type="dcterms:W3CDTF">2021-10-25T00:01:57Z</dcterms:modified>
</cp:coreProperties>
</file>