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D20" sheetId="5" state="visible" r:id="rId6"/>
    <sheet name="Weapons" sheetId="6" state="visible" r:id="rId7"/>
    <sheet name="Armor" sheetId="7" state="visible" r:id="rId8"/>
    <sheet name="Weapons 2.0" sheetId="8" state="visible" r:id="rId9"/>
    <sheet name="Armor 2.0" sheetId="9" state="visible" r:id="rId10"/>
    <sheet name="Weapons 3.0" sheetId="10" state="visible" r:id="rId11"/>
    <sheet name="Armor 3.0" sheetId="11" state="visible" r:id="rId12"/>
    <sheet name="Armor Layering 3.0" sheetId="12" state="visible" r:id="rId13"/>
    <sheet name="Sheet2" sheetId="13" state="visible" r:id="rId14"/>
    <sheet name="Sheet5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<sst xmlns="http://schemas.openxmlformats.org/spreadsheetml/2006/main" count="592" uniqueCount="136">
  <si>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</si>
  <si>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</si>
  <si>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</si>
  <si>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</si>
  <si>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</si>
  <si>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</si>
  <si>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</si>
  <si>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</si>
  <si>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</si>
  <si>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</si>
  <si>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</si>
  <si>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</si>
  <si>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</si>
  <si>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</si>
  <si>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</si>
  <si>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</si>
  <si>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</si>
  <si>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</si>
  <si>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</si>
  <si>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</si>
  <si>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</si>
  <si>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</si>
  <si>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</si>
  <si>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</si>
  <si>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</si>
  <si>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</si>
  <si>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</si>
  <si>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</si>
  <si>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</si>
  <si>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</si>
  <si>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</si>
  <si>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</si>
  <si>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</si>
  <si>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</si>
  <si>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</si>
  <si>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</si>
  <si>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</si>
  <si>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</si>
  <si>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</si>
  <si>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</si>
  <si>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</si>
  <si>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</si>
  <si>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</si>
  <si>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</si>
  <si>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</si>
  <si>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</si>
  <si>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</si>
  <si>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</si>
  <si>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</si>
  <si>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</si>
  <si>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</si>
  <si>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</si>
  <si>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</si>
  <si>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</si>
  <si>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</si>
  <si>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</si>
  <si>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</si>
  <si>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</si>
  <si>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</si>
  <si>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</si>
  <si>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</si>
  <si>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</si>
  <si>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</si>
  <si>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</si>
  <si>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</si>
  <si>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</si>
  <si>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</si>
  <si>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</si>
  <si>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</si>
  <si>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</si>
  <si>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</si>
  <si>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</si>
  <si>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</si>
  <si>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</si>
  <si>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</si>
  <si>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</si>
  <si>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</si>
  <si>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</si>
  <si>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</si>
  <si>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</si>
  <si>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</si>
  <si>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</si>
  <si>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</si>
  <si>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</si>
  <si>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</si>
  <si>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</si>
  <si>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</si>
  <si>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</si>
  <si>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</si>
  <si>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</si>
  <si>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</si>
  <si>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</si>
  <si>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</si>
  <si>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</si>
  <si>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</si>
  <si>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</si>
  <si>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-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</si>
  <si>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</si>
  <si>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</si>
  <si>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</si>
  <si>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</si>
  <si>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</si>
  <si>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</si>
  <si>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</si>
  <si>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</si>
  <si>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</si>
  <si>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</si>
  <si>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</si>
  <si>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</si>
  <si>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</si>
  <si>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</si>
  <si>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</si>
  <si>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</si>
  <si>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</si>
  <si>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</si>
  <si>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</si>
  <si>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</si>
  <si>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</si>
  <si>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</si>
  <si>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</si>
  <si>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</si>
  <si>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</si>
  <si>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</si>
  <si>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</si>
  <si>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</si>
  <si>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Block</t>
  </si>
  <si>
    <t xml:space="preserve">Protection 
(Increase Wound Threshold)</t>
  </si>
  <si>
    <t xml:space="preserve">Clothing Placement</t>
  </si>
  <si>
    <t xml:space="preserve">Under</t>
  </si>
  <si>
    <t xml:space="preserve">Over</t>
  </si>
  <si>
    <t xml:space="preserve">Brigantine</t>
  </si>
  <si>
    <t xml:space="preserve">Main</t>
  </si>
  <si>
    <t xml:space="preserve">Chain Mail Hauberk</t>
  </si>
  <si>
    <t xml:space="preserve">Combined Items</t>
  </si>
  <si>
    <t xml:space="preserve">Padding + Hide</t>
  </si>
  <si>
    <t xml:space="preserve">Padding + Leather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</si>
</sst>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29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2"/>
    <col collapsed="false" customWidth="true" hidden="false" outlineLevel="0" max="1025" min="6" style="0" width="8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4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9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3.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3.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3.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3.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3.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3.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3.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3.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3.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3.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3.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3.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3.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3.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3.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3.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3.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3.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3.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3.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3.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3.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3.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3.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3.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3.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3.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3.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8" activeCellId="0" sqref="E8"/>
    </sheetView>
  </sheetViews>
  <sheetFormatPr defaultRowHeight="12.75" zeroHeight="false" outlineLevelRow="0" outlineLevelCol="0"/>
  <cols>
    <col collapsed="false" customWidth="true" hidden="false" outlineLevel="0" max="1" min="1" style="0" width="15.97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  <col collapsed="false" customWidth="true" hidden="false" outlineLevel="0" max="9" min="9" style="0" width="16.94"/>
    <col collapsed="false" customWidth="true" hidden="false" outlineLevel="0" max="1025" min="10" style="0" width="8.71"/>
  </cols>
  <sheetData>
    <row r="1" customFormat="false" ht="26.25" hidden="false" customHeight="true" outlineLevel="0" collapsed="false">
      <c r="A1" s="44" t="s">
        <v>87</v>
      </c>
      <c r="B1" s="44" t="s">
        <v>125</v>
      </c>
      <c r="C1" s="2" t="s">
        <v>126</v>
      </c>
      <c r="D1" s="44" t="s">
        <v>90</v>
      </c>
      <c r="E1" s="44" t="s">
        <v>91</v>
      </c>
      <c r="F1" s="44" t="s">
        <v>124</v>
      </c>
      <c r="G1" s="44" t="s">
        <v>93</v>
      </c>
      <c r="H1" s="44" t="s">
        <v>94</v>
      </c>
      <c r="I1" s="0" t="s">
        <v>127</v>
      </c>
    </row>
    <row r="2" s="44" customFormat="true" ht="12.8" hidden="false" customHeight="false" outlineLevel="0" collapsed="false">
      <c r="A2" s="44" t="s">
        <v>95</v>
      </c>
      <c r="B2" s="44" t="n">
        <v>0</v>
      </c>
      <c r="C2" s="44" t="n">
        <v>2</v>
      </c>
      <c r="D2" s="44" t="s">
        <v>96</v>
      </c>
      <c r="E2" s="44" t="s">
        <v>97</v>
      </c>
      <c r="F2" s="44" t="n">
        <v>0</v>
      </c>
      <c r="G2" s="44" t="s">
        <v>96</v>
      </c>
      <c r="H2" s="44" t="s">
        <v>98</v>
      </c>
      <c r="I2" s="44" t="s">
        <v>128</v>
      </c>
    </row>
    <row r="3" customFormat="false" ht="12.8" hidden="false" customHeight="false" outlineLevel="0" collapsed="false">
      <c r="A3" s="0" t="s">
        <v>102</v>
      </c>
      <c r="B3" s="0" t="n">
        <v>1</v>
      </c>
      <c r="C3" s="0" t="n">
        <v>2</v>
      </c>
      <c r="D3" s="0" t="s">
        <v>96</v>
      </c>
      <c r="E3" s="0" t="s">
        <v>97</v>
      </c>
      <c r="F3" s="0" t="n">
        <v>0</v>
      </c>
      <c r="G3" s="0" t="s">
        <v>103</v>
      </c>
      <c r="H3" s="0" t="s">
        <v>98</v>
      </c>
      <c r="I3" s="0" t="s">
        <v>129</v>
      </c>
    </row>
    <row r="4" customFormat="false" ht="12.8" hidden="false" customHeight="false" outlineLevel="0" collapsed="false">
      <c r="A4" s="0" t="s">
        <v>99</v>
      </c>
      <c r="B4" s="0" t="n">
        <v>1</v>
      </c>
      <c r="C4" s="0" t="n">
        <v>1</v>
      </c>
      <c r="D4" s="0" t="s">
        <v>96</v>
      </c>
      <c r="E4" s="0" t="s">
        <v>97</v>
      </c>
      <c r="F4" s="0" t="n">
        <v>0</v>
      </c>
      <c r="G4" s="0" t="s">
        <v>96</v>
      </c>
      <c r="H4" s="0" t="s">
        <v>98</v>
      </c>
      <c r="I4" s="0" t="s">
        <v>129</v>
      </c>
    </row>
    <row r="5" customFormat="false" ht="12.8" hidden="false" customHeight="false" outlineLevel="0" collapsed="false">
      <c r="A5" s="0" t="s">
        <v>105</v>
      </c>
      <c r="B5" s="0" t="n">
        <v>2</v>
      </c>
      <c r="C5" s="0" t="n">
        <v>0</v>
      </c>
      <c r="D5" s="0" t="s">
        <v>96</v>
      </c>
      <c r="E5" s="0" t="s">
        <v>97</v>
      </c>
      <c r="F5" s="0" t="n">
        <v>0</v>
      </c>
      <c r="G5" s="0" t="s">
        <v>96</v>
      </c>
      <c r="H5" s="0" t="s">
        <v>98</v>
      </c>
      <c r="I5" s="0" t="s">
        <v>128</v>
      </c>
    </row>
    <row r="6" customFormat="false" ht="12.8" hidden="false" customHeight="false" outlineLevel="0" collapsed="false">
      <c r="A6" s="0" t="s">
        <v>130</v>
      </c>
      <c r="B6" s="0" t="n">
        <v>2</v>
      </c>
      <c r="C6" s="0" t="n">
        <v>3</v>
      </c>
      <c r="D6" s="0" t="n">
        <v>20</v>
      </c>
      <c r="E6" s="0" t="s">
        <v>49</v>
      </c>
      <c r="F6" s="0" t="n">
        <v>10</v>
      </c>
      <c r="H6" s="0" t="s">
        <v>98</v>
      </c>
      <c r="I6" s="0" t="s">
        <v>129</v>
      </c>
    </row>
    <row r="7" customFormat="false" ht="12.8" hidden="false" customHeight="false" outlineLevel="0" collapsed="false">
      <c r="A7" s="0" t="s">
        <v>106</v>
      </c>
      <c r="B7" s="0" t="n">
        <v>3</v>
      </c>
      <c r="C7" s="0" t="n">
        <v>3</v>
      </c>
      <c r="D7" s="0" t="n">
        <v>20</v>
      </c>
      <c r="E7" s="0" t="s">
        <v>49</v>
      </c>
      <c r="F7" s="0" t="n">
        <v>10</v>
      </c>
      <c r="G7" s="0" t="s">
        <v>103</v>
      </c>
      <c r="H7" s="0" t="s">
        <v>98</v>
      </c>
      <c r="I7" s="0" t="s">
        <v>129</v>
      </c>
    </row>
    <row r="8" customFormat="false" ht="12.8" hidden="false" customHeight="false" outlineLevel="0" collapsed="false">
      <c r="A8" s="0" t="s">
        <v>104</v>
      </c>
      <c r="B8" s="0" t="n">
        <v>0</v>
      </c>
      <c r="C8" s="0" t="n">
        <v>5</v>
      </c>
      <c r="D8" s="0" t="n">
        <v>20</v>
      </c>
      <c r="E8" s="0" t="s">
        <v>49</v>
      </c>
      <c r="F8" s="0" t="n">
        <v>10</v>
      </c>
      <c r="H8" s="0" t="s">
        <v>101</v>
      </c>
      <c r="I8" s="0" t="s">
        <v>131</v>
      </c>
    </row>
    <row r="9" customFormat="false" ht="12.8" hidden="false" customHeight="false" outlineLevel="0" collapsed="false">
      <c r="A9" s="0" t="s">
        <v>107</v>
      </c>
      <c r="B9" s="0" t="n">
        <v>5</v>
      </c>
      <c r="C9" s="0" t="n">
        <v>0</v>
      </c>
      <c r="D9" s="0" t="n">
        <v>20</v>
      </c>
      <c r="E9" s="44" t="s">
        <v>49</v>
      </c>
      <c r="F9" s="0" t="n">
        <v>10</v>
      </c>
      <c r="G9" s="0" t="s">
        <v>96</v>
      </c>
      <c r="H9" s="0" t="s">
        <v>101</v>
      </c>
      <c r="I9" s="0" t="s">
        <v>129</v>
      </c>
    </row>
    <row r="10" customFormat="false" ht="12.8" hidden="false" customHeight="false" outlineLevel="0" collapsed="false">
      <c r="A10" s="0" t="s">
        <v>132</v>
      </c>
      <c r="B10" s="0" t="n">
        <v>4</v>
      </c>
      <c r="C10" s="0" t="n">
        <v>2</v>
      </c>
      <c r="D10" s="0" t="n">
        <v>10</v>
      </c>
      <c r="E10" s="44" t="s">
        <v>49</v>
      </c>
      <c r="F10" s="0" t="n">
        <v>25</v>
      </c>
      <c r="G10" s="0" t="s">
        <v>103</v>
      </c>
      <c r="H10" s="0" t="s">
        <v>98</v>
      </c>
      <c r="I10" s="0" t="s">
        <v>129</v>
      </c>
    </row>
    <row r="11" customFormat="false" ht="12.8" hidden="false" customHeight="false" outlineLevel="0" collapsed="false">
      <c r="A11" s="0" t="s">
        <v>112</v>
      </c>
      <c r="B11" s="0" t="n">
        <v>5</v>
      </c>
      <c r="C11" s="0" t="n">
        <v>3</v>
      </c>
      <c r="D11" s="0" t="n">
        <v>10</v>
      </c>
      <c r="E11" s="0" t="s">
        <v>109</v>
      </c>
      <c r="F11" s="0" t="n">
        <v>25</v>
      </c>
      <c r="G11" s="0" t="s">
        <v>103</v>
      </c>
      <c r="H11" s="0" t="s">
        <v>101</v>
      </c>
      <c r="I11" s="0" t="s">
        <v>129</v>
      </c>
    </row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97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7" min="7" style="0" width="11.99"/>
    <col collapsed="false" customWidth="true" hidden="false" outlineLevel="0" max="1023" min="8" style="0" width="8.71"/>
    <col collapsed="false" customWidth="false" hidden="false" outlineLevel="0" max="1025" min="1024" style="0" width="11.52"/>
  </cols>
  <sheetData>
    <row r="1" customFormat="false" ht="26.25" hidden="false" customHeight="true" outlineLevel="0" collapsed="false">
      <c r="A1" s="44" t="s">
        <v>133</v>
      </c>
      <c r="B1" s="44" t="s">
        <v>125</v>
      </c>
      <c r="C1" s="2" t="s">
        <v>126</v>
      </c>
      <c r="D1" s="44" t="s">
        <v>90</v>
      </c>
      <c r="E1" s="44" t="s">
        <v>91</v>
      </c>
      <c r="F1" s="44" t="s">
        <v>124</v>
      </c>
      <c r="G1" s="44" t="s">
        <v>93</v>
      </c>
    </row>
    <row r="2" s="44" customFormat="true" ht="12.8" hidden="false" customHeight="false" outlineLevel="0" collapsed="false">
      <c r="A2" s="0" t="s">
        <v>134</v>
      </c>
      <c r="B2" s="0" t="n">
        <v>1</v>
      </c>
      <c r="C2" s="0" t="n">
        <v>4</v>
      </c>
      <c r="D2" s="0" t="s">
        <v>96</v>
      </c>
      <c r="E2" s="0" t="s">
        <v>97</v>
      </c>
      <c r="F2" s="0" t="n">
        <v>0</v>
      </c>
      <c r="G2" s="0" t="s">
        <v>103</v>
      </c>
      <c r="AMJ2" s="0"/>
    </row>
    <row r="3" customFormat="false" ht="12.8" hidden="false" customHeight="false" outlineLevel="0" collapsed="false">
      <c r="A3" s="0" t="s">
        <v>135</v>
      </c>
      <c r="B3" s="0" t="n">
        <v>1</v>
      </c>
      <c r="C3" s="0" t="n">
        <v>3</v>
      </c>
      <c r="D3" s="0" t="s">
        <v>96</v>
      </c>
      <c r="E3" s="0" t="s">
        <v>97</v>
      </c>
      <c r="F3" s="0" t="n">
        <v>0</v>
      </c>
      <c r="G3" s="0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1" activeCellId="0" sqref="K11"/>
    </sheetView>
  </sheetViews>
  <sheetFormatPr defaultRowHeight="12.75" zeroHeight="false" outlineLevelRow="0" outlineLevelCol="0"/>
  <cols>
    <col collapsed="false" customWidth="true" hidden="false" outlineLevel="0" max="1" min="1" style="4" width="3.71"/>
    <col collapsed="false" customWidth="true" hidden="false" outlineLevel="0" max="1025" min="2" style="0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O7" activeCellId="0" sqref="O7"/>
    </sheetView>
  </sheetViews>
  <sheetFormatPr defaultRowHeight="12.75" zeroHeight="false" outlineLevelRow="0" outlineLevelCol="0"/>
  <cols>
    <col collapsed="false" customWidth="true" hidden="false" outlineLevel="0" max="13" min="1" style="0" width="2.99"/>
    <col collapsed="false" customWidth="true" hidden="false" outlineLevel="0" max="1025" min="14" style="0" width="8.71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34" activeCellId="0" sqref="G34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9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5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Q20" activeCellId="0" sqref="Q20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9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6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P20" activeCellId="0" sqref="P20"/>
    </sheetView>
  </sheetViews>
  <sheetFormatPr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  <col collapsed="false" customWidth="true" hidden="false" outlineLevel="0" max="1025" min="24" style="0" width="4.57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6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H20" activeCellId="0" sqref="H20"/>
    </sheetView>
  </sheetViews>
  <sheetFormatPr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  <col collapsed="false" customWidth="true" hidden="false" outlineLevel="0" max="1025" min="24" style="0" width="8.71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3" min="3" style="0" width="8.71"/>
    <col collapsed="false" customWidth="false" hidden="false" outlineLevel="0" max="4" min="4" style="7" width="11.57"/>
    <col collapsed="false" customWidth="true" hidden="false" outlineLevel="0" max="11" min="5" style="0" width="8.71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  <col collapsed="false" customWidth="true" hidden="false" outlineLevel="0" max="1025" min="18" style="0" width="8.71"/>
  </cols>
  <sheetData>
    <row r="1" s="2" customFormat="true" ht="38.25" hidden="false" customHeight="false" outlineLevel="0" collapsed="false">
      <c r="A1" s="2" t="s">
        <v>25</v>
      </c>
      <c r="B1" s="2" t="s">
        <v>26</v>
      </c>
      <c r="C1" s="2" t="s">
        <v>27</v>
      </c>
      <c r="D1" s="8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9" t="s">
        <v>38</v>
      </c>
      <c r="P1" s="9" t="s">
        <v>39</v>
      </c>
      <c r="Q1" s="9" t="s">
        <v>40</v>
      </c>
    </row>
    <row r="2" customFormat="false" ht="12.75" hidden="false" customHeight="true" outlineLevel="0" collapsed="false">
      <c r="A2" s="10" t="s">
        <v>41</v>
      </c>
      <c r="B2" s="11" t="n">
        <f aca="false">2*C2+ROUND(2.5*E2,0)+ROUND(0.75*E3,0)+3*F2+2*F3+((G2-2)+(G3-2))+D2+D3</f>
        <v>16</v>
      </c>
      <c r="C2" s="11" t="n">
        <v>0</v>
      </c>
      <c r="D2" s="12" t="n">
        <v>0</v>
      </c>
      <c r="E2" s="12" t="n">
        <v>0</v>
      </c>
      <c r="F2" s="13" t="n">
        <v>1</v>
      </c>
      <c r="G2" s="13" t="n">
        <v>4</v>
      </c>
      <c r="H2" s="13" t="n">
        <f aca="false">F2*(G2/2+0.5)</f>
        <v>2.5</v>
      </c>
      <c r="I2" s="13" t="n">
        <f aca="false">F2*G2</f>
        <v>4</v>
      </c>
      <c r="J2" s="13" t="n">
        <f aca="false">ROUNDUP(50/H2,0)</f>
        <v>20</v>
      </c>
      <c r="K2" s="14" t="n">
        <f aca="false">IF(E2=0, ROUNDUP(50/(H2/2),0), ROUNDUP((50-ROUNDUP(15/E2,0)*H2/2)/H2,0)+ROUNDUP(15/E2,0))</f>
        <v>40</v>
      </c>
      <c r="L2" s="13" t="n">
        <f aca="false">ROUNDUP(100/H2,0)</f>
        <v>40</v>
      </c>
      <c r="M2" s="13" t="n">
        <f aca="false">IF($E2=0, ROUNDUP(100/($H2/2),0), ROUNDUP((100-ROUNDUP(15/$E2,0)*$H2/2)/$H2,0)+ROUNDUP(15/$E2,0))</f>
        <v>80</v>
      </c>
      <c r="N2" s="13" t="n">
        <f aca="false">IF($E2=0, ROUNDUP(100/($H2/2),0), ROUNDUP((100-ROUNDUP(30/$E2,0)*$H2/2)/$H2,0)+ROUNDUP(30/$E2,0))</f>
        <v>80</v>
      </c>
      <c r="O2" s="15" t="s">
        <v>41</v>
      </c>
      <c r="P2" s="15" t="s">
        <v>42</v>
      </c>
      <c r="Q2" s="15" t="s">
        <v>43</v>
      </c>
    </row>
    <row r="3" customFormat="false" ht="12.75" hidden="false" customHeight="false" outlineLevel="0" collapsed="false">
      <c r="A3" s="10"/>
      <c r="B3" s="11"/>
      <c r="C3" s="11"/>
      <c r="D3" s="16" t="n">
        <v>2</v>
      </c>
      <c r="E3" s="16" t="n">
        <v>1</v>
      </c>
      <c r="F3" s="17" t="n">
        <v>3</v>
      </c>
      <c r="G3" s="17" t="n">
        <v>4</v>
      </c>
      <c r="H3" s="17" t="n">
        <f aca="false">F3*(G3/2+0.5)</f>
        <v>7.5</v>
      </c>
      <c r="I3" s="17" t="n">
        <f aca="false">F3*G3</f>
        <v>12</v>
      </c>
      <c r="J3" s="17" t="n">
        <f aca="false">ROUNDUP(50/H3,0)</f>
        <v>7</v>
      </c>
      <c r="K3" s="17" t="n">
        <f aca="false">IF(E3=0, ROUNDUP(50/(H3/2),0), ROUNDUP((50-ROUNDUP(15/E3,0)*H3/2)/H3,0)+ROUNDUP(15/E3,0))</f>
        <v>14</v>
      </c>
      <c r="L3" s="17" t="n">
        <f aca="false">ROUNDUP(100/H3,0)</f>
        <v>14</v>
      </c>
      <c r="M3" s="17" t="n">
        <f aca="false">IF($E3=0, ROUNDUP(100/($H3/2),0), ROUNDUP((100-ROUNDUP(15/$E3,0)*$H3/2)/$H3,0)+ROUNDUP(15/$E3,0))</f>
        <v>21</v>
      </c>
      <c r="N3" s="17" t="n">
        <f aca="false">IF($E3=0, ROUNDUP(100/($H3/2),0), ROUNDUP((100-ROUNDUP(30/$E3,0)*$H3/2)/$H3,0)+ROUNDUP(30/$E3,0))</f>
        <v>28</v>
      </c>
      <c r="O3" s="15"/>
      <c r="P3" s="15"/>
      <c r="Q3" s="15"/>
    </row>
    <row r="4" customFormat="false" ht="12.75" hidden="false" customHeight="true" outlineLevel="0" collapsed="false">
      <c r="A4" s="18" t="s">
        <v>44</v>
      </c>
      <c r="B4" s="19" t="n">
        <f aca="false">2*C4+ROUND(2.5*E4,0)+ROUND(0.75*E5,0)+3*F4+2*F5+((G4-2)+(G5-2))+D4+D5</f>
        <v>25</v>
      </c>
      <c r="C4" s="20" t="n">
        <v>1</v>
      </c>
      <c r="D4" s="21" t="n">
        <v>0</v>
      </c>
      <c r="E4" s="21" t="n">
        <v>0</v>
      </c>
      <c r="F4" s="22" t="n">
        <v>1</v>
      </c>
      <c r="G4" s="22" t="n">
        <v>6</v>
      </c>
      <c r="H4" s="22" t="n">
        <f aca="false">F4*(G4/2+0.5)</f>
        <v>3.5</v>
      </c>
      <c r="I4" s="22" t="n">
        <f aca="false">F4*G4</f>
        <v>6</v>
      </c>
      <c r="J4" s="22" t="n">
        <f aca="false">ROUNDUP(50/H4,0)</f>
        <v>15</v>
      </c>
      <c r="K4" s="22" t="n">
        <f aca="false">IF(E4=0, ROUNDUP(50/(H4/2),0), ROUNDUP((50-ROUNDUP(15/E4,0)*H4/2)/H4,0)+ROUNDUP(15/E4,0))</f>
        <v>29</v>
      </c>
      <c r="L4" s="22" t="n">
        <f aca="false">ROUNDUP(100/H4,0)</f>
        <v>29</v>
      </c>
      <c r="M4" s="22" t="n">
        <f aca="false">IF($E4=0, ROUNDUP(100/($H4/2),0), ROUNDUP((100-ROUNDUP(15/$E4,0)*$H4/2)/$H4,0)+ROUNDUP(15/$E4,0))</f>
        <v>58</v>
      </c>
      <c r="N4" s="22" t="n">
        <f aca="false">IF($E4=0, ROUNDUP(100/($H4/2),0), ROUNDUP((100-ROUNDUP(30/$E4,0)*$H4/2)/$H4,0)+ROUNDUP(30/$E4,0))</f>
        <v>58</v>
      </c>
      <c r="O4" s="23" t="s">
        <v>45</v>
      </c>
      <c r="P4" s="23" t="s">
        <v>46</v>
      </c>
      <c r="Q4" s="23" t="s">
        <v>47</v>
      </c>
    </row>
    <row r="5" customFormat="false" ht="12.75" hidden="false" customHeight="false" outlineLevel="0" collapsed="false">
      <c r="A5" s="18"/>
      <c r="B5" s="19"/>
      <c r="C5" s="20"/>
      <c r="D5" s="24" t="n">
        <v>2</v>
      </c>
      <c r="E5" s="24" t="n">
        <v>3</v>
      </c>
      <c r="F5" s="25" t="n">
        <v>4</v>
      </c>
      <c r="G5" s="25" t="n">
        <v>6</v>
      </c>
      <c r="H5" s="25" t="n">
        <f aca="false">F5*(G5/2+0.5)</f>
        <v>14</v>
      </c>
      <c r="I5" s="25" t="n">
        <f aca="false">F5*G5</f>
        <v>24</v>
      </c>
      <c r="J5" s="25" t="n">
        <f aca="false">ROUNDUP(50/H5,0)</f>
        <v>4</v>
      </c>
      <c r="K5" s="25" t="n">
        <f aca="false">IF(E5=0, ROUNDUP(50/(H5/2),0), ROUNDUP((50-ROUNDUP(15/E5,0)*H5/2)/H5,0)+ROUNDUP(15/E5,0))</f>
        <v>7</v>
      </c>
      <c r="L5" s="25" t="n">
        <f aca="false">ROUNDUP(100/H5,0)</f>
        <v>8</v>
      </c>
      <c r="M5" s="25" t="n">
        <f aca="false">IF($E5=0, ROUNDUP(100/($H5/2),0), ROUNDUP((100-ROUNDUP(15/$E5,0)*$H5/2)/$H5,0)+ROUNDUP(15/$E5,0))</f>
        <v>10</v>
      </c>
      <c r="N5" s="25" t="n">
        <f aca="false">IF($E5=0, ROUNDUP(100/($H5/2),0), ROUNDUP((100-ROUNDUP(30/$E5,0)*$H5/2)/$H5,0)+ROUNDUP(30/$E5,0))</f>
        <v>13</v>
      </c>
      <c r="O5" s="23"/>
      <c r="P5" s="23"/>
      <c r="Q5" s="23"/>
    </row>
    <row r="6" customFormat="false" ht="13.5" hidden="false" customHeight="true" outlineLevel="0" collapsed="false">
      <c r="A6" s="10" t="s">
        <v>48</v>
      </c>
      <c r="B6" s="11" t="n">
        <f aca="false">2*C6+ROUND(2.5*E6,0)+ROUND(0.75*E7,0)+3*F6+2*F7+((G6-2)+(G7-2))+D6+D7</f>
        <v>33</v>
      </c>
      <c r="C6" s="11" t="n">
        <v>3</v>
      </c>
      <c r="D6" s="12" t="n">
        <v>1</v>
      </c>
      <c r="E6" s="12" t="n">
        <v>0</v>
      </c>
      <c r="F6" s="13" t="n">
        <v>1</v>
      </c>
      <c r="G6" s="13" t="n">
        <v>8</v>
      </c>
      <c r="H6" s="13" t="n">
        <f aca="false">F6*(G6/2+0.5)</f>
        <v>4.5</v>
      </c>
      <c r="I6" s="13" t="n">
        <f aca="false">F6*G6</f>
        <v>8</v>
      </c>
      <c r="J6" s="13" t="n">
        <f aca="false">ROUNDUP(50/H6,0)</f>
        <v>12</v>
      </c>
      <c r="K6" s="13" t="n">
        <f aca="false">IF(E6=0, ROUNDUP(50/(H6/2),0), ROUNDUP((50-ROUNDUP(15/E6,0)*H6/2)/H6,0)+ROUNDUP(15/E6,0))</f>
        <v>23</v>
      </c>
      <c r="L6" s="13" t="n">
        <f aca="false">ROUNDUP(100/H6,0)</f>
        <v>23</v>
      </c>
      <c r="M6" s="13" t="n">
        <f aca="false">IF($E6=0, ROUNDUP(100/($H6/2),0), ROUNDUP((100-ROUNDUP(15/$E6,0)*$H6/2)/$H6,0)+ROUNDUP(15/$E6,0))</f>
        <v>45</v>
      </c>
      <c r="N6" s="13" t="n">
        <f aca="false">IF($E6=0, ROUNDUP(100/($H6/2),0), ROUNDUP((100-ROUNDUP(30/$E6,0)*$H6/2)/$H6,0)+ROUNDUP(30/$E6,0))</f>
        <v>45</v>
      </c>
      <c r="O6" s="15" t="s">
        <v>49</v>
      </c>
      <c r="P6" s="15" t="s">
        <v>42</v>
      </c>
      <c r="Q6" s="15" t="s">
        <v>50</v>
      </c>
    </row>
    <row r="7" customFormat="false" ht="12.75" hidden="false" customHeight="false" outlineLevel="0" collapsed="false">
      <c r="A7" s="10"/>
      <c r="B7" s="11"/>
      <c r="C7" s="11"/>
      <c r="D7" s="16" t="n">
        <v>3</v>
      </c>
      <c r="E7" s="16" t="n">
        <v>2</v>
      </c>
      <c r="F7" s="17" t="n">
        <v>3</v>
      </c>
      <c r="G7" s="17" t="n">
        <v>8</v>
      </c>
      <c r="H7" s="17" t="n">
        <f aca="false">F7*(G7/2+0.5)</f>
        <v>13.5</v>
      </c>
      <c r="I7" s="17" t="n">
        <f aca="false">F7*G7</f>
        <v>24</v>
      </c>
      <c r="J7" s="17" t="n">
        <f aca="false">ROUNDUP(50/H7,0)</f>
        <v>4</v>
      </c>
      <c r="K7" s="17" t="n">
        <f aca="false">IF(E7=0, ROUNDUP(50/(H7/2),0), ROUNDUP((50-ROUNDUP(15/E7,0)*H7/2)/H7,0)+ROUNDUP(15/E7,0))</f>
        <v>7</v>
      </c>
      <c r="L7" s="17" t="n">
        <f aca="false">ROUNDUP(100/H7,0)</f>
        <v>8</v>
      </c>
      <c r="M7" s="17" t="n">
        <f aca="false">IF($E7=0, ROUNDUP(100/($H7/2),0), ROUNDUP((100-ROUNDUP(15/$E7,0)*$H7/2)/$H7,0)+ROUNDUP(15/$E7,0))</f>
        <v>12</v>
      </c>
      <c r="N7" s="17" t="n">
        <f aca="false">IF($E7=0, ROUNDUP(100/($H7/2),0), ROUNDUP((100-ROUNDUP(30/$E7,0)*$H7/2)/$H7,0)+ROUNDUP(30/$E7,0))</f>
        <v>14</v>
      </c>
      <c r="O7" s="15"/>
      <c r="P7" s="15"/>
      <c r="Q7" s="15"/>
    </row>
    <row r="8" customFormat="false" ht="13.5" hidden="false" customHeight="true" outlineLevel="0" collapsed="false">
      <c r="A8" s="18" t="s">
        <v>51</v>
      </c>
      <c r="B8" s="19" t="n">
        <f aca="false">2*C8+ROUND(2.5*E8,0)+ROUND(0.75*E9,0)+3*F8+2*F9+((G8-2)+(G9-2))+D8+D9</f>
        <v>32</v>
      </c>
      <c r="C8" s="20" t="n">
        <v>1</v>
      </c>
      <c r="D8" s="21" t="n">
        <v>0</v>
      </c>
      <c r="E8" s="21" t="n">
        <v>1</v>
      </c>
      <c r="F8" s="22" t="n">
        <v>1</v>
      </c>
      <c r="G8" s="22" t="n">
        <v>8</v>
      </c>
      <c r="H8" s="22" t="n">
        <f aca="false">F8*(G8/2+0.5)</f>
        <v>4.5</v>
      </c>
      <c r="I8" s="22" t="n">
        <f aca="false">F8*G8</f>
        <v>8</v>
      </c>
      <c r="J8" s="22" t="n">
        <f aca="false">ROUNDUP(50/H8,0)</f>
        <v>12</v>
      </c>
      <c r="K8" s="22" t="n">
        <f aca="false">IF(E8=0, ROUNDUP(50/(H8/2),0), ROUNDUP((50-ROUNDUP(15/E8,0)*H8/2)/H8,0)+ROUNDUP(15/E8,0))</f>
        <v>19</v>
      </c>
      <c r="L8" s="22" t="n">
        <f aca="false">ROUNDUP(100/H8,0)</f>
        <v>23</v>
      </c>
      <c r="M8" s="22" t="n">
        <f aca="false">IF($E8=0, ROUNDUP(100/($H8/2),0), ROUNDUP((100-ROUNDUP(15/$E8,0)*$H8/2)/$H8,0)+ROUNDUP(15/$E8,0))</f>
        <v>30</v>
      </c>
      <c r="N8" s="22" t="n">
        <f aca="false">IF($E8=0, ROUNDUP(100/($H8/2),0), ROUNDUP((100-ROUNDUP(30/$E8,0)*$H8/2)/$H8,0)+ROUNDUP(30/$E8,0))</f>
        <v>38</v>
      </c>
      <c r="O8" s="23" t="s">
        <v>49</v>
      </c>
      <c r="P8" s="23" t="s">
        <v>46</v>
      </c>
      <c r="Q8" s="23" t="s">
        <v>52</v>
      </c>
    </row>
    <row r="9" customFormat="false" ht="12.75" hidden="false" customHeight="false" outlineLevel="0" collapsed="false">
      <c r="A9" s="18"/>
      <c r="B9" s="19"/>
      <c r="C9" s="20"/>
      <c r="D9" s="24" t="n">
        <v>2</v>
      </c>
      <c r="E9" s="24" t="n">
        <v>5</v>
      </c>
      <c r="F9" s="25" t="n">
        <v>3</v>
      </c>
      <c r="G9" s="25" t="n">
        <v>8</v>
      </c>
      <c r="H9" s="25" t="n">
        <f aca="false">F9*(G9/2+0.5)</f>
        <v>13.5</v>
      </c>
      <c r="I9" s="25" t="n">
        <f aca="false">F9*G9</f>
        <v>24</v>
      </c>
      <c r="J9" s="25" t="n">
        <f aca="false">ROUNDUP(50/H9,0)</f>
        <v>4</v>
      </c>
      <c r="K9" s="25" t="n">
        <f aca="false">IF(E9=0, ROUNDUP(50/(H9/2),0), ROUNDUP((50-ROUNDUP(15/E9,0)*H9/2)/H9,0)+ROUNDUP(15/E9,0))</f>
        <v>6</v>
      </c>
      <c r="L9" s="25" t="n">
        <f aca="false">ROUNDUP(100/H9,0)</f>
        <v>8</v>
      </c>
      <c r="M9" s="25" t="n">
        <f aca="false">IF($E9=0, ROUNDUP(100/($H9/2),0), ROUNDUP((100-ROUNDUP(15/$E9,0)*$H9/2)/$H9,0)+ROUNDUP(15/$E9,0))</f>
        <v>9</v>
      </c>
      <c r="N9" s="25" t="n">
        <f aca="false">IF($E9=0, ROUNDUP(100/($H9/2),0), ROUNDUP((100-ROUNDUP(30/$E9,0)*$H9/2)/$H9,0)+ROUNDUP(30/$E9,0))</f>
        <v>11</v>
      </c>
      <c r="O9" s="23"/>
      <c r="P9" s="23"/>
      <c r="Q9" s="23"/>
    </row>
    <row r="10" customFormat="false" ht="13.5" hidden="false" customHeight="true" outlineLevel="0" collapsed="false">
      <c r="A10" s="10" t="s">
        <v>53</v>
      </c>
      <c r="B10" s="11" t="n">
        <f aca="false">2*C10+ROUND(2.5*E10,0)+ROUND(0.75*E11,0)+3*F10+2*F11+((G10-2)+(G11-2))+D10+D11</f>
        <v>31</v>
      </c>
      <c r="C10" s="11" t="n">
        <v>1</v>
      </c>
      <c r="D10" s="12" t="n">
        <v>0</v>
      </c>
      <c r="E10" s="12" t="n">
        <v>0</v>
      </c>
      <c r="F10" s="13" t="n">
        <v>1</v>
      </c>
      <c r="G10" s="13" t="n">
        <v>10</v>
      </c>
      <c r="H10" s="13" t="n">
        <f aca="false">F10*(G10/2+0.5)</f>
        <v>5.5</v>
      </c>
      <c r="I10" s="13" t="n">
        <f aca="false">F10*G10</f>
        <v>10</v>
      </c>
      <c r="J10" s="13" t="n">
        <f aca="false">ROUNDUP(50/H10,0)</f>
        <v>10</v>
      </c>
      <c r="K10" s="13" t="n">
        <f aca="false">IF(E10=0, ROUNDUP(50/(H10/2),0), ROUNDUP((50-ROUNDUP(15/E10,0)*H10/2)/H10,0)+ROUNDUP(15/E10,0))</f>
        <v>19</v>
      </c>
      <c r="L10" s="13" t="n">
        <f aca="false">ROUNDUP(100/H10,0)</f>
        <v>19</v>
      </c>
      <c r="M10" s="13" t="n">
        <f aca="false">IF($E10=0, ROUNDUP(100/($H10/2),0), ROUNDUP((100-ROUNDUP(15/$E10,0)*$H10/2)/$H10,0)+ROUNDUP(15/$E10,0))</f>
        <v>37</v>
      </c>
      <c r="N10" s="13" t="n">
        <f aca="false">IF($E10=0, ROUNDUP(100/($H10/2),0), ROUNDUP((100-ROUNDUP(30/$E10,0)*$H10/2)/$H10,0)+ROUNDUP(30/$E10,0))</f>
        <v>37</v>
      </c>
      <c r="O10" s="15" t="s">
        <v>49</v>
      </c>
      <c r="P10" s="15" t="s">
        <v>46</v>
      </c>
      <c r="Q10" s="15" t="s">
        <v>54</v>
      </c>
    </row>
    <row r="11" customFormat="false" ht="12.75" hidden="false" customHeight="false" outlineLevel="0" collapsed="false">
      <c r="A11" s="10"/>
      <c r="B11" s="11"/>
      <c r="C11" s="11"/>
      <c r="D11" s="16" t="n">
        <v>2</v>
      </c>
      <c r="E11" s="16" t="n">
        <v>3</v>
      </c>
      <c r="F11" s="17" t="n">
        <v>3</v>
      </c>
      <c r="G11" s="17" t="n">
        <v>10</v>
      </c>
      <c r="H11" s="17" t="n">
        <f aca="false">F11*(G11/2+0.5)</f>
        <v>16.5</v>
      </c>
      <c r="I11" s="17" t="n">
        <f aca="false">F11*G11</f>
        <v>30</v>
      </c>
      <c r="J11" s="17" t="n">
        <f aca="false">ROUNDUP(50/H11,0)</f>
        <v>4</v>
      </c>
      <c r="K11" s="17" t="n">
        <f aca="false">IF(E11=0, ROUNDUP(50/(H11/2),0), ROUNDUP((50-ROUNDUP(15/E11,0)*H11/2)/H11,0)+ROUNDUP(15/E11,0))</f>
        <v>6</v>
      </c>
      <c r="L11" s="17" t="n">
        <f aca="false">ROUNDUP(100/H11,0)</f>
        <v>7</v>
      </c>
      <c r="M11" s="17" t="n">
        <f aca="false">IF($E11=0, ROUNDUP(100/($H11/2),0), ROUNDUP((100-ROUNDUP(15/$E11,0)*$H11/2)/$H11,0)+ROUNDUP(15/$E11,0))</f>
        <v>9</v>
      </c>
      <c r="N11" s="17" t="n">
        <f aca="false">IF($E11=0, ROUNDUP(100/($H11/2),0), ROUNDUP((100-ROUNDUP(30/$E11,0)*$H11/2)/$H11,0)+ROUNDUP(30/$E11,0))</f>
        <v>12</v>
      </c>
      <c r="O11" s="15"/>
      <c r="P11" s="15"/>
      <c r="Q11" s="15"/>
    </row>
    <row r="12" customFormat="false" ht="13.5" hidden="false" customHeight="true" outlineLevel="0" collapsed="false">
      <c r="A12" s="18" t="s">
        <v>55</v>
      </c>
      <c r="B12" s="19" t="n">
        <f aca="false">2*C12+ROUND(2.5*E12,0)+ROUND(0.75*E13,0)+3*F12+2*F13+((G12-2)+(G13-2))+D12+D13</f>
        <v>31</v>
      </c>
      <c r="C12" s="20" t="n">
        <v>2</v>
      </c>
      <c r="D12" s="21" t="n">
        <v>1</v>
      </c>
      <c r="E12" s="21" t="n">
        <v>0</v>
      </c>
      <c r="F12" s="22" t="n">
        <v>1</v>
      </c>
      <c r="G12" s="22" t="n">
        <v>8</v>
      </c>
      <c r="H12" s="22" t="n">
        <f aca="false">F12*(G12/2+0.5)</f>
        <v>4.5</v>
      </c>
      <c r="I12" s="22" t="n">
        <f aca="false">F12*G12</f>
        <v>8</v>
      </c>
      <c r="J12" s="22" t="n">
        <f aca="false">ROUNDUP(50/H12,0)</f>
        <v>12</v>
      </c>
      <c r="K12" s="22" t="n">
        <f aca="false">IF(E12=0, ROUNDUP(50/(H12/2),0), ROUNDUP((50-ROUNDUP(15/E12,0)*H12/2)/H12,0)+ROUNDUP(15/E12,0))</f>
        <v>23</v>
      </c>
      <c r="L12" s="22" t="n">
        <f aca="false">ROUNDUP(100/H12,0)</f>
        <v>23</v>
      </c>
      <c r="M12" s="22" t="n">
        <f aca="false">IF($E12=0, ROUNDUP(100/($H12/2),0), ROUNDUP((100-ROUNDUP(15/$E12,0)*$H12/2)/$H12,0)+ROUNDUP(15/$E12,0))</f>
        <v>45</v>
      </c>
      <c r="N12" s="22" t="n">
        <f aca="false">IF($E12=0, ROUNDUP(100/($H12/2),0), ROUNDUP((100-ROUNDUP(30/$E12,0)*$H12/2)/$H12,0)+ROUNDUP(30/$E12,0))</f>
        <v>45</v>
      </c>
      <c r="O12" s="23" t="s">
        <v>56</v>
      </c>
      <c r="P12" s="23" t="s">
        <v>57</v>
      </c>
      <c r="Q12" s="23" t="s">
        <v>58</v>
      </c>
    </row>
    <row r="13" customFormat="false" ht="12.75" hidden="false" customHeight="false" outlineLevel="0" collapsed="false">
      <c r="A13" s="18"/>
      <c r="B13" s="19"/>
      <c r="C13" s="20"/>
      <c r="D13" s="24" t="n">
        <v>3</v>
      </c>
      <c r="E13" s="24" t="n">
        <v>2</v>
      </c>
      <c r="F13" s="25" t="n">
        <v>3</v>
      </c>
      <c r="G13" s="25" t="n">
        <v>8</v>
      </c>
      <c r="H13" s="25" t="n">
        <f aca="false">F13*(G13/2+0.5)</f>
        <v>13.5</v>
      </c>
      <c r="I13" s="25" t="n">
        <f aca="false">F13*G13</f>
        <v>24</v>
      </c>
      <c r="J13" s="25" t="n">
        <f aca="false">ROUNDUP(50/H13,0)</f>
        <v>4</v>
      </c>
      <c r="K13" s="25" t="n">
        <f aca="false">IF(E13=0, ROUNDUP(50/(H13/2),0), ROUNDUP((50-ROUNDUP(15/E13,0)*H13/2)/H13,0)+ROUNDUP(15/E13,0))</f>
        <v>7</v>
      </c>
      <c r="L13" s="25" t="n">
        <f aca="false">ROUNDUP(100/H13,0)</f>
        <v>8</v>
      </c>
      <c r="M13" s="25" t="n">
        <f aca="false">IF($E13=0, ROUNDUP(100/($H13/2),0), ROUNDUP((100-ROUNDUP(15/$E13,0)*$H13/2)/$H13,0)+ROUNDUP(15/$E13,0))</f>
        <v>12</v>
      </c>
      <c r="N13" s="25" t="n">
        <f aca="false">IF($E13=0, ROUNDUP(100/($H13/2),0), ROUNDUP((100-ROUNDUP(30/$E13,0)*$H13/2)/$H13,0)+ROUNDUP(30/$E13,0))</f>
        <v>14</v>
      </c>
      <c r="O13" s="23"/>
      <c r="P13" s="23"/>
      <c r="Q13" s="23"/>
    </row>
    <row r="14" customFormat="false" ht="12.75" hidden="false" customHeight="false" outlineLevel="0" collapsed="false">
      <c r="A14" s="18" t="s">
        <v>59</v>
      </c>
      <c r="B14" s="19" t="n">
        <f aca="false">2*C14+ROUND(2.5*E14,0)+ROUND(0.75*E15,0)+3*F14+2*F15+((G14-2)+(G15-2))+D14+D15</f>
        <v>39</v>
      </c>
      <c r="C14" s="20" t="n">
        <v>4</v>
      </c>
      <c r="D14" s="21" t="n">
        <v>1</v>
      </c>
      <c r="E14" s="21" t="n">
        <v>0</v>
      </c>
      <c r="F14" s="22" t="n">
        <v>1</v>
      </c>
      <c r="G14" s="22" t="n">
        <v>10</v>
      </c>
      <c r="H14" s="22" t="n">
        <f aca="false">F14*(G14/2+0.5)</f>
        <v>5.5</v>
      </c>
      <c r="I14" s="22" t="n">
        <f aca="false">F14*G14</f>
        <v>10</v>
      </c>
      <c r="J14" s="22" t="n">
        <f aca="false">ROUNDUP(50/H14,0)</f>
        <v>10</v>
      </c>
      <c r="K14" s="22" t="n">
        <f aca="false">IF(E14=0, ROUNDUP(50/(H14/2),0), ROUNDUP((50-ROUNDUP(15/E14,0)*H14/2)/H14,0)+ROUNDUP(15/E14,0))</f>
        <v>19</v>
      </c>
      <c r="L14" s="22" t="n">
        <f aca="false">ROUNDUP(100/H14,0)</f>
        <v>19</v>
      </c>
      <c r="M14" s="22" t="n">
        <f aca="false">IF($E14=0, ROUNDUP(100/($H14/2),0), ROUNDUP((100-ROUNDUP(15/$E14,0)*$H14/2)/$H14,0)+ROUNDUP(15/$E14,0))</f>
        <v>37</v>
      </c>
      <c r="N14" s="22" t="n">
        <f aca="false">IF($E14=0, ROUNDUP(100/($H14/2),0), ROUNDUP((100-ROUNDUP(30/$E14,0)*$H14/2)/$H14,0)+ROUNDUP(30/$E14,0))</f>
        <v>37</v>
      </c>
      <c r="O14" s="23"/>
      <c r="P14" s="23"/>
      <c r="Q14" s="23"/>
    </row>
    <row r="15" customFormat="false" ht="12.75" hidden="false" customHeight="false" outlineLevel="0" collapsed="false">
      <c r="A15" s="18"/>
      <c r="B15" s="19"/>
      <c r="C15" s="20"/>
      <c r="D15" s="24" t="n">
        <v>3</v>
      </c>
      <c r="E15" s="24" t="n">
        <v>3</v>
      </c>
      <c r="F15" s="25" t="n">
        <v>3</v>
      </c>
      <c r="G15" s="25" t="n">
        <v>10</v>
      </c>
      <c r="H15" s="25" t="n">
        <f aca="false">F15*(G15/2+0.5)</f>
        <v>16.5</v>
      </c>
      <c r="I15" s="25" t="n">
        <f aca="false">F15*G15</f>
        <v>30</v>
      </c>
      <c r="J15" s="25" t="n">
        <f aca="false">ROUNDUP(50/H15,0)</f>
        <v>4</v>
      </c>
      <c r="K15" s="25" t="n">
        <f aca="false">IF(E15=0, ROUNDUP(50/(H15/2),0), ROUNDUP((50-ROUNDUP(15/E15,0)*H15/2)/H15,0)+ROUNDUP(15/E15,0))</f>
        <v>6</v>
      </c>
      <c r="L15" s="25" t="n">
        <f aca="false">ROUNDUP(100/H15,0)</f>
        <v>7</v>
      </c>
      <c r="M15" s="25" t="n">
        <f aca="false">IF($E15=0, ROUNDUP(100/($H15/2),0), ROUNDUP((100-ROUNDUP(15/$E15,0)*$H15/2)/$H15,0)+ROUNDUP(15/$E15,0))</f>
        <v>9</v>
      </c>
      <c r="N15" s="25" t="n">
        <f aca="false">IF($E15=0, ROUNDUP(100/($H15/2),0), ROUNDUP((100-ROUNDUP(30/$E15,0)*$H15/2)/$H15,0)+ROUNDUP(30/$E15,0))</f>
        <v>12</v>
      </c>
      <c r="O15" s="23"/>
      <c r="P15" s="23"/>
      <c r="Q15" s="23"/>
    </row>
    <row r="16" customFormat="false" ht="12.75" hidden="false" customHeight="true" outlineLevel="0" collapsed="false">
      <c r="A16" s="10" t="s">
        <v>60</v>
      </c>
      <c r="B16" s="11" t="n">
        <f aca="false">2*C16+ROUND(2.5*E16,0)+ROUND(0.75*E17,0)+3*F16+2*F17+((G16-2)+(G17-2))+D16+D17</f>
        <v>33</v>
      </c>
      <c r="C16" s="11" t="n">
        <v>1</v>
      </c>
      <c r="D16" s="12" t="n">
        <v>0</v>
      </c>
      <c r="E16" s="12" t="n">
        <v>1</v>
      </c>
      <c r="F16" s="13" t="n">
        <v>1</v>
      </c>
      <c r="G16" s="13" t="n">
        <v>8</v>
      </c>
      <c r="H16" s="13" t="n">
        <f aca="false">F16*(G16/2+0.5)</f>
        <v>4.5</v>
      </c>
      <c r="I16" s="13" t="n">
        <f aca="false">F16*G16</f>
        <v>8</v>
      </c>
      <c r="J16" s="13" t="n">
        <f aca="false">ROUNDUP(50/H16,0)</f>
        <v>12</v>
      </c>
      <c r="K16" s="13" t="n">
        <f aca="false">IF(E16=0, ROUNDUP(50/(H16/2),0), ROUNDUP((50-ROUNDUP(15/E16,0)*H16/2)/H16,0)+ROUNDUP(15/E16,0))</f>
        <v>19</v>
      </c>
      <c r="L16" s="13" t="n">
        <f aca="false">ROUNDUP(100/H16,0)</f>
        <v>23</v>
      </c>
      <c r="M16" s="13" t="n">
        <f aca="false">IF($E16=0, ROUNDUP(100/($H16/2),0), ROUNDUP((100-ROUNDUP(15/$E16,0)*$H16/2)/$H16,0)+ROUNDUP(15/$E16,0))</f>
        <v>30</v>
      </c>
      <c r="N16" s="13" t="n">
        <f aca="false">IF($E16=0, ROUNDUP(100/($H16/2),0), ROUNDUP((100-ROUNDUP(30/$E16,0)*$H16/2)/$H16,0)+ROUNDUP(30/$E16,0))</f>
        <v>38</v>
      </c>
      <c r="O16" s="15" t="s">
        <v>56</v>
      </c>
      <c r="P16" s="15" t="s">
        <v>57</v>
      </c>
      <c r="Q16" s="15" t="s">
        <v>61</v>
      </c>
    </row>
    <row r="17" customFormat="false" ht="12.75" hidden="false" customHeight="false" outlineLevel="0" collapsed="false">
      <c r="A17" s="10"/>
      <c r="B17" s="11"/>
      <c r="C17" s="11"/>
      <c r="D17" s="16" t="n">
        <v>2</v>
      </c>
      <c r="E17" s="16" t="n">
        <v>6</v>
      </c>
      <c r="F17" s="17" t="n">
        <v>3</v>
      </c>
      <c r="G17" s="17" t="n">
        <v>8</v>
      </c>
      <c r="H17" s="17" t="n">
        <f aca="false">F17*(G17/2+0.5)</f>
        <v>13.5</v>
      </c>
      <c r="I17" s="17" t="n">
        <f aca="false">F17*G17</f>
        <v>24</v>
      </c>
      <c r="J17" s="17" t="n">
        <f aca="false">ROUNDUP(50/H17,0)</f>
        <v>4</v>
      </c>
      <c r="K17" s="17" t="n">
        <f aca="false">IF(E17=0, ROUNDUP(50/(H17/2),0), ROUNDUP((50-ROUNDUP(15/E17,0)*H17/2)/H17,0)+ROUNDUP(15/E17,0))</f>
        <v>6</v>
      </c>
      <c r="L17" s="17" t="n">
        <f aca="false">ROUNDUP(100/H17,0)</f>
        <v>8</v>
      </c>
      <c r="M17" s="17" t="n">
        <f aca="false">IF($E17=0, ROUNDUP(100/($H17/2),0), ROUNDUP((100-ROUNDUP(15/$E17,0)*$H17/2)/$H17,0)+ROUNDUP(15/$E17,0))</f>
        <v>9</v>
      </c>
      <c r="N17" s="17" t="n">
        <f aca="false">IF($E17=0, ROUNDUP(100/($H17/2),0), ROUNDUP((100-ROUNDUP(30/$E17,0)*$H17/2)/$H17,0)+ROUNDUP(30/$E17,0))</f>
        <v>10</v>
      </c>
      <c r="O17" s="15"/>
      <c r="P17" s="15"/>
      <c r="Q17" s="15"/>
    </row>
    <row r="18" customFormat="false" ht="12.75" hidden="false" customHeight="false" outlineLevel="0" collapsed="false">
      <c r="A18" s="10" t="s">
        <v>62</v>
      </c>
      <c r="B18" s="11" t="n">
        <f aca="false">2*C18+ROUND(2.5*E18,0)+ROUND(0.75*E19,0)+3*F18+2*F19+((G18-2)+(G19-2))+D18+D19</f>
        <v>40</v>
      </c>
      <c r="C18" s="11" t="n">
        <v>2</v>
      </c>
      <c r="D18" s="12" t="n">
        <v>0</v>
      </c>
      <c r="E18" s="12" t="n">
        <v>1</v>
      </c>
      <c r="F18" s="13" t="n">
        <v>1</v>
      </c>
      <c r="G18" s="13" t="n">
        <v>10</v>
      </c>
      <c r="H18" s="13" t="n">
        <f aca="false">F18*(G18/2+0.5)</f>
        <v>5.5</v>
      </c>
      <c r="I18" s="13" t="n">
        <f aca="false">F18*G18</f>
        <v>10</v>
      </c>
      <c r="J18" s="13" t="n">
        <f aca="false">ROUNDUP(50/H18,0)</f>
        <v>10</v>
      </c>
      <c r="K18" s="13" t="n">
        <f aca="false">IF(E18=0, ROUNDUP(50/(H18/2),0), ROUNDUP((50-ROUNDUP(15/E18,0)*H18/2)/H18,0)+ROUNDUP(15/E18,0))</f>
        <v>17</v>
      </c>
      <c r="L18" s="13" t="n">
        <f aca="false">ROUNDUP(100/H18,0)</f>
        <v>19</v>
      </c>
      <c r="M18" s="13" t="n">
        <f aca="false">IF($E18=0, ROUNDUP(100/($H18/2),0), ROUNDUP((100-ROUNDUP(15/$E18,0)*$H18/2)/$H18,0)+ROUNDUP(15/$E18,0))</f>
        <v>26</v>
      </c>
      <c r="N18" s="13" t="n">
        <f aca="false">IF($E18=0, ROUNDUP(100/($H18/2),0), ROUNDUP((100-ROUNDUP(30/$E18,0)*$H18/2)/$H18,0)+ROUNDUP(30/$E18,0))</f>
        <v>34</v>
      </c>
      <c r="O18" s="15"/>
      <c r="P18" s="15"/>
      <c r="Q18" s="15"/>
    </row>
    <row r="19" customFormat="false" ht="12.75" hidden="false" customHeight="false" outlineLevel="0" collapsed="false">
      <c r="A19" s="10"/>
      <c r="B19" s="11"/>
      <c r="C19" s="11"/>
      <c r="D19" s="16" t="n">
        <v>2</v>
      </c>
      <c r="E19" s="16" t="n">
        <v>8</v>
      </c>
      <c r="F19" s="17" t="n">
        <v>3</v>
      </c>
      <c r="G19" s="17" t="n">
        <v>10</v>
      </c>
      <c r="H19" s="17" t="n">
        <f aca="false">F19*(G19/2+0.5)</f>
        <v>16.5</v>
      </c>
      <c r="I19" s="17" t="n">
        <f aca="false">F19*G19</f>
        <v>30</v>
      </c>
      <c r="J19" s="17" t="n">
        <f aca="false">ROUNDUP(50/H19,0)</f>
        <v>4</v>
      </c>
      <c r="K19" s="17" t="n">
        <f aca="false">IF(E19=0, ROUNDUP(50/(H19/2),0), ROUNDUP((50-ROUNDUP(15/E19,0)*H19/2)/H19,0)+ROUNDUP(15/E19,0))</f>
        <v>5</v>
      </c>
      <c r="L19" s="17" t="n">
        <f aca="false">ROUNDUP(100/H19,0)</f>
        <v>7</v>
      </c>
      <c r="M19" s="17" t="n">
        <f aca="false">IF($E19=0, ROUNDUP(100/($H19/2),0), ROUNDUP((100-ROUNDUP(15/$E19,0)*$H19/2)/$H19,0)+ROUNDUP(15/$E19,0))</f>
        <v>8</v>
      </c>
      <c r="N19" s="17" t="n">
        <f aca="false">IF($E19=0, ROUNDUP(100/($H19/2),0), ROUNDUP((100-ROUNDUP(30/$E19,0)*$H19/2)/$H19,0)+ROUNDUP(30/$E19,0))</f>
        <v>9</v>
      </c>
      <c r="O19" s="15"/>
      <c r="P19" s="15"/>
      <c r="Q19" s="15"/>
    </row>
    <row r="20" customFormat="false" ht="13.5" hidden="false" customHeight="true" outlineLevel="0" collapsed="false">
      <c r="A20" s="18" t="s">
        <v>63</v>
      </c>
      <c r="B20" s="19" t="n">
        <f aca="false">2*C20+ROUND(2.5*E20,0)+ROUND(0.75*E21,0)+3*F20+2*F21+((G20-2)+(G21-2))+D20+D21</f>
        <v>32</v>
      </c>
      <c r="C20" s="20" t="n">
        <v>1</v>
      </c>
      <c r="D20" s="21" t="n">
        <v>0</v>
      </c>
      <c r="E20" s="21" t="n">
        <v>0</v>
      </c>
      <c r="F20" s="22" t="n">
        <v>1</v>
      </c>
      <c r="G20" s="22" t="n">
        <v>10</v>
      </c>
      <c r="H20" s="22" t="n">
        <f aca="false">F20*(G20/2+0.5)</f>
        <v>5.5</v>
      </c>
      <c r="I20" s="22" t="n">
        <f aca="false">F20*G20</f>
        <v>10</v>
      </c>
      <c r="J20" s="22" t="n">
        <f aca="false">ROUNDUP(50/H20,0)</f>
        <v>10</v>
      </c>
      <c r="K20" s="22" t="n">
        <f aca="false">IF(E20=0, ROUNDUP(50/(H20/2),0), ROUNDUP((50-ROUNDUP(15/E20,0)*H20/2)/H20,0)+ROUNDUP(15/E20,0))</f>
        <v>19</v>
      </c>
      <c r="L20" s="22" t="n">
        <f aca="false">ROUNDUP(100/H20,0)</f>
        <v>19</v>
      </c>
      <c r="M20" s="22" t="n">
        <f aca="false">IF($E20=0, ROUNDUP(100/($H20/2),0), ROUNDUP((100-ROUNDUP(15/$E20,0)*$H20/2)/$H20,0)+ROUNDUP(15/$E20,0))</f>
        <v>37</v>
      </c>
      <c r="N20" s="22" t="n">
        <f aca="false">IF($E20=0, ROUNDUP(100/($H20/2),0), ROUNDUP((100-ROUNDUP(30/$E20,0)*$H20/2)/$H20,0)+ROUNDUP(30/$E20,0))</f>
        <v>37</v>
      </c>
      <c r="O20" s="23" t="s">
        <v>56</v>
      </c>
      <c r="P20" s="23" t="s">
        <v>57</v>
      </c>
      <c r="Q20" s="23" t="s">
        <v>64</v>
      </c>
    </row>
    <row r="21" customFormat="false" ht="12.75" hidden="false" customHeight="false" outlineLevel="0" collapsed="false">
      <c r="A21" s="18"/>
      <c r="B21" s="19"/>
      <c r="C21" s="20"/>
      <c r="D21" s="24" t="n">
        <v>2</v>
      </c>
      <c r="E21" s="24" t="n">
        <v>4</v>
      </c>
      <c r="F21" s="25" t="n">
        <v>3</v>
      </c>
      <c r="G21" s="25" t="n">
        <v>10</v>
      </c>
      <c r="H21" s="25" t="n">
        <f aca="false">F21*(G21/2+0.5)</f>
        <v>16.5</v>
      </c>
      <c r="I21" s="25" t="n">
        <f aca="false">F21*G21</f>
        <v>30</v>
      </c>
      <c r="J21" s="25" t="n">
        <f aca="false">ROUNDUP(50/H21,0)</f>
        <v>4</v>
      </c>
      <c r="K21" s="25" t="n">
        <f aca="false">IF(E21=0, ROUNDUP(50/(H21/2),0), ROUNDUP((50-ROUNDUP(15/E21,0)*H21/2)/H21,0)+ROUNDUP(15/E21,0))</f>
        <v>6</v>
      </c>
      <c r="L21" s="25" t="n">
        <f aca="false">ROUNDUP(100/H21,0)</f>
        <v>7</v>
      </c>
      <c r="M21" s="25" t="n">
        <f aca="false">IF($E21=0, ROUNDUP(100/($H21/2),0), ROUNDUP((100-ROUNDUP(15/$E21,0)*$H21/2)/$H21,0)+ROUNDUP(15/$E21,0))</f>
        <v>9</v>
      </c>
      <c r="N21" s="25" t="n">
        <f aca="false">IF($E21=0, ROUNDUP(100/($H21/2),0), ROUNDUP((100-ROUNDUP(30/$E21,0)*$H21/2)/$H21,0)+ROUNDUP(30/$E21,0))</f>
        <v>11</v>
      </c>
      <c r="O21" s="23"/>
      <c r="P21" s="23"/>
      <c r="Q21" s="23"/>
    </row>
    <row r="22" customFormat="false" ht="12.75" hidden="false" customHeight="false" outlineLevel="0" collapsed="false">
      <c r="A22" s="18" t="s">
        <v>65</v>
      </c>
      <c r="B22" s="19" t="n">
        <f aca="false">2*C22+ROUND(2.5*E22,0)+ROUND(0.75*E23,0)+3*F22+2*F23+((G22-2)+(G23-2))+D22+D23</f>
        <v>40</v>
      </c>
      <c r="C22" s="20" t="n">
        <v>2</v>
      </c>
      <c r="D22" s="21" t="n">
        <v>0</v>
      </c>
      <c r="E22" s="21" t="n">
        <v>0</v>
      </c>
      <c r="F22" s="22" t="n">
        <v>1</v>
      </c>
      <c r="G22" s="22" t="n">
        <v>12</v>
      </c>
      <c r="H22" s="22" t="n">
        <f aca="false">F22*(G22/2+0.5)</f>
        <v>6.5</v>
      </c>
      <c r="I22" s="22" t="n">
        <f aca="false">F22*G22</f>
        <v>12</v>
      </c>
      <c r="J22" s="22" t="n">
        <f aca="false">ROUNDUP(50/H22,0)</f>
        <v>8</v>
      </c>
      <c r="K22" s="22" t="n">
        <f aca="false">IF(E22=0, ROUNDUP(50/(H22/2),0), ROUNDUP((50-ROUNDUP(15/E22,0)*H22/2)/H22,0)+ROUNDUP(15/E22,0))</f>
        <v>16</v>
      </c>
      <c r="L22" s="22" t="n">
        <f aca="false">ROUNDUP(100/H22,0)</f>
        <v>16</v>
      </c>
      <c r="M22" s="22" t="n">
        <f aca="false">IF($E22=0, ROUNDUP(100/($H22/2),0), ROUNDUP((100-ROUNDUP(15/$E22,0)*$H22/2)/$H22,0)+ROUNDUP(15/$E22,0))</f>
        <v>31</v>
      </c>
      <c r="N22" s="22" t="n">
        <f aca="false">IF($E22=0, ROUNDUP(100/($H22/2),0), ROUNDUP((100-ROUNDUP(30/$E22,0)*$H22/2)/$H22,0)+ROUNDUP(30/$E22,0))</f>
        <v>31</v>
      </c>
      <c r="O22" s="23"/>
      <c r="P22" s="23"/>
      <c r="Q22" s="23"/>
    </row>
    <row r="23" customFormat="false" ht="12.75" hidden="false" customHeight="false" outlineLevel="0" collapsed="false">
      <c r="A23" s="18"/>
      <c r="B23" s="19"/>
      <c r="C23" s="20"/>
      <c r="D23" s="24" t="n">
        <v>2</v>
      </c>
      <c r="E23" s="24" t="n">
        <v>6</v>
      </c>
      <c r="F23" s="25" t="n">
        <v>3</v>
      </c>
      <c r="G23" s="25" t="n">
        <v>12</v>
      </c>
      <c r="H23" s="25" t="n">
        <f aca="false">F23*(G23/2+0.5)</f>
        <v>19.5</v>
      </c>
      <c r="I23" s="25" t="n">
        <f aca="false">F23*G23</f>
        <v>36</v>
      </c>
      <c r="J23" s="25" t="n">
        <f aca="false">ROUNDUP(50/H23,0)</f>
        <v>3</v>
      </c>
      <c r="K23" s="25" t="n">
        <f aca="false">IF(E23=0, ROUNDUP(50/(H23/2),0), ROUNDUP((50-ROUNDUP(15/E23,0)*H23/2)/H23,0)+ROUNDUP(15/E23,0))</f>
        <v>5</v>
      </c>
      <c r="L23" s="25" t="n">
        <f aca="false">ROUNDUP(100/H23,0)</f>
        <v>6</v>
      </c>
      <c r="M23" s="25" t="n">
        <f aca="false">IF($E23=0, ROUNDUP(100/($H23/2),0), ROUNDUP((100-ROUNDUP(15/$E23,0)*$H23/2)/$H23,0)+ROUNDUP(15/$E23,0))</f>
        <v>7</v>
      </c>
      <c r="N23" s="25" t="n">
        <f aca="false">IF($E23=0, ROUNDUP(100/($H23/2),0), ROUNDUP((100-ROUNDUP(30/$E23,0)*$H23/2)/$H23,0)+ROUNDUP(30/$E23,0))</f>
        <v>8</v>
      </c>
      <c r="O23" s="23"/>
      <c r="P23" s="23"/>
      <c r="Q23" s="23"/>
    </row>
    <row r="24" customFormat="false" ht="12.75" hidden="false" customHeight="true" outlineLevel="0" collapsed="false">
      <c r="A24" s="10" t="s">
        <v>66</v>
      </c>
      <c r="B24" s="11" t="n">
        <f aca="false">2*C24+ROUND(2.5*E24,0)+ROUND(0.75*E25,0)+3*F24+2*F25+((G24-2)+(G25-2))+D24+D25</f>
        <v>41</v>
      </c>
      <c r="C24" s="11" t="n">
        <v>3</v>
      </c>
      <c r="D24" s="12" t="n">
        <v>1</v>
      </c>
      <c r="E24" s="12" t="n">
        <v>0</v>
      </c>
      <c r="F24" s="13" t="n">
        <v>1</v>
      </c>
      <c r="G24" s="13" t="n">
        <v>10</v>
      </c>
      <c r="H24" s="13" t="n">
        <f aca="false">F24*(G24/2+0.5)</f>
        <v>5.5</v>
      </c>
      <c r="I24" s="13" t="n">
        <f aca="false">F24*G24</f>
        <v>10</v>
      </c>
      <c r="J24" s="13" t="n">
        <f aca="false">ROUNDUP(50/H24,0)</f>
        <v>10</v>
      </c>
      <c r="K24" s="13" t="n">
        <f aca="false">IF(E24=0, ROUNDUP(50/(H24/2),0), ROUNDUP((50-ROUNDUP(15/E24,0)*H24/2)/H24,0)+ROUNDUP(15/E24,0))</f>
        <v>19</v>
      </c>
      <c r="L24" s="13" t="n">
        <f aca="false">ROUNDUP(100/H24,0)</f>
        <v>19</v>
      </c>
      <c r="M24" s="13" t="n">
        <f aca="false">IF($E24=0, ROUNDUP(100/($H24/2),0), ROUNDUP((100-ROUNDUP(15/$E24,0)*$H24/2)/$H24,0)+ROUNDUP(15/$E24,0))</f>
        <v>37</v>
      </c>
      <c r="N24" s="13" t="n">
        <f aca="false">IF($E24=0, ROUNDUP(100/($H24/2),0), ROUNDUP((100-ROUNDUP(30/$E24,0)*$H24/2)/$H24,0)+ROUNDUP(30/$E24,0))</f>
        <v>37</v>
      </c>
      <c r="O24" s="15" t="s">
        <v>67</v>
      </c>
      <c r="P24" s="15" t="s">
        <v>68</v>
      </c>
      <c r="Q24" s="15" t="s">
        <v>69</v>
      </c>
    </row>
    <row r="25" customFormat="false" ht="12.75" hidden="false" customHeight="false" outlineLevel="0" collapsed="false">
      <c r="A25" s="10"/>
      <c r="B25" s="11"/>
      <c r="C25" s="11"/>
      <c r="D25" s="16" t="n">
        <v>3</v>
      </c>
      <c r="E25" s="16" t="n">
        <v>5</v>
      </c>
      <c r="F25" s="17" t="n">
        <v>4</v>
      </c>
      <c r="G25" s="17" t="n">
        <v>10</v>
      </c>
      <c r="H25" s="17" t="n">
        <f aca="false">F25*(G25/2+0.5)</f>
        <v>22</v>
      </c>
      <c r="I25" s="17" t="n">
        <f aca="false">F25*G25</f>
        <v>40</v>
      </c>
      <c r="J25" s="17" t="n">
        <f aca="false">ROUNDUP(50/H25,0)</f>
        <v>3</v>
      </c>
      <c r="K25" s="17" t="n">
        <f aca="false">IF(E25=0, ROUNDUP(50/(H25/2),0), ROUNDUP((50-ROUNDUP(15/E25,0)*H25/2)/H25,0)+ROUNDUP(15/E25,0))</f>
        <v>4</v>
      </c>
      <c r="L25" s="17" t="n">
        <f aca="false">ROUNDUP(100/H25,0)</f>
        <v>5</v>
      </c>
      <c r="M25" s="17" t="n">
        <f aca="false">IF($E25=0, ROUNDUP(100/($H25/2),0), ROUNDUP((100-ROUNDUP(15/$E25,0)*$H25/2)/$H25,0)+ROUNDUP(15/$E25,0))</f>
        <v>7</v>
      </c>
      <c r="N25" s="17" t="n">
        <f aca="false">IF($E25=0, ROUNDUP(100/($H25/2),0), ROUNDUP((100-ROUNDUP(30/$E25,0)*$H25/2)/$H25,0)+ROUNDUP(30/$E25,0))</f>
        <v>8</v>
      </c>
      <c r="O25" s="15"/>
      <c r="P25" s="15"/>
      <c r="Q25" s="15"/>
    </row>
    <row r="26" customFormat="false" ht="12.75" hidden="false" customHeight="true" outlineLevel="0" collapsed="false">
      <c r="A26" s="18" t="s">
        <v>70</v>
      </c>
      <c r="B26" s="19" t="n">
        <f aca="false">2*C26+ROUND(2.5*E26,0)+ROUND(0.75*E27,0)+3*F26+2*F27+((G26-2)+(G27-2))+D26+D27</f>
        <v>44</v>
      </c>
      <c r="C26" s="20" t="n">
        <v>1</v>
      </c>
      <c r="D26" s="21" t="n">
        <v>0</v>
      </c>
      <c r="E26" s="21" t="n">
        <v>2</v>
      </c>
      <c r="F26" s="22" t="n">
        <v>1</v>
      </c>
      <c r="G26" s="22" t="n">
        <v>10</v>
      </c>
      <c r="H26" s="22" t="n">
        <f aca="false">F26*(G26/2+0.5)</f>
        <v>5.5</v>
      </c>
      <c r="I26" s="22" t="n">
        <f aca="false">F26*G26</f>
        <v>10</v>
      </c>
      <c r="J26" s="22" t="n">
        <f aca="false">ROUNDUP(50/H26,0)</f>
        <v>10</v>
      </c>
      <c r="K26" s="22" t="n">
        <f aca="false">IF(E26=0, ROUNDUP(50/(H26/2),0), ROUNDUP((50-ROUNDUP(15/E26,0)*H26/2)/H26,0)+ROUNDUP(15/E26,0))</f>
        <v>14</v>
      </c>
      <c r="L26" s="22" t="n">
        <f aca="false">ROUNDUP(100/H26,0)</f>
        <v>19</v>
      </c>
      <c r="M26" s="22" t="n">
        <f aca="false">IF($E26=0, ROUNDUP(100/($H26/2),0), ROUNDUP((100-ROUNDUP(15/$E26,0)*$H26/2)/$H26,0)+ROUNDUP(15/$E26,0))</f>
        <v>23</v>
      </c>
      <c r="N26" s="22" t="n">
        <f aca="false">IF($E26=0, ROUNDUP(100/($H26/2),0), ROUNDUP((100-ROUNDUP(30/$E26,0)*$H26/2)/$H26,0)+ROUNDUP(30/$E26,0))</f>
        <v>26</v>
      </c>
      <c r="O26" s="23" t="s">
        <v>67</v>
      </c>
      <c r="P26" s="26" t="s">
        <v>71</v>
      </c>
      <c r="Q26" s="23" t="s">
        <v>69</v>
      </c>
    </row>
    <row r="27" customFormat="false" ht="12.75" hidden="false" customHeight="false" outlineLevel="0" collapsed="false">
      <c r="A27" s="18"/>
      <c r="B27" s="19"/>
      <c r="C27" s="20"/>
      <c r="D27" s="24" t="n">
        <v>2</v>
      </c>
      <c r="E27" s="24" t="n">
        <v>10</v>
      </c>
      <c r="F27" s="25" t="n">
        <v>4</v>
      </c>
      <c r="G27" s="25" t="n">
        <v>10</v>
      </c>
      <c r="H27" s="25" t="n">
        <f aca="false">F27*(G27/2+0.5)</f>
        <v>22</v>
      </c>
      <c r="I27" s="25" t="n">
        <f aca="false">F27*G27</f>
        <v>40</v>
      </c>
      <c r="J27" s="25" t="n">
        <f aca="false">ROUNDUP(50/H27,0)</f>
        <v>3</v>
      </c>
      <c r="K27" s="25" t="n">
        <f aca="false">IF(E27=0, ROUNDUP(50/(H27/2),0), ROUNDUP((50-ROUNDUP(15/E27,0)*H27/2)/H27,0)+ROUNDUP(15/E27,0))</f>
        <v>4</v>
      </c>
      <c r="L27" s="25" t="n">
        <f aca="false">ROUNDUP(100/H27,0)</f>
        <v>5</v>
      </c>
      <c r="M27" s="25" t="n">
        <f aca="false">IF($E27=0, ROUNDUP(100/($H27/2),0), ROUNDUP((100-ROUNDUP(15/$E27,0)*$H27/2)/$H27,0)+ROUNDUP(15/$E27,0))</f>
        <v>6</v>
      </c>
      <c r="N27" s="25" t="n">
        <f aca="false">IF($E27=0, ROUNDUP(100/($H27/2),0), ROUNDUP((100-ROUNDUP(30/$E27,0)*$H27/2)/$H27,0)+ROUNDUP(30/$E27,0))</f>
        <v>7</v>
      </c>
      <c r="O27" s="23"/>
      <c r="P27" s="26"/>
      <c r="Q27" s="23"/>
    </row>
    <row r="28" customFormat="false" ht="12.75" hidden="false" customHeight="true" outlineLevel="0" collapsed="false">
      <c r="A28" s="10" t="s">
        <v>72</v>
      </c>
      <c r="B28" s="11" t="n">
        <f aca="false">2*C28+ROUND(2.5*E28,0)+ROUND(0.75*E29,0)+3*F28+2*F29+((G28-2)+(G29-2))+D28+D29</f>
        <v>41</v>
      </c>
      <c r="C28" s="11" t="n">
        <v>1</v>
      </c>
      <c r="D28" s="12" t="n">
        <v>0</v>
      </c>
      <c r="E28" s="12" t="n">
        <v>0</v>
      </c>
      <c r="F28" s="13" t="n">
        <v>1</v>
      </c>
      <c r="G28" s="13" t="n">
        <v>12</v>
      </c>
      <c r="H28" s="13" t="n">
        <f aca="false">F28*(G28/2+0.5)</f>
        <v>6.5</v>
      </c>
      <c r="I28" s="13" t="n">
        <f aca="false">F28*G28</f>
        <v>12</v>
      </c>
      <c r="J28" s="13" t="n">
        <f aca="false">ROUNDUP(50/H28,0)</f>
        <v>8</v>
      </c>
      <c r="K28" s="13" t="n">
        <f aca="false">IF(E28=0, ROUNDUP(50/(H28/2),0), ROUNDUP((50-ROUNDUP(15/E28,0)*H28/2)/H28,0)+ROUNDUP(15/E28,0))</f>
        <v>16</v>
      </c>
      <c r="L28" s="13" t="n">
        <f aca="false">ROUNDUP(100/H28,0)</f>
        <v>16</v>
      </c>
      <c r="M28" s="13" t="n">
        <f aca="false">IF($E28=0, ROUNDUP(100/($H28/2),0), ROUNDUP((100-ROUNDUP(15/$E28,0)*$H28/2)/$H28,0)+ROUNDUP(15/$E28,0))</f>
        <v>31</v>
      </c>
      <c r="N28" s="13" t="n">
        <f aca="false">IF($E28=0, ROUNDUP(100/($H28/2),0), ROUNDUP((100-ROUNDUP(30/$E28,0)*$H28/2)/$H28,0)+ROUNDUP(30/$E28,0))</f>
        <v>31</v>
      </c>
      <c r="O28" s="15" t="s">
        <v>67</v>
      </c>
      <c r="P28" s="15" t="s">
        <v>71</v>
      </c>
      <c r="Q28" s="15" t="s">
        <v>69</v>
      </c>
    </row>
    <row r="29" customFormat="false" ht="12.75" hidden="false" customHeight="false" outlineLevel="0" collapsed="false">
      <c r="A29" s="10"/>
      <c r="B29" s="11"/>
      <c r="C29" s="11"/>
      <c r="D29" s="16" t="n">
        <v>2</v>
      </c>
      <c r="E29" s="16" t="n">
        <v>8</v>
      </c>
      <c r="F29" s="17" t="n">
        <v>4</v>
      </c>
      <c r="G29" s="17" t="n">
        <v>12</v>
      </c>
      <c r="H29" s="17" t="n">
        <f aca="false">F29*(G29/2+0.5)</f>
        <v>26</v>
      </c>
      <c r="I29" s="17" t="n">
        <f aca="false">F29*G29</f>
        <v>48</v>
      </c>
      <c r="J29" s="17" t="n">
        <f aca="false">ROUNDUP(50/H29,0)</f>
        <v>2</v>
      </c>
      <c r="K29" s="17" t="n">
        <f aca="false">IF(E29=0, ROUNDUP(50/(H29/2),0), ROUNDUP((50-ROUNDUP(15/E29,0)*H29/2)/H29,0)+ROUNDUP(15/E29,0))</f>
        <v>3</v>
      </c>
      <c r="L29" s="17" t="n">
        <f aca="false">ROUNDUP(100/H29,0)</f>
        <v>4</v>
      </c>
      <c r="M29" s="17" t="n">
        <f aca="false">IF($E29=0, ROUNDUP(100/($H29/2),0), ROUNDUP((100-ROUNDUP(15/$E29,0)*$H29/2)/$H29,0)+ROUNDUP(15/$E29,0))</f>
        <v>5</v>
      </c>
      <c r="N29" s="17" t="n">
        <f aca="false">IF($E29=0, ROUNDUP(100/($H29/2),0), ROUNDUP((100-ROUNDUP(30/$E29,0)*$H29/2)/$H29,0)+ROUNDUP(30/$E29,0))</f>
        <v>6</v>
      </c>
      <c r="O29" s="15"/>
      <c r="P29" s="15"/>
      <c r="Q29" s="15"/>
    </row>
    <row r="30" customFormat="false" ht="12.75" hidden="false" customHeight="true" outlineLevel="0" collapsed="false">
      <c r="A30" s="18" t="s">
        <v>73</v>
      </c>
      <c r="B30" s="19" t="n">
        <f aca="false">2*C30+ROUND(2.5*E30,0)+ROUND(0.75*E31,0)+3*F30+2*F31+((G30-2)+(G31-2))+D30+D31</f>
        <v>27</v>
      </c>
      <c r="C30" s="20" t="n">
        <v>1</v>
      </c>
      <c r="D30" s="21" t="n">
        <v>0</v>
      </c>
      <c r="E30" s="21" t="n">
        <v>0</v>
      </c>
      <c r="F30" s="22" t="n">
        <v>1</v>
      </c>
      <c r="G30" s="22" t="n">
        <v>8</v>
      </c>
      <c r="H30" s="22" t="n">
        <f aca="false">F30*(G30/2+0.5)</f>
        <v>4.5</v>
      </c>
      <c r="I30" s="22" t="n">
        <f aca="false">F30*G30</f>
        <v>8</v>
      </c>
      <c r="J30" s="22" t="n">
        <f aca="false">ROUNDUP(50/H30,0)</f>
        <v>12</v>
      </c>
      <c r="K30" s="22" t="n">
        <f aca="false">IF(E30=0, ROUNDUP(50/(H30/2),0), ROUNDUP((50-ROUNDUP(15/E30,0)*H30/2)/H30,0)+ROUNDUP(15/E30,0))</f>
        <v>23</v>
      </c>
      <c r="L30" s="22" t="n">
        <f aca="false">ROUNDUP(100/H30,0)</f>
        <v>23</v>
      </c>
      <c r="M30" s="22" t="n">
        <f aca="false">IF($E30=0, ROUNDUP(100/($H30/2),0), ROUNDUP((100-ROUNDUP(15/$E30,0)*$H30/2)/$H30,0)+ROUNDUP(15/$E30,0))</f>
        <v>45</v>
      </c>
      <c r="N30" s="22" t="n">
        <f aca="false">IF($E30=0, ROUNDUP(100/($H30/2),0), ROUNDUP((100-ROUNDUP(30/$E30,0)*$H30/2)/$H30,0)+ROUNDUP(30/$E30,0))</f>
        <v>45</v>
      </c>
      <c r="O30" s="23" t="s">
        <v>56</v>
      </c>
      <c r="P30" s="23" t="s">
        <v>74</v>
      </c>
      <c r="Q30" s="23" t="s">
        <v>75</v>
      </c>
    </row>
    <row r="31" customFormat="false" ht="12.75" hidden="false" customHeight="false" outlineLevel="0" collapsed="false">
      <c r="A31" s="18"/>
      <c r="B31" s="19"/>
      <c r="C31" s="20"/>
      <c r="D31" s="24" t="n">
        <v>2</v>
      </c>
      <c r="E31" s="24" t="n">
        <v>2</v>
      </c>
      <c r="F31" s="25" t="n">
        <v>3</v>
      </c>
      <c r="G31" s="25" t="n">
        <v>8</v>
      </c>
      <c r="H31" s="25" t="n">
        <f aca="false">F31*(G31/2+0.5)</f>
        <v>13.5</v>
      </c>
      <c r="I31" s="25" t="n">
        <f aca="false">F31*G31</f>
        <v>24</v>
      </c>
      <c r="J31" s="25" t="n">
        <f aca="false">ROUNDUP(50/H31,0)</f>
        <v>4</v>
      </c>
      <c r="K31" s="25" t="n">
        <f aca="false">IF(E31=0, ROUNDUP(50/(H31/2),0), ROUNDUP((50-ROUNDUP(15/E31,0)*H31/2)/H31,0)+ROUNDUP(15/E31,0))</f>
        <v>7</v>
      </c>
      <c r="L31" s="25" t="n">
        <f aca="false">ROUNDUP(100/H31,0)</f>
        <v>8</v>
      </c>
      <c r="M31" s="25" t="n">
        <f aca="false">IF($E31=0, ROUNDUP(100/($H31/2),0), ROUNDUP((100-ROUNDUP(15/$E31,0)*$H31/2)/$H31,0)+ROUNDUP(15/$E31,0))</f>
        <v>12</v>
      </c>
      <c r="N31" s="25" t="n">
        <f aca="false">IF($E31=0, ROUNDUP(100/($H31/2),0), ROUNDUP((100-ROUNDUP(30/$E31,0)*$H31/2)/$H31,0)+ROUNDUP(30/$E31,0))</f>
        <v>14</v>
      </c>
      <c r="O31" s="23"/>
      <c r="P31" s="23"/>
      <c r="Q31" s="23"/>
    </row>
    <row r="32" customFormat="false" ht="12.75" hidden="false" customHeight="false" outlineLevel="0" collapsed="false">
      <c r="A32" s="18" t="s">
        <v>76</v>
      </c>
      <c r="B32" s="19" t="n">
        <f aca="false">2*C32+ROUND(2.5*E32,0)+ROUND(0.75*E33,0)+3*F32+2*F33+((G32-2)+(G33-2))+D32+D33</f>
        <v>38</v>
      </c>
      <c r="C32" s="20" t="n">
        <v>4</v>
      </c>
      <c r="D32" s="21" t="n">
        <v>1</v>
      </c>
      <c r="E32" s="21" t="n">
        <v>0</v>
      </c>
      <c r="F32" s="22" t="n">
        <v>1</v>
      </c>
      <c r="G32" s="22" t="n">
        <v>8</v>
      </c>
      <c r="H32" s="22" t="n">
        <f aca="false">F32*(G32/2+0.5)</f>
        <v>4.5</v>
      </c>
      <c r="I32" s="22" t="n">
        <f aca="false">F32*G32</f>
        <v>8</v>
      </c>
      <c r="J32" s="22" t="n">
        <f aca="false">ROUNDUP(50/H32,0)</f>
        <v>12</v>
      </c>
      <c r="K32" s="22" t="n">
        <f aca="false">IF(E32=0, ROUNDUP(50/(H32/2),0), ROUNDUP((50-ROUNDUP(15/E32,0)*H32/2)/H32,0)+ROUNDUP(15/E32,0))</f>
        <v>23</v>
      </c>
      <c r="L32" s="22" t="n">
        <f aca="false">ROUNDUP(100/H32,0)</f>
        <v>23</v>
      </c>
      <c r="M32" s="22" t="n">
        <f aca="false">IF($E32=0, ROUNDUP(100/($H32/2),0), ROUNDUP((100-ROUNDUP(15/$E32,0)*$H32/2)/$H32,0)+ROUNDUP(15/$E32,0))</f>
        <v>45</v>
      </c>
      <c r="N32" s="22" t="n">
        <f aca="false">IF($E32=0, ROUNDUP(100/($H32/2),0), ROUNDUP((100-ROUNDUP(30/$E32,0)*$H32/2)/$H32,0)+ROUNDUP(30/$E32,0))</f>
        <v>45</v>
      </c>
      <c r="O32" s="23"/>
      <c r="P32" s="23"/>
      <c r="Q32" s="23"/>
    </row>
    <row r="33" customFormat="false" ht="12.75" hidden="false" customHeight="false" outlineLevel="0" collapsed="false">
      <c r="A33" s="18"/>
      <c r="B33" s="19"/>
      <c r="C33" s="20"/>
      <c r="D33" s="24" t="n">
        <v>3</v>
      </c>
      <c r="E33" s="24" t="n">
        <v>4</v>
      </c>
      <c r="F33" s="25" t="n">
        <v>4</v>
      </c>
      <c r="G33" s="25" t="n">
        <v>8</v>
      </c>
      <c r="H33" s="25" t="n">
        <f aca="false">F33*(G33/2+0.5)</f>
        <v>18</v>
      </c>
      <c r="I33" s="25" t="n">
        <f aca="false">F33*G33</f>
        <v>32</v>
      </c>
      <c r="J33" s="25" t="n">
        <f aca="false">ROUNDUP(50/H33,0)</f>
        <v>3</v>
      </c>
      <c r="K33" s="25" t="n">
        <f aca="false">IF(E33=0, ROUNDUP(50/(H33/2),0), ROUNDUP((50-ROUNDUP(15/E33,0)*H33/2)/H33,0)+ROUNDUP(15/E33,0))</f>
        <v>5</v>
      </c>
      <c r="L33" s="25" t="n">
        <f aca="false">ROUNDUP(100/H33,0)</f>
        <v>6</v>
      </c>
      <c r="M33" s="25" t="n">
        <f aca="false">IF($E33=0, ROUNDUP(100/($H33/2),0), ROUNDUP((100-ROUNDUP(15/$E33,0)*$H33/2)/$H33,0)+ROUNDUP(15/$E33,0))</f>
        <v>8</v>
      </c>
      <c r="N33" s="25" t="n">
        <f aca="false">IF($E33=0, ROUNDUP(100/($H33/2),0), ROUNDUP((100-ROUNDUP(30/$E33,0)*$H33/2)/$H33,0)+ROUNDUP(30/$E33,0))</f>
        <v>10</v>
      </c>
      <c r="O33" s="23"/>
      <c r="P33" s="23"/>
      <c r="Q33" s="23"/>
    </row>
    <row r="34" customFormat="false" ht="13.5" hidden="false" customHeight="true" outlineLevel="0" collapsed="false">
      <c r="A34" s="10" t="s">
        <v>77</v>
      </c>
      <c r="B34" s="11" t="n">
        <f aca="false">2*C34+ROUND(2.5*E34,0)+ROUND(0.75*E35,0)+3*F34+2*F35+((G34-2)+(G35-2))+D34+D35</f>
        <v>46</v>
      </c>
      <c r="C34" s="11" t="n">
        <v>3</v>
      </c>
      <c r="D34" s="12" t="n">
        <v>1</v>
      </c>
      <c r="E34" s="12" t="n">
        <v>0</v>
      </c>
      <c r="F34" s="13" t="n">
        <v>1</v>
      </c>
      <c r="G34" s="13" t="n">
        <v>12</v>
      </c>
      <c r="H34" s="13" t="n">
        <f aca="false">F34*(G34/2+0.5)</f>
        <v>6.5</v>
      </c>
      <c r="I34" s="13" t="n">
        <f aca="false">F34*G34</f>
        <v>12</v>
      </c>
      <c r="J34" s="13" t="n">
        <f aca="false">ROUNDUP(50/H34,0)</f>
        <v>8</v>
      </c>
      <c r="K34" s="13" t="n">
        <f aca="false">IF(E34=0, ROUNDUP(50/(H34/2),0), ROUNDUP((50-ROUNDUP(15/E34,0)*H34/2)/H34,0)+ROUNDUP(15/E34,0))</f>
        <v>16</v>
      </c>
      <c r="L34" s="13" t="n">
        <f aca="false">ROUNDUP(100/H34,0)</f>
        <v>16</v>
      </c>
      <c r="M34" s="13" t="n">
        <f aca="false">IF($E34=0, ROUNDUP(100/($H34/2),0), ROUNDUP((100-ROUNDUP(15/$E34,0)*$H34/2)/$H34,0)+ROUNDUP(15/$E34,0))</f>
        <v>31</v>
      </c>
      <c r="N34" s="13" t="n">
        <f aca="false">IF($E34=0, ROUNDUP(100/($H34/2),0), ROUNDUP((100-ROUNDUP(30/$E34,0)*$H34/2)/$H34,0)+ROUNDUP(30/$E34,0))</f>
        <v>31</v>
      </c>
      <c r="O34" s="15" t="s">
        <v>67</v>
      </c>
      <c r="P34" s="15" t="s">
        <v>78</v>
      </c>
      <c r="Q34" s="15" t="s">
        <v>79</v>
      </c>
    </row>
    <row r="35" customFormat="false" ht="12.75" hidden="false" customHeight="false" outlineLevel="0" collapsed="false">
      <c r="A35" s="10"/>
      <c r="B35" s="11"/>
      <c r="C35" s="11"/>
      <c r="D35" s="16" t="n">
        <v>3</v>
      </c>
      <c r="E35" s="16" t="n">
        <v>7</v>
      </c>
      <c r="F35" s="17" t="n">
        <v>4</v>
      </c>
      <c r="G35" s="17" t="n">
        <v>12</v>
      </c>
      <c r="H35" s="17" t="n">
        <f aca="false">F35*(G35/2+0.5)</f>
        <v>26</v>
      </c>
      <c r="I35" s="17" t="n">
        <f aca="false">F35*G35</f>
        <v>48</v>
      </c>
      <c r="J35" s="17" t="n">
        <f aca="false">ROUNDUP(50/H35,0)</f>
        <v>2</v>
      </c>
      <c r="K35" s="17" t="n">
        <f aca="false">IF(E35=0, ROUNDUP(50/(H35/2),0), ROUNDUP((50-ROUNDUP(15/E35,0)*H35/2)/H35,0)+ROUNDUP(15/E35,0))</f>
        <v>4</v>
      </c>
      <c r="L35" s="17" t="n">
        <f aca="false">ROUNDUP(100/H35,0)</f>
        <v>4</v>
      </c>
      <c r="M35" s="17" t="n">
        <f aca="false">IF($E35=0, ROUNDUP(100/($H35/2),0), ROUNDUP((100-ROUNDUP(15/$E35,0)*$H35/2)/$H35,0)+ROUNDUP(15/$E35,0))</f>
        <v>6</v>
      </c>
      <c r="N35" s="17" t="n">
        <f aca="false">IF($E35=0, ROUNDUP(100/($H35/2),0), ROUNDUP((100-ROUNDUP(30/$E35,0)*$H35/2)/$H35,0)+ROUNDUP(30/$E35,0))</f>
        <v>7</v>
      </c>
      <c r="O35" s="15"/>
      <c r="P35" s="15"/>
      <c r="Q35" s="15"/>
      <c r="S35" s="15"/>
      <c r="T35" s="15"/>
    </row>
    <row r="36" customFormat="false" ht="13.5" hidden="false" customHeight="true" outlineLevel="0" collapsed="false">
      <c r="A36" s="18" t="s">
        <v>80</v>
      </c>
      <c r="B36" s="19" t="n">
        <f aca="false">2*C36+ROUND(2.5*E36,0)+ROUND(0.75*E37,0)+3*F36+2*F37+((G36-2)+(G37-2))+D36+D37</f>
        <v>23</v>
      </c>
      <c r="C36" s="20" t="n">
        <v>1</v>
      </c>
      <c r="D36" s="21" t="n">
        <v>0</v>
      </c>
      <c r="E36" s="21" t="n">
        <v>0</v>
      </c>
      <c r="F36" s="22" t="n">
        <v>1</v>
      </c>
      <c r="G36" s="22" t="n">
        <v>6</v>
      </c>
      <c r="H36" s="22" t="n">
        <f aca="false">F36*(G36/2+0.5)</f>
        <v>3.5</v>
      </c>
      <c r="I36" s="22" t="n">
        <f aca="false">F36*G36</f>
        <v>6</v>
      </c>
      <c r="J36" s="22" t="n">
        <f aca="false">ROUNDUP(50/H36,0)</f>
        <v>15</v>
      </c>
      <c r="K36" s="22" t="n">
        <f aca="false">IF(E36=0, ROUNDUP(50/(H36/2),0), ROUNDUP((50-ROUNDUP(15/E36,0)*H36/2)/H36,0)+ROUNDUP(15/E36,0))</f>
        <v>29</v>
      </c>
      <c r="L36" s="22" t="n">
        <f aca="false">ROUNDUP(100/H36,0)</f>
        <v>29</v>
      </c>
      <c r="M36" s="22" t="n">
        <f aca="false">IF($E36=0, ROUNDUP(100/($H36/2),0), ROUNDUP((100-ROUNDUP(15/$E36,0)*$H36/2)/$H36,0)+ROUNDUP(15/$E36,0))</f>
        <v>58</v>
      </c>
      <c r="N36" s="22" t="n">
        <f aca="false">IF($E36=0, ROUNDUP(100/($H36/2),0), ROUNDUP((100-ROUNDUP(30/$E36,0)*$H36/2)/$H36,0)+ROUNDUP(30/$E36,0))</f>
        <v>58</v>
      </c>
      <c r="O36" s="23" t="s">
        <v>49</v>
      </c>
      <c r="P36" s="23" t="s">
        <v>57</v>
      </c>
      <c r="Q36" s="23" t="s">
        <v>81</v>
      </c>
      <c r="S36" s="15"/>
      <c r="T36" s="15"/>
    </row>
    <row r="37" customFormat="false" ht="12.75" hidden="false" customHeight="false" outlineLevel="0" collapsed="false">
      <c r="A37" s="18"/>
      <c r="B37" s="19"/>
      <c r="C37" s="20"/>
      <c r="D37" s="24" t="n">
        <v>2</v>
      </c>
      <c r="E37" s="24" t="n">
        <v>2</v>
      </c>
      <c r="F37" s="25" t="n">
        <v>3</v>
      </c>
      <c r="G37" s="25" t="n">
        <v>6</v>
      </c>
      <c r="H37" s="25" t="n">
        <f aca="false">F37*(G37/2+0.5)</f>
        <v>10.5</v>
      </c>
      <c r="I37" s="25" t="n">
        <f aca="false">F37*G37</f>
        <v>18</v>
      </c>
      <c r="J37" s="25" t="n">
        <f aca="false">ROUNDUP(50/H37,0)</f>
        <v>5</v>
      </c>
      <c r="K37" s="25" t="n">
        <f aca="false">IF(E37=0, ROUNDUP(50/(H37/2),0), ROUNDUP((50-ROUNDUP(15/E37,0)*H37/2)/H37,0)+ROUNDUP(15/E37,0))</f>
        <v>9</v>
      </c>
      <c r="L37" s="25" t="n">
        <f aca="false">ROUNDUP(100/H37,0)</f>
        <v>10</v>
      </c>
      <c r="M37" s="25" t="n">
        <f aca="false">IF($E37=0, ROUNDUP(100/($H37/2),0), ROUNDUP((100-ROUNDUP(15/$E37,0)*$H37/2)/$H37,0)+ROUNDUP(15/$E37,0))</f>
        <v>14</v>
      </c>
      <c r="N37" s="25" t="n">
        <f aca="false">IF($E37=0, ROUNDUP(100/($H37/2),0), ROUNDUP((100-ROUNDUP(30/$E37,0)*$H37/2)/$H37,0)+ROUNDUP(30/$E37,0))</f>
        <v>18</v>
      </c>
      <c r="O37" s="23"/>
      <c r="P37" s="23"/>
      <c r="Q37" s="23"/>
      <c r="S37" s="15"/>
      <c r="T37" s="15"/>
    </row>
    <row r="38" customFormat="false" ht="12.75" hidden="false" customHeight="false" outlineLevel="0" collapsed="false">
      <c r="A38" s="18" t="s">
        <v>82</v>
      </c>
      <c r="B38" s="19" t="n">
        <f aca="false">2*C38+ROUND(2.5*E38,0)+ROUND(0.75*E39,0)+3*F38+2*F39+((G38-2)+(G39-2))+D38+D39</f>
        <v>34</v>
      </c>
      <c r="C38" s="20" t="n">
        <v>4</v>
      </c>
      <c r="D38" s="21" t="n">
        <v>1</v>
      </c>
      <c r="E38" s="21" t="n">
        <v>0</v>
      </c>
      <c r="F38" s="22" t="n">
        <v>1</v>
      </c>
      <c r="G38" s="22" t="n">
        <v>6</v>
      </c>
      <c r="H38" s="22" t="n">
        <f aca="false">F38*(G38/2+0.5)</f>
        <v>3.5</v>
      </c>
      <c r="I38" s="22" t="n">
        <f aca="false">F38*G38</f>
        <v>6</v>
      </c>
      <c r="J38" s="22" t="n">
        <f aca="false">ROUNDUP(50/H38,0)</f>
        <v>15</v>
      </c>
      <c r="K38" s="22" t="n">
        <f aca="false">IF(E38=0, ROUNDUP(50/(H38/2),0), ROUNDUP((50-ROUNDUP(15/E38,0)*H38/2)/H38,0)+ROUNDUP(15/E38,0))</f>
        <v>29</v>
      </c>
      <c r="L38" s="22" t="n">
        <f aca="false">ROUNDUP(100/H38,0)</f>
        <v>29</v>
      </c>
      <c r="M38" s="22" t="n">
        <f aca="false">IF($E38=0, ROUNDUP(100/($H38/2),0), ROUNDUP((100-ROUNDUP(15/$E38,0)*$H38/2)/$H38,0)+ROUNDUP(15/$E38,0))</f>
        <v>58</v>
      </c>
      <c r="N38" s="22" t="n">
        <f aca="false">IF($E38=0, ROUNDUP(100/($H38/2),0), ROUNDUP((100-ROUNDUP(30/$E38,0)*$H38/2)/$H38,0)+ROUNDUP(30/$E38,0))</f>
        <v>58</v>
      </c>
      <c r="O38" s="23"/>
      <c r="P38" s="23"/>
      <c r="Q38" s="23"/>
      <c r="S38" s="15"/>
      <c r="T38" s="15"/>
    </row>
    <row r="39" customFormat="false" ht="12.75" hidden="false" customHeight="false" outlineLevel="0" collapsed="false">
      <c r="A39" s="18"/>
      <c r="B39" s="19"/>
      <c r="C39" s="20"/>
      <c r="D39" s="24" t="n">
        <v>3</v>
      </c>
      <c r="E39" s="24" t="n">
        <v>4</v>
      </c>
      <c r="F39" s="25" t="n">
        <v>4</v>
      </c>
      <c r="G39" s="25" t="n">
        <v>6</v>
      </c>
      <c r="H39" s="25" t="n">
        <f aca="false">F39*(G39/2+0.5)</f>
        <v>14</v>
      </c>
      <c r="I39" s="25" t="n">
        <f aca="false">F39*G39</f>
        <v>24</v>
      </c>
      <c r="J39" s="25" t="n">
        <f aca="false">ROUNDUP(50/H39,0)</f>
        <v>4</v>
      </c>
      <c r="K39" s="25" t="n">
        <f aca="false">IF(E39=0, ROUNDUP(50/(H39/2),0), ROUNDUP((50-ROUNDUP(15/E39,0)*H39/2)/H39,0)+ROUNDUP(15/E39,0))</f>
        <v>6</v>
      </c>
      <c r="L39" s="25" t="n">
        <f aca="false">ROUNDUP(100/H39,0)</f>
        <v>8</v>
      </c>
      <c r="M39" s="25" t="n">
        <f aca="false">IF($E39=0, ROUNDUP(100/($H39/2),0), ROUNDUP((100-ROUNDUP(15/$E39,0)*$H39/2)/$H39,0)+ROUNDUP(15/$E39,0))</f>
        <v>10</v>
      </c>
      <c r="N39" s="25" t="n">
        <f aca="false">IF($E39=0, ROUNDUP(100/($H39/2),0), ROUNDUP((100-ROUNDUP(30/$E39,0)*$H39/2)/$H39,0)+ROUNDUP(30/$E39,0))</f>
        <v>12</v>
      </c>
      <c r="O39" s="23"/>
      <c r="P39" s="23"/>
      <c r="Q39" s="23"/>
    </row>
    <row r="42" customFormat="false" ht="12.75" hidden="false" customHeight="false" outlineLevel="0" collapsed="false">
      <c r="A42" s="10" t="s">
        <v>83</v>
      </c>
      <c r="B42" s="11" t="n">
        <f aca="false">2*C42+ROUND(2.5*E42,0)+F42+((G42-2)+D42)</f>
        <v>7</v>
      </c>
      <c r="C42" s="11" t="n">
        <v>2</v>
      </c>
      <c r="D42" s="27" t="n">
        <v>0</v>
      </c>
      <c r="E42" s="27" t="n">
        <v>0</v>
      </c>
      <c r="F42" s="28" t="n">
        <v>1</v>
      </c>
      <c r="G42" s="27" t="n">
        <v>4</v>
      </c>
      <c r="H42" s="27" t="n">
        <f aca="false">ROUNDUP(F42*(G42/2+0.5),0)</f>
        <v>3</v>
      </c>
      <c r="I42" s="27" t="n">
        <f aca="false">F42*G42</f>
        <v>4</v>
      </c>
      <c r="J42" s="27" t="n">
        <f aca="false">ROUNDUP(50/H42,0)</f>
        <v>17</v>
      </c>
      <c r="K42" s="27" t="n">
        <f aca="false">IF(E42=0, ROUNDUP(50/(H42/2),0), ROUNDUP((50-ROUNDUP(15/E42,0)*H42/2)/H42,0)+ROUNDUP(15/E42,0))</f>
        <v>34</v>
      </c>
      <c r="L42" s="27" t="n">
        <f aca="false">ROUNDUP(100/H42,0)</f>
        <v>34</v>
      </c>
      <c r="M42" s="27" t="n">
        <f aca="false">IF($E42=0, ROUNDUP(100/($H42/2),0), ROUNDUP((100-ROUNDUP(15/$E42,0)*$H42/2)/$H42,0)+ROUNDUP(15/$E42,0))</f>
        <v>67</v>
      </c>
      <c r="N42" s="29" t="n">
        <f aca="false">IF($E42=0, ROUNDUP(100/($H42/2),0), ROUNDUP((100-ROUNDUP(30/$E42,0)*$H42/2)/$H42,0)+ROUNDUP(30/$E42,0))</f>
        <v>67</v>
      </c>
      <c r="O42" s="30" t="s">
        <v>49</v>
      </c>
      <c r="P42" s="30" t="s">
        <v>84</v>
      </c>
      <c r="Q42" s="30" t="s">
        <v>52</v>
      </c>
    </row>
    <row r="43" customFormat="false" ht="12.75" hidden="false" customHeight="false" outlineLevel="0" collapsed="false">
      <c r="A43" s="18" t="s">
        <v>85</v>
      </c>
      <c r="B43" s="19" t="n">
        <f aca="false">2*C43+ROUND(2.5*E43,0)+F43+((G43-2)+D43)</f>
        <v>6</v>
      </c>
      <c r="C43" s="20" t="n">
        <v>4</v>
      </c>
      <c r="D43" s="31" t="n">
        <v>0</v>
      </c>
      <c r="E43" s="31" t="n">
        <v>0</v>
      </c>
      <c r="F43" s="32" t="n">
        <v>0</v>
      </c>
      <c r="G43" s="32" t="n">
        <v>0</v>
      </c>
      <c r="H43" s="32" t="n">
        <f aca="false">ROUNDUP(F43*(G43/2+0.5),0)</f>
        <v>0</v>
      </c>
      <c r="I43" s="32" t="n">
        <f aca="false">F43*G43</f>
        <v>0</v>
      </c>
      <c r="J43" s="32" t="e">
        <f aca="false">ROUNDUP(50/H43,0)</f>
        <v>#DIV/0!</v>
      </c>
      <c r="K43" s="32" t="e">
        <f aca="false">IF(E43=0, ROUNDUP(50/(H43/2),0), ROUNDUP((50-ROUNDUP(15/E43,0)*H43/2)/H43,0)+ROUNDUP(15/E43,0))</f>
        <v>#DIV/0!</v>
      </c>
      <c r="L43" s="32" t="e">
        <f aca="false">ROUNDUP(100/H43,0)</f>
        <v>#DIV/0!</v>
      </c>
      <c r="M43" s="32" t="e">
        <f aca="false">IF($E43=0, ROUNDUP(100/($H43/2),0), ROUNDUP((100-ROUNDUP(15/$E43,0)*$H43/2)/$H43,0)+ROUNDUP(15/$E43,0))</f>
        <v>#DIV/0!</v>
      </c>
      <c r="N43" s="32" t="e">
        <f aca="false">IF($E43=0, ROUNDUP(100/($H43/2),0), ROUNDUP((100-ROUNDUP(30/$E43,0)*$H43/2)/$H43,0)+ROUNDUP(30/$E43,0))</f>
        <v>#DIV/0!</v>
      </c>
      <c r="O43" s="33" t="s">
        <v>49</v>
      </c>
      <c r="P43" s="34" t="s">
        <v>84</v>
      </c>
      <c r="Q43" s="33" t="s">
        <v>52</v>
      </c>
    </row>
    <row r="44" customFormat="false" ht="12.75" hidden="false" customHeight="false" outlineLevel="0" collapsed="false">
      <c r="A44" s="10" t="s">
        <v>86</v>
      </c>
      <c r="B44" s="11" t="n">
        <f aca="false">2*C44+ROUND(2.5*E44,0)+F44+((G44-2)+D44)</f>
        <v>7</v>
      </c>
      <c r="C44" s="11" t="n">
        <v>5</v>
      </c>
      <c r="D44" s="11" t="n">
        <v>-1</v>
      </c>
      <c r="E44" s="11" t="n">
        <v>0</v>
      </c>
      <c r="F44" s="35" t="n">
        <v>0</v>
      </c>
      <c r="G44" s="35" t="n">
        <v>0</v>
      </c>
      <c r="H44" s="35" t="n">
        <f aca="false">ROUNDUP(F44*(G44/2+0.5),0)</f>
        <v>0</v>
      </c>
      <c r="I44" s="35" t="n">
        <f aca="false">F44*G44</f>
        <v>0</v>
      </c>
      <c r="J44" s="35" t="e">
        <f aca="false">ROUNDUP(50/H44,0)</f>
        <v>#DIV/0!</v>
      </c>
      <c r="K44" s="35" t="e">
        <f aca="false">IF(E44=0, ROUNDUP(50/(H44/2),0), ROUNDUP((50-ROUNDUP(15/E44,0)*H44/2)/H44,0)+ROUNDUP(15/E44,0))</f>
        <v>#DIV/0!</v>
      </c>
      <c r="L44" s="35" t="e">
        <f aca="false">ROUNDUP(100/H44,0)</f>
        <v>#DIV/0!</v>
      </c>
      <c r="M44" s="35" t="e">
        <f aca="false">IF($E44=0, ROUNDUP(100/($H44/2),0), ROUNDUP((100-ROUNDUP(15/$E44,0)*$H44/2)/$H44,0)+ROUNDUP(15/$E44,0))</f>
        <v>#DIV/0!</v>
      </c>
      <c r="N44" s="35" t="e">
        <f aca="false">IF($E44=0, ROUNDUP(100/($H44/2),0), ROUNDUP((100-ROUNDUP(30/$E44,0)*$H44/2)/$H44,0)+ROUNDUP(30/$E44,0))</f>
        <v>#DIV/0!</v>
      </c>
      <c r="O44" s="15" t="s">
        <v>56</v>
      </c>
      <c r="P44" s="15" t="s">
        <v>84</v>
      </c>
      <c r="Q44" s="15" t="s">
        <v>52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D48" activeCellId="0" sqref="D48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36" t="s">
        <v>87</v>
      </c>
      <c r="B1" s="37" t="s">
        <v>88</v>
      </c>
      <c r="C1" s="37" t="s">
        <v>89</v>
      </c>
      <c r="D1" s="37" t="s">
        <v>90</v>
      </c>
      <c r="E1" s="37" t="s">
        <v>91</v>
      </c>
      <c r="F1" s="37" t="s">
        <v>92</v>
      </c>
      <c r="G1" s="38" t="s">
        <v>93</v>
      </c>
      <c r="H1" s="39" t="s">
        <v>94</v>
      </c>
    </row>
    <row r="2" s="44" customFormat="true" ht="12.75" hidden="false" customHeight="false" outlineLevel="0" collapsed="false">
      <c r="A2" s="40" t="s">
        <v>95</v>
      </c>
      <c r="B2" s="41" t="n">
        <v>10</v>
      </c>
      <c r="C2" s="41" t="n">
        <v>0</v>
      </c>
      <c r="D2" s="41" t="s">
        <v>96</v>
      </c>
      <c r="E2" s="41" t="s">
        <v>97</v>
      </c>
      <c r="F2" s="41" t="s">
        <v>96</v>
      </c>
      <c r="G2" s="42" t="s">
        <v>96</v>
      </c>
      <c r="H2" s="43" t="s">
        <v>98</v>
      </c>
    </row>
    <row r="3" customFormat="false" ht="12.75" hidden="false" customHeight="false" outlineLevel="0" collapsed="false">
      <c r="A3" s="45" t="s">
        <v>99</v>
      </c>
      <c r="B3" s="46" t="n">
        <v>7</v>
      </c>
      <c r="C3" s="46" t="n">
        <v>1</v>
      </c>
      <c r="D3" s="46" t="s">
        <v>96</v>
      </c>
      <c r="E3" s="46" t="s">
        <v>97</v>
      </c>
      <c r="F3" s="46" t="s">
        <v>96</v>
      </c>
      <c r="G3" s="47" t="s">
        <v>96</v>
      </c>
      <c r="H3" s="48" t="s">
        <v>98</v>
      </c>
    </row>
    <row r="4" customFormat="false" ht="12.75" hidden="false" customHeight="false" outlineLevel="0" collapsed="false">
      <c r="A4" s="40" t="s">
        <v>100</v>
      </c>
      <c r="B4" s="49" t="n">
        <v>12</v>
      </c>
      <c r="C4" s="49" t="n">
        <v>1</v>
      </c>
      <c r="D4" s="49" t="s">
        <v>96</v>
      </c>
      <c r="E4" s="49" t="s">
        <v>97</v>
      </c>
      <c r="F4" s="49" t="s">
        <v>96</v>
      </c>
      <c r="G4" s="42" t="s">
        <v>96</v>
      </c>
      <c r="H4" s="43" t="s">
        <v>101</v>
      </c>
    </row>
    <row r="5" customFormat="false" ht="12.75" hidden="false" customHeight="false" outlineLevel="0" collapsed="false">
      <c r="A5" s="45" t="s">
        <v>102</v>
      </c>
      <c r="B5" s="46" t="n">
        <v>15</v>
      </c>
      <c r="C5" s="46" t="n">
        <v>0</v>
      </c>
      <c r="D5" s="46" t="s">
        <v>96</v>
      </c>
      <c r="E5" s="46" t="s">
        <v>97</v>
      </c>
      <c r="F5" s="46" t="s">
        <v>96</v>
      </c>
      <c r="G5" s="47" t="s">
        <v>103</v>
      </c>
      <c r="H5" s="48" t="s">
        <v>101</v>
      </c>
    </row>
    <row r="6" customFormat="false" ht="12.75" hidden="false" customHeight="false" outlineLevel="0" collapsed="false">
      <c r="A6" s="40" t="s">
        <v>104</v>
      </c>
      <c r="B6" s="49" t="n">
        <v>20</v>
      </c>
      <c r="C6" s="49" t="n">
        <v>1</v>
      </c>
      <c r="D6" s="49" t="n">
        <v>14</v>
      </c>
      <c r="E6" s="49" t="s">
        <v>49</v>
      </c>
      <c r="F6" s="49" t="s">
        <v>96</v>
      </c>
      <c r="G6" s="42"/>
      <c r="H6" s="43" t="s">
        <v>101</v>
      </c>
    </row>
    <row r="7" customFormat="false" ht="12.75" hidden="false" customHeight="false" outlineLevel="0" collapsed="false">
      <c r="A7" s="45" t="s">
        <v>105</v>
      </c>
      <c r="B7" s="46" t="n">
        <v>12</v>
      </c>
      <c r="C7" s="46" t="n">
        <v>1</v>
      </c>
      <c r="D7" s="46" t="n">
        <v>14</v>
      </c>
      <c r="E7" s="46" t="s">
        <v>49</v>
      </c>
      <c r="F7" s="46" t="s">
        <v>96</v>
      </c>
      <c r="G7" s="47"/>
      <c r="H7" s="48" t="s">
        <v>98</v>
      </c>
    </row>
    <row r="8" customFormat="false" ht="12.75" hidden="false" customHeight="false" outlineLevel="0" collapsed="false">
      <c r="A8" s="40" t="s">
        <v>106</v>
      </c>
      <c r="B8" s="49" t="n">
        <v>18</v>
      </c>
      <c r="C8" s="49" t="n">
        <v>2</v>
      </c>
      <c r="D8" s="49" t="n">
        <v>14</v>
      </c>
      <c r="E8" s="49" t="s">
        <v>49</v>
      </c>
      <c r="F8" s="49" t="s">
        <v>96</v>
      </c>
      <c r="G8" s="42" t="s">
        <v>103</v>
      </c>
      <c r="H8" s="43" t="s">
        <v>98</v>
      </c>
    </row>
    <row r="9" customFormat="false" ht="12.75" hidden="false" customHeight="false" outlineLevel="0" collapsed="false">
      <c r="A9" s="45" t="s">
        <v>107</v>
      </c>
      <c r="B9" s="46" t="n">
        <v>15</v>
      </c>
      <c r="C9" s="46" t="n">
        <v>3</v>
      </c>
      <c r="D9" s="46" t="n">
        <v>14</v>
      </c>
      <c r="E9" s="46" t="s">
        <v>49</v>
      </c>
      <c r="F9" s="46" t="s">
        <v>96</v>
      </c>
      <c r="G9" s="47" t="s">
        <v>96</v>
      </c>
      <c r="H9" s="48" t="s">
        <v>101</v>
      </c>
    </row>
    <row r="10" customFormat="false" ht="12.75" hidden="false" customHeight="false" outlineLevel="0" collapsed="false">
      <c r="A10" s="40" t="s">
        <v>108</v>
      </c>
      <c r="B10" s="49" t="n">
        <v>15</v>
      </c>
      <c r="C10" s="49" t="n">
        <v>4</v>
      </c>
      <c r="D10" s="49" t="n">
        <v>12</v>
      </c>
      <c r="E10" s="49" t="s">
        <v>109</v>
      </c>
      <c r="F10" s="49" t="n">
        <v>1</v>
      </c>
      <c r="G10" s="42" t="s">
        <v>103</v>
      </c>
      <c r="H10" s="43" t="s">
        <v>98</v>
      </c>
    </row>
    <row r="11" customFormat="false" ht="12.75" hidden="false" customHeight="false" outlineLevel="0" collapsed="false">
      <c r="A11" s="45" t="s">
        <v>110</v>
      </c>
      <c r="B11" s="46" t="n">
        <v>25</v>
      </c>
      <c r="C11" s="46" t="n">
        <v>4</v>
      </c>
      <c r="D11" s="46" t="n">
        <v>12</v>
      </c>
      <c r="E11" s="46" t="s">
        <v>109</v>
      </c>
      <c r="F11" s="46" t="n">
        <v>1</v>
      </c>
      <c r="G11" s="47" t="s">
        <v>103</v>
      </c>
      <c r="H11" s="48" t="s">
        <v>101</v>
      </c>
    </row>
    <row r="12" customFormat="false" ht="12.75" hidden="false" customHeight="false" outlineLevel="0" collapsed="false">
      <c r="A12" s="40" t="s">
        <v>111</v>
      </c>
      <c r="B12" s="49" t="n">
        <v>25</v>
      </c>
      <c r="C12" s="49" t="n">
        <v>5</v>
      </c>
      <c r="D12" s="49" t="n">
        <v>12</v>
      </c>
      <c r="E12" s="49" t="s">
        <v>109</v>
      </c>
      <c r="F12" s="49" t="n">
        <v>1</v>
      </c>
      <c r="G12" s="42" t="s">
        <v>103</v>
      </c>
      <c r="H12" s="43" t="s">
        <v>101</v>
      </c>
    </row>
    <row r="13" customFormat="false" ht="12.75" hidden="false" customHeight="false" outlineLevel="0" collapsed="false">
      <c r="A13" s="50" t="s">
        <v>112</v>
      </c>
      <c r="B13" s="51" t="n">
        <v>35</v>
      </c>
      <c r="C13" s="51" t="n">
        <v>6</v>
      </c>
      <c r="D13" s="51" t="n">
        <v>12</v>
      </c>
      <c r="E13" s="51" t="s">
        <v>109</v>
      </c>
      <c r="F13" s="51" t="n">
        <v>1</v>
      </c>
      <c r="G13" s="52" t="s">
        <v>103</v>
      </c>
      <c r="H13" s="53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4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9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3.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3.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3.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3.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3.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3.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3.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3.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3.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3.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3.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3.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3.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3.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3.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3.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3.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3.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3.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3.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3.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3.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3.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3.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3.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3.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3.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3.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7" activeCellId="0" sqref="E17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7.58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44" t="s">
        <v>87</v>
      </c>
      <c r="B1" s="44" t="s">
        <v>88</v>
      </c>
      <c r="C1" s="2" t="s">
        <v>123</v>
      </c>
      <c r="D1" s="44" t="s">
        <v>90</v>
      </c>
      <c r="E1" s="44" t="s">
        <v>91</v>
      </c>
      <c r="F1" s="44" t="s">
        <v>124</v>
      </c>
      <c r="G1" s="44" t="s">
        <v>93</v>
      </c>
      <c r="H1" s="44" t="s">
        <v>94</v>
      </c>
    </row>
    <row r="2" s="44" customFormat="true" ht="12.75" hidden="false" customHeight="false" outlineLevel="0" collapsed="false">
      <c r="A2" s="44" t="s">
        <v>95</v>
      </c>
      <c r="B2" s="44" t="n">
        <v>15</v>
      </c>
      <c r="C2" s="44" t="n">
        <v>5</v>
      </c>
      <c r="D2" s="44" t="s">
        <v>96</v>
      </c>
      <c r="E2" s="44" t="s">
        <v>97</v>
      </c>
      <c r="F2" s="44" t="n">
        <v>0</v>
      </c>
      <c r="G2" s="44" t="s">
        <v>96</v>
      </c>
      <c r="H2" s="44" t="s">
        <v>98</v>
      </c>
    </row>
    <row r="3" customFormat="false" ht="12.75" hidden="false" customHeight="false" outlineLevel="0" collapsed="false">
      <c r="A3" s="0" t="s">
        <v>102</v>
      </c>
      <c r="B3" s="0" t="n">
        <v>30</v>
      </c>
      <c r="C3" s="0" t="n">
        <v>6</v>
      </c>
      <c r="D3" s="0" t="s">
        <v>96</v>
      </c>
      <c r="E3" s="0" t="s">
        <v>97</v>
      </c>
      <c r="F3" s="0" t="n">
        <v>0</v>
      </c>
      <c r="G3" s="0" t="s">
        <v>103</v>
      </c>
      <c r="H3" s="0" t="s">
        <v>98</v>
      </c>
    </row>
    <row r="4" customFormat="false" ht="12.75" hidden="false" customHeight="false" outlineLevel="0" collapsed="false">
      <c r="A4" s="0" t="s">
        <v>99</v>
      </c>
      <c r="B4" s="0" t="n">
        <v>25</v>
      </c>
      <c r="C4" s="0" t="n">
        <v>7</v>
      </c>
      <c r="D4" s="0" t="s">
        <v>96</v>
      </c>
      <c r="E4" s="0" t="s">
        <v>97</v>
      </c>
      <c r="F4" s="0" t="n">
        <v>0</v>
      </c>
      <c r="G4" s="0" t="s">
        <v>96</v>
      </c>
      <c r="H4" s="0" t="s">
        <v>98</v>
      </c>
    </row>
    <row r="5" customFormat="false" ht="12.75" hidden="false" customHeight="false" outlineLevel="0" collapsed="false">
      <c r="A5" s="0" t="s">
        <v>100</v>
      </c>
      <c r="B5" s="0" t="n">
        <v>35</v>
      </c>
      <c r="C5" s="0" t="n">
        <v>8</v>
      </c>
      <c r="D5" s="0" t="s">
        <v>96</v>
      </c>
      <c r="E5" s="0" t="s">
        <v>97</v>
      </c>
      <c r="F5" s="0" t="n">
        <v>0</v>
      </c>
      <c r="G5" s="0" t="s">
        <v>96</v>
      </c>
      <c r="H5" s="0" t="s">
        <v>101</v>
      </c>
    </row>
    <row r="6" customFormat="false" ht="12.75" hidden="false" customHeight="false" outlineLevel="0" collapsed="false">
      <c r="A6" s="0" t="s">
        <v>105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98</v>
      </c>
    </row>
    <row r="7" customFormat="false" ht="12.75" hidden="false" customHeight="false" outlineLevel="0" collapsed="false">
      <c r="A7" s="0" t="s">
        <v>106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103</v>
      </c>
      <c r="H7" s="0" t="s">
        <v>98</v>
      </c>
    </row>
    <row r="8" customFormat="false" ht="12.75" hidden="false" customHeight="false" outlineLevel="0" collapsed="false">
      <c r="A8" s="0" t="s">
        <v>104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101</v>
      </c>
    </row>
    <row r="9" customFormat="false" ht="12.75" hidden="false" customHeight="false" outlineLevel="0" collapsed="false">
      <c r="A9" s="0" t="s">
        <v>107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96</v>
      </c>
      <c r="H9" s="0" t="s">
        <v>101</v>
      </c>
    </row>
    <row r="10" customFormat="false" ht="12.75" hidden="false" customHeight="false" outlineLevel="0" collapsed="false">
      <c r="A10" s="0" t="s">
        <v>108</v>
      </c>
      <c r="B10" s="0" t="n">
        <v>40</v>
      </c>
      <c r="C10" s="0" t="n">
        <v>13</v>
      </c>
      <c r="D10" s="0" t="n">
        <v>0</v>
      </c>
      <c r="E10" s="0" t="s">
        <v>109</v>
      </c>
      <c r="F10" s="0" t="n">
        <v>25</v>
      </c>
      <c r="G10" s="0" t="s">
        <v>103</v>
      </c>
      <c r="H10" s="0" t="s">
        <v>98</v>
      </c>
    </row>
    <row r="11" customFormat="false" ht="12.8" hidden="false" customHeight="false" outlineLevel="0" collapsed="false">
      <c r="A11" s="0" t="s">
        <v>110</v>
      </c>
      <c r="B11" s="0" t="n">
        <v>50</v>
      </c>
      <c r="C11" s="0" t="n">
        <v>15</v>
      </c>
      <c r="D11" s="0" t="n">
        <v>0</v>
      </c>
      <c r="E11" s="0" t="s">
        <v>109</v>
      </c>
      <c r="F11" s="0" t="n">
        <v>25</v>
      </c>
      <c r="G11" s="0" t="s">
        <v>103</v>
      </c>
      <c r="H11" s="0" t="s">
        <v>101</v>
      </c>
    </row>
    <row r="12" customFormat="false" ht="12.75" hidden="false" customHeight="false" outlineLevel="0" collapsed="false">
      <c r="A12" s="0" t="s">
        <v>111</v>
      </c>
      <c r="B12" s="0" t="n">
        <v>60</v>
      </c>
      <c r="C12" s="0" t="n">
        <v>18</v>
      </c>
      <c r="D12" s="0" t="n">
        <v>0</v>
      </c>
      <c r="E12" s="0" t="s">
        <v>109</v>
      </c>
      <c r="F12" s="0" t="n">
        <v>25</v>
      </c>
      <c r="G12" s="0" t="s">
        <v>103</v>
      </c>
      <c r="H12" s="0" t="s">
        <v>101</v>
      </c>
    </row>
    <row r="13" customFormat="false" ht="12.75" hidden="false" customHeight="false" outlineLevel="0" collapsed="false">
      <c r="A13" s="0" t="s">
        <v>112</v>
      </c>
      <c r="B13" s="0" t="n">
        <v>80</v>
      </c>
      <c r="C13" s="0" t="n">
        <v>20</v>
      </c>
      <c r="D13" s="0" t="n">
        <v>0</v>
      </c>
      <c r="E13" s="0" t="s">
        <v>109</v>
      </c>
      <c r="F13" s="0" t="n">
        <v>25</v>
      </c>
      <c r="G13" s="0" t="s">
        <v>103</v>
      </c>
      <c r="H1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2022-08-02T18:06:40Z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