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Weapons 2.0" sheetId="7" state="visible" r:id="rId8"/>
    <sheet name="Weapons3.0" sheetId="8" state="visible" r:id="rId9"/>
    <sheet name="Sheet13" sheetId="9" state="visible" r:id="rId10"/>
    <sheet name="Armor" sheetId="10" state="visible" r:id="rId11"/>
    <sheet name="Armor 2.0" sheetId="11" state="visible" r:id="rId12"/>
    <sheet name="Sheet2" sheetId="12" state="visible" r:id="rId13"/>
    <sheet name="Sheet5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<sst xmlns="http://schemas.openxmlformats.org/spreadsheetml/2006/main" count="507" uniqueCount="136">
  <si>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</si>
  <si>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</si>
  <si>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</si>
  <si>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</si>
  <si>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</si>
  <si>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</si>
  <si>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</si>
  <si>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</si>
  <si>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</si>
  <si>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</si>
  <si>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</si>
  <si>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</si>
  <si>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</si>
  <si>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</si>
  <si>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</si>
  <si>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</si>
  <si>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</si>
  <si>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</si>
  <si>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</si>
  <si>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</si>
  <si>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</si>
  <si>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</si>
  <si>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</si>
  <si>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</si>
  <si>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</si>
  <si>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</si>
  <si>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</si>
  <si>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</si>
  <si>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</si>
  <si>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</si>
  <si>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</si>
  <si>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</si>
  <si>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</si>
  <si>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</si>
  <si>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</si>
  <si>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</si>
  <si>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</si>
  <si>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</si>
  <si>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</si>
  <si>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</si>
  <si>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</si>
  <si>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</si>
  <si>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</si>
  <si>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</si>
  <si>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</si>
  <si>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</si>
  <si>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</si>
  <si>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</si>
  <si>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</si>
  <si>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</si>
  <si>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</si>
  <si>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</si>
  <si>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</si>
  <si>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</si>
  <si>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</si>
  <si>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</si>
  <si>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</si>
  <si>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</si>
  <si>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</si>
  <si>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</si>
  <si>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</si>
  <si>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</si>
  <si>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</si>
  <si>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</si>
  <si>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</si>
  <si>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</si>
  <si>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</si>
  <si>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</si>
  <si>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</si>
  <si>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</si>
  <si>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</si>
  <si>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</si>
  <si>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</si>
  <si>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</si>
  <si>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</si>
  <si>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</si>
  <si>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</si>
  <si>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</si>
  <si>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</si>
  <si>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</si>
  <si>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</si>
  <si>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</si>
  <si>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</si>
  <si>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</si>
  <si>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</si>
  <si>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</si>
  <si>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</si>
  <si>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Sunder Bonus</t>
  </si>
  <si>
    <t xml:space="preserve">Sunder Damage (SD)</t>
  </si>
  <si>
    <t xml:space="preserve">NA</t>
  </si>
  <si>
    <t xml:space="preserve">Character DB</t>
  </si>
  <si>
    <t xml:space="preserve">Reach, Versitile</t>
  </si>
  <si>
    <t xml:space="preserve">Bonus Damage</t>
  </si>
  <si>
    <t xml:space="preserve">Value</t>
  </si>
  <si>
    <t xml:space="preserve">Effect</t>
  </si>
  <si>
    <t xml:space="preserve">Type</t>
  </si>
  <si>
    <t xml:space="preserve">-</t>
  </si>
  <si>
    <t xml:space="preserve">Glancing</t>
  </si>
  <si>
    <t xml:space="preserve">1 W - No effect</t>
  </si>
  <si>
    <t xml:space="preserve">Minor Wound</t>
  </si>
  <si>
    <r>
      <rPr>
        <sz val="10"/>
        <rFont val="Arial"/>
        <family val="2"/>
      </rPr>
      <t xml:space="preserve">1 W -</t>
    </r>
    <r>
      <rPr>
        <sz val="10"/>
        <rFont val="Arial"/>
        <family val="2"/>
        <charset val="1"/>
      </rPr>
      <t xml:space="preserve"> Damage Body -1</t>
    </r>
  </si>
  <si>
    <r>
      <rPr>
        <sz val="10"/>
        <rFont val="Arial"/>
        <family val="2"/>
      </rPr>
      <t xml:space="preserve">1 W -</t>
    </r>
    <r>
      <rPr>
        <sz val="10"/>
        <rFont val="Arial"/>
        <family val="2"/>
        <charset val="1"/>
      </rPr>
      <t xml:space="preserve"> Damage </t>
    </r>
    <r>
      <rPr>
        <sz val="10"/>
        <rFont val="Arial"/>
        <family val="2"/>
      </rPr>
      <t xml:space="preserve">Body -1</t>
    </r>
  </si>
  <si>
    <t xml:space="preserve">1 W - Bleeding +1</t>
  </si>
  <si>
    <r>
      <rPr>
        <sz val="10"/>
        <rFont val="Arial"/>
        <family val="2"/>
      </rPr>
      <t xml:space="preserve">1 W -</t>
    </r>
    <r>
      <rPr>
        <sz val="10"/>
        <rFont val="Arial"/>
        <family val="2"/>
        <charset val="1"/>
      </rPr>
      <t xml:space="preserve"> </t>
    </r>
    <r>
      <rPr>
        <sz val="10"/>
        <rFont val="Arial"/>
        <family val="2"/>
      </rPr>
      <t xml:space="preserve">Bleeding +1</t>
    </r>
  </si>
  <si>
    <r>
      <rPr>
        <sz val="10"/>
        <rFont val="Arial"/>
        <family val="2"/>
        <charset val="1"/>
      </rPr>
      <t xml:space="preserve">2 W - </t>
    </r>
    <r>
      <rPr>
        <sz val="10"/>
        <rFont val="Arial"/>
        <family val="2"/>
      </rPr>
      <t xml:space="preserve">Damage Body -2</t>
    </r>
  </si>
  <si>
    <r>
      <rPr>
        <sz val="10"/>
        <rFont val="Arial"/>
        <family val="2"/>
        <charset val="1"/>
      </rPr>
      <t xml:space="preserve">2 W - </t>
    </r>
    <r>
      <rPr>
        <sz val="10"/>
        <rFont val="Arial"/>
        <family val="2"/>
      </rPr>
      <t xml:space="preserve">Bleeding +2</t>
    </r>
  </si>
  <si>
    <r>
      <rPr>
        <sz val="10"/>
        <rFont val="Arial"/>
        <family val="2"/>
        <charset val="1"/>
      </rPr>
      <t xml:space="preserve">3 W - </t>
    </r>
    <r>
      <rPr>
        <sz val="10"/>
        <rFont val="Arial"/>
        <family val="2"/>
      </rPr>
      <t xml:space="preserve">Damage Body -3</t>
    </r>
  </si>
  <si>
    <t xml:space="preserve">Deadly Wound</t>
  </si>
  <si>
    <t xml:space="preserve">3 W - Damage Body -3</t>
  </si>
  <si>
    <t xml:space="preserve">3 W – Bleeding +3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</si>
  <si>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</si>
  <si>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</si>
  <si>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</si>
  <si>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</si>
  <si>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</si>
  <si>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</si>
  <si>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</si>
  <si>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</si>
  <si>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</si>
  <si>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</si>
  <si>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</si>
  <si>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</si>
  <si>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</si>
  <si>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</si>
  <si>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</si>
  <si>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</si>
  <si>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</si>
  <si>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</si>
  <si>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</si>
  <si>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</si>
  <si>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</si>
  <si>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</si>
  <si>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</si>
  <si>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</si>
  <si>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</si>
  <si>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Max Reduction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</si>
</sst>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medium"/>
      <bottom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G13" headerRowCount="1" totalsRowCount="0" totalsRowShown="0">
  <autoFilter ref="A1:G13"/>
  <tableColumns count="7">
    <tableColumn id="1" name="Name"/>
    <tableColumn id="2" name="Durability"/>
    <tableColumn id="3" name="Max Reduction"/>
    <tableColumn id="4" name="Reflex Cap"/>
    <tableColumn id="5" name="Armor Type"/>
    <tableColumn id="6" name="Max Stress Reduction"/>
    <tableColumn id="7" name="Stealth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tables/table4.xml><?xml version="1.0" encoding="utf-8"?>
<table xmlns="http://schemas.openxmlformats.org/spreadsheetml/2006/main" id="4" name="Table25" displayName="Table25" ref="H1:H13" headerRowCount="1" totalsRowCount="0" totalsRowShown="0">
  <autoFilter ref="H1:H13"/>
  <tableColumns count="1">
    <tableColumn id="1" name="Starting Item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29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2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8" activeCellId="0" sqref="B8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58" t="s">
        <v>110</v>
      </c>
      <c r="B1" s="59" t="s">
        <v>111</v>
      </c>
      <c r="C1" s="59" t="s">
        <v>112</v>
      </c>
      <c r="D1" s="59" t="s">
        <v>113</v>
      </c>
      <c r="E1" s="59" t="s">
        <v>114</v>
      </c>
      <c r="F1" s="59" t="s">
        <v>115</v>
      </c>
      <c r="G1" s="60" t="s">
        <v>116</v>
      </c>
      <c r="H1" s="61" t="s">
        <v>117</v>
      </c>
    </row>
    <row r="2" s="66" customFormat="true" ht="12.75" hidden="false" customHeight="false" outlineLevel="0" collapsed="false">
      <c r="A2" s="62" t="s">
        <v>118</v>
      </c>
      <c r="B2" s="63" t="n">
        <v>10</v>
      </c>
      <c r="C2" s="63" t="n">
        <v>0</v>
      </c>
      <c r="D2" s="63" t="s">
        <v>96</v>
      </c>
      <c r="E2" s="63" t="s">
        <v>119</v>
      </c>
      <c r="F2" s="63" t="s">
        <v>96</v>
      </c>
      <c r="G2" s="64" t="s">
        <v>96</v>
      </c>
      <c r="H2" s="65" t="s">
        <v>120</v>
      </c>
    </row>
    <row r="3" customFormat="false" ht="12.75" hidden="false" customHeight="false" outlineLevel="0" collapsed="false">
      <c r="A3" s="67" t="s">
        <v>121</v>
      </c>
      <c r="B3" s="68" t="n">
        <v>7</v>
      </c>
      <c r="C3" s="68" t="n">
        <v>1</v>
      </c>
      <c r="D3" s="68" t="s">
        <v>96</v>
      </c>
      <c r="E3" s="68" t="s">
        <v>119</v>
      </c>
      <c r="F3" s="68" t="s">
        <v>96</v>
      </c>
      <c r="G3" s="69" t="s">
        <v>96</v>
      </c>
      <c r="H3" s="70" t="s">
        <v>120</v>
      </c>
    </row>
    <row r="4" customFormat="false" ht="12.75" hidden="false" customHeight="false" outlineLevel="0" collapsed="false">
      <c r="A4" s="62" t="s">
        <v>122</v>
      </c>
      <c r="B4" s="71" t="n">
        <v>12</v>
      </c>
      <c r="C4" s="71" t="n">
        <v>1</v>
      </c>
      <c r="D4" s="71" t="s">
        <v>96</v>
      </c>
      <c r="E4" s="71" t="s">
        <v>119</v>
      </c>
      <c r="F4" s="71" t="s">
        <v>96</v>
      </c>
      <c r="G4" s="64" t="s">
        <v>96</v>
      </c>
      <c r="H4" s="65" t="s">
        <v>123</v>
      </c>
    </row>
    <row r="5" customFormat="false" ht="12.75" hidden="false" customHeight="false" outlineLevel="0" collapsed="false">
      <c r="A5" s="67" t="s">
        <v>124</v>
      </c>
      <c r="B5" s="68" t="n">
        <v>15</v>
      </c>
      <c r="C5" s="68" t="n">
        <v>0</v>
      </c>
      <c r="D5" s="68" t="s">
        <v>96</v>
      </c>
      <c r="E5" s="68" t="s">
        <v>119</v>
      </c>
      <c r="F5" s="68" t="s">
        <v>96</v>
      </c>
      <c r="G5" s="69" t="s">
        <v>125</v>
      </c>
      <c r="H5" s="70" t="s">
        <v>123</v>
      </c>
    </row>
    <row r="6" customFormat="false" ht="12.75" hidden="false" customHeight="false" outlineLevel="0" collapsed="false">
      <c r="A6" s="62" t="s">
        <v>126</v>
      </c>
      <c r="B6" s="71" t="n">
        <v>20</v>
      </c>
      <c r="C6" s="71" t="n">
        <v>1</v>
      </c>
      <c r="D6" s="71" t="n">
        <v>14</v>
      </c>
      <c r="E6" s="71" t="s">
        <v>49</v>
      </c>
      <c r="F6" s="71" t="s">
        <v>96</v>
      </c>
      <c r="G6" s="64"/>
      <c r="H6" s="65" t="s">
        <v>123</v>
      </c>
    </row>
    <row r="7" customFormat="false" ht="12.75" hidden="false" customHeight="false" outlineLevel="0" collapsed="false">
      <c r="A7" s="67" t="s">
        <v>127</v>
      </c>
      <c r="B7" s="68" t="n">
        <v>12</v>
      </c>
      <c r="C7" s="68" t="n">
        <v>1</v>
      </c>
      <c r="D7" s="68" t="n">
        <v>14</v>
      </c>
      <c r="E7" s="68" t="s">
        <v>49</v>
      </c>
      <c r="F7" s="68" t="s">
        <v>96</v>
      </c>
      <c r="G7" s="69"/>
      <c r="H7" s="70" t="s">
        <v>120</v>
      </c>
    </row>
    <row r="8" customFormat="false" ht="12.75" hidden="false" customHeight="false" outlineLevel="0" collapsed="false">
      <c r="A8" s="62" t="s">
        <v>128</v>
      </c>
      <c r="B8" s="71" t="n">
        <v>18</v>
      </c>
      <c r="C8" s="71" t="n">
        <v>2</v>
      </c>
      <c r="D8" s="71" t="n">
        <v>14</v>
      </c>
      <c r="E8" s="71" t="s">
        <v>49</v>
      </c>
      <c r="F8" s="71" t="s">
        <v>96</v>
      </c>
      <c r="G8" s="64" t="s">
        <v>125</v>
      </c>
      <c r="H8" s="65" t="s">
        <v>120</v>
      </c>
    </row>
    <row r="9" customFormat="false" ht="12.75" hidden="false" customHeight="false" outlineLevel="0" collapsed="false">
      <c r="A9" s="67" t="s">
        <v>129</v>
      </c>
      <c r="B9" s="68" t="n">
        <v>15</v>
      </c>
      <c r="C9" s="68" t="n">
        <v>3</v>
      </c>
      <c r="D9" s="68" t="n">
        <v>14</v>
      </c>
      <c r="E9" s="68" t="s">
        <v>49</v>
      </c>
      <c r="F9" s="68" t="s">
        <v>96</v>
      </c>
      <c r="G9" s="69" t="s">
        <v>96</v>
      </c>
      <c r="H9" s="70" t="s">
        <v>123</v>
      </c>
    </row>
    <row r="10" customFormat="false" ht="12.75" hidden="false" customHeight="false" outlineLevel="0" collapsed="false">
      <c r="A10" s="62" t="s">
        <v>130</v>
      </c>
      <c r="B10" s="71" t="n">
        <v>15</v>
      </c>
      <c r="C10" s="71" t="n">
        <v>4</v>
      </c>
      <c r="D10" s="71" t="n">
        <v>12</v>
      </c>
      <c r="E10" s="71" t="s">
        <v>131</v>
      </c>
      <c r="F10" s="71" t="n">
        <v>1</v>
      </c>
      <c r="G10" s="64" t="s">
        <v>125</v>
      </c>
      <c r="H10" s="65" t="s">
        <v>120</v>
      </c>
    </row>
    <row r="11" customFormat="false" ht="12.75" hidden="false" customHeight="false" outlineLevel="0" collapsed="false">
      <c r="A11" s="67" t="s">
        <v>132</v>
      </c>
      <c r="B11" s="68" t="n">
        <v>25</v>
      </c>
      <c r="C11" s="68" t="n">
        <v>4</v>
      </c>
      <c r="D11" s="68" t="n">
        <v>12</v>
      </c>
      <c r="E11" s="68" t="s">
        <v>131</v>
      </c>
      <c r="F11" s="68" t="n">
        <v>1</v>
      </c>
      <c r="G11" s="69" t="s">
        <v>125</v>
      </c>
      <c r="H11" s="70" t="s">
        <v>123</v>
      </c>
    </row>
    <row r="12" customFormat="false" ht="12.75" hidden="false" customHeight="false" outlineLevel="0" collapsed="false">
      <c r="A12" s="62" t="s">
        <v>133</v>
      </c>
      <c r="B12" s="71" t="n">
        <v>25</v>
      </c>
      <c r="C12" s="71" t="n">
        <v>5</v>
      </c>
      <c r="D12" s="71" t="n">
        <v>12</v>
      </c>
      <c r="E12" s="71" t="s">
        <v>131</v>
      </c>
      <c r="F12" s="71" t="n">
        <v>1</v>
      </c>
      <c r="G12" s="64" t="s">
        <v>125</v>
      </c>
      <c r="H12" s="65" t="s">
        <v>123</v>
      </c>
    </row>
    <row r="13" customFormat="false" ht="12.75" hidden="false" customHeight="false" outlineLevel="0" collapsed="false">
      <c r="A13" s="72" t="s">
        <v>134</v>
      </c>
      <c r="B13" s="73" t="n">
        <v>35</v>
      </c>
      <c r="C13" s="73" t="n">
        <v>6</v>
      </c>
      <c r="D13" s="73" t="n">
        <v>12</v>
      </c>
      <c r="E13" s="73" t="s">
        <v>131</v>
      </c>
      <c r="F13" s="73" t="n">
        <v>1</v>
      </c>
      <c r="G13" s="74" t="s">
        <v>125</v>
      </c>
      <c r="H13" s="75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0" width="14.7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58" t="s">
        <v>110</v>
      </c>
      <c r="B1" s="59" t="s">
        <v>111</v>
      </c>
      <c r="C1" s="59" t="s">
        <v>135</v>
      </c>
      <c r="D1" s="59" t="s">
        <v>113</v>
      </c>
      <c r="E1" s="59" t="s">
        <v>114</v>
      </c>
      <c r="F1" s="59" t="s">
        <v>115</v>
      </c>
      <c r="G1" s="60" t="s">
        <v>116</v>
      </c>
      <c r="H1" s="61" t="s">
        <v>117</v>
      </c>
    </row>
    <row r="2" s="66" customFormat="true" ht="12.75" hidden="false" customHeight="false" outlineLevel="0" collapsed="false">
      <c r="A2" s="62" t="s">
        <v>118</v>
      </c>
      <c r="B2" s="63" t="n">
        <v>10</v>
      </c>
      <c r="C2" s="63" t="n">
        <v>5</v>
      </c>
      <c r="D2" s="63" t="s">
        <v>96</v>
      </c>
      <c r="E2" s="63" t="s">
        <v>119</v>
      </c>
      <c r="F2" s="63" t="s">
        <v>96</v>
      </c>
      <c r="G2" s="64" t="s">
        <v>96</v>
      </c>
      <c r="H2" s="65" t="s">
        <v>120</v>
      </c>
    </row>
    <row r="3" customFormat="false" ht="12.75" hidden="false" customHeight="false" outlineLevel="0" collapsed="false">
      <c r="A3" s="67" t="s">
        <v>121</v>
      </c>
      <c r="B3" s="68" t="n">
        <v>7</v>
      </c>
      <c r="C3" s="68" t="n">
        <v>1</v>
      </c>
      <c r="D3" s="68" t="s">
        <v>96</v>
      </c>
      <c r="E3" s="68" t="s">
        <v>119</v>
      </c>
      <c r="F3" s="68" t="s">
        <v>96</v>
      </c>
      <c r="G3" s="69" t="s">
        <v>96</v>
      </c>
      <c r="H3" s="70" t="s">
        <v>120</v>
      </c>
    </row>
    <row r="4" customFormat="false" ht="12.75" hidden="false" customHeight="false" outlineLevel="0" collapsed="false">
      <c r="A4" s="62" t="s">
        <v>122</v>
      </c>
      <c r="B4" s="71" t="n">
        <v>12</v>
      </c>
      <c r="C4" s="71" t="n">
        <v>1</v>
      </c>
      <c r="D4" s="71" t="s">
        <v>96</v>
      </c>
      <c r="E4" s="71" t="s">
        <v>119</v>
      </c>
      <c r="F4" s="71" t="s">
        <v>96</v>
      </c>
      <c r="G4" s="64" t="s">
        <v>96</v>
      </c>
      <c r="H4" s="65" t="s">
        <v>123</v>
      </c>
    </row>
    <row r="5" customFormat="false" ht="12.75" hidden="false" customHeight="false" outlineLevel="0" collapsed="false">
      <c r="A5" s="67" t="s">
        <v>124</v>
      </c>
      <c r="B5" s="68" t="n">
        <v>15</v>
      </c>
      <c r="C5" s="68" t="n">
        <v>0</v>
      </c>
      <c r="D5" s="68" t="s">
        <v>96</v>
      </c>
      <c r="E5" s="68" t="s">
        <v>119</v>
      </c>
      <c r="F5" s="68" t="s">
        <v>96</v>
      </c>
      <c r="G5" s="69" t="s">
        <v>125</v>
      </c>
      <c r="H5" s="70" t="s">
        <v>123</v>
      </c>
    </row>
    <row r="6" customFormat="false" ht="12.75" hidden="false" customHeight="false" outlineLevel="0" collapsed="false">
      <c r="A6" s="62" t="s">
        <v>126</v>
      </c>
      <c r="B6" s="71" t="n">
        <v>20</v>
      </c>
      <c r="C6" s="71" t="n">
        <v>1</v>
      </c>
      <c r="D6" s="71" t="n">
        <v>14</v>
      </c>
      <c r="E6" s="71" t="s">
        <v>49</v>
      </c>
      <c r="F6" s="71" t="s">
        <v>96</v>
      </c>
      <c r="G6" s="64"/>
      <c r="H6" s="65" t="s">
        <v>123</v>
      </c>
    </row>
    <row r="7" customFormat="false" ht="12.75" hidden="false" customHeight="false" outlineLevel="0" collapsed="false">
      <c r="A7" s="67" t="s">
        <v>127</v>
      </c>
      <c r="B7" s="68" t="n">
        <v>12</v>
      </c>
      <c r="C7" s="68" t="n">
        <v>1</v>
      </c>
      <c r="D7" s="68" t="n">
        <v>14</v>
      </c>
      <c r="E7" s="68" t="s">
        <v>49</v>
      </c>
      <c r="F7" s="68" t="s">
        <v>96</v>
      </c>
      <c r="G7" s="69"/>
      <c r="H7" s="70" t="s">
        <v>120</v>
      </c>
    </row>
    <row r="8" customFormat="false" ht="12.75" hidden="false" customHeight="false" outlineLevel="0" collapsed="false">
      <c r="A8" s="62" t="s">
        <v>128</v>
      </c>
      <c r="B8" s="71" t="n">
        <v>18</v>
      </c>
      <c r="C8" s="71" t="n">
        <v>2</v>
      </c>
      <c r="D8" s="71" t="n">
        <v>14</v>
      </c>
      <c r="E8" s="71" t="s">
        <v>49</v>
      </c>
      <c r="F8" s="71" t="s">
        <v>96</v>
      </c>
      <c r="G8" s="64" t="s">
        <v>125</v>
      </c>
      <c r="H8" s="65" t="s">
        <v>120</v>
      </c>
    </row>
    <row r="9" customFormat="false" ht="12.75" hidden="false" customHeight="false" outlineLevel="0" collapsed="false">
      <c r="A9" s="67" t="s">
        <v>129</v>
      </c>
      <c r="B9" s="68" t="n">
        <v>15</v>
      </c>
      <c r="C9" s="68" t="n">
        <v>3</v>
      </c>
      <c r="D9" s="68" t="n">
        <v>14</v>
      </c>
      <c r="E9" s="68" t="s">
        <v>49</v>
      </c>
      <c r="F9" s="68" t="s">
        <v>96</v>
      </c>
      <c r="G9" s="69" t="s">
        <v>96</v>
      </c>
      <c r="H9" s="70" t="s">
        <v>123</v>
      </c>
    </row>
    <row r="10" customFormat="false" ht="12.75" hidden="false" customHeight="false" outlineLevel="0" collapsed="false">
      <c r="A10" s="62" t="s">
        <v>130</v>
      </c>
      <c r="B10" s="71" t="n">
        <v>15</v>
      </c>
      <c r="C10" s="71" t="n">
        <v>4</v>
      </c>
      <c r="D10" s="71" t="n">
        <v>12</v>
      </c>
      <c r="E10" s="71" t="s">
        <v>131</v>
      </c>
      <c r="F10" s="71" t="n">
        <v>1</v>
      </c>
      <c r="G10" s="64" t="s">
        <v>125</v>
      </c>
      <c r="H10" s="65" t="s">
        <v>120</v>
      </c>
    </row>
    <row r="11" customFormat="false" ht="12.75" hidden="false" customHeight="false" outlineLevel="0" collapsed="false">
      <c r="A11" s="67" t="s">
        <v>132</v>
      </c>
      <c r="B11" s="68" t="n">
        <v>25</v>
      </c>
      <c r="C11" s="68" t="n">
        <v>4</v>
      </c>
      <c r="D11" s="68" t="n">
        <v>12</v>
      </c>
      <c r="E11" s="68" t="s">
        <v>131</v>
      </c>
      <c r="F11" s="68" t="n">
        <v>1</v>
      </c>
      <c r="G11" s="69" t="s">
        <v>125</v>
      </c>
      <c r="H11" s="70" t="s">
        <v>123</v>
      </c>
    </row>
    <row r="12" customFormat="false" ht="12.75" hidden="false" customHeight="false" outlineLevel="0" collapsed="false">
      <c r="A12" s="62" t="s">
        <v>133</v>
      </c>
      <c r="B12" s="71" t="n">
        <v>25</v>
      </c>
      <c r="C12" s="71" t="n">
        <v>5</v>
      </c>
      <c r="D12" s="71" t="n">
        <v>12</v>
      </c>
      <c r="E12" s="71" t="s">
        <v>131</v>
      </c>
      <c r="F12" s="71" t="n">
        <v>1</v>
      </c>
      <c r="G12" s="64" t="s">
        <v>125</v>
      </c>
      <c r="H12" s="65" t="s">
        <v>123</v>
      </c>
    </row>
    <row r="13" customFormat="false" ht="12.75" hidden="false" customHeight="false" outlineLevel="0" collapsed="false">
      <c r="A13" s="72" t="s">
        <v>134</v>
      </c>
      <c r="B13" s="73" t="n">
        <v>35</v>
      </c>
      <c r="C13" s="73" t="n">
        <v>6</v>
      </c>
      <c r="D13" s="73" t="n">
        <v>12</v>
      </c>
      <c r="E13" s="73" t="s">
        <v>131</v>
      </c>
      <c r="F13" s="73" t="n">
        <v>1</v>
      </c>
      <c r="G13" s="74" t="s">
        <v>125</v>
      </c>
      <c r="H13" s="75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14" activeCellId="0" sqref="L14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7" activeCellId="0" sqref="O7"/>
    </sheetView>
  </sheetViews>
  <sheetFormatPr defaultRowHeight="12.75" zeroHeight="false" outlineLevelRow="0" outlineLevelCol="0"/>
  <cols>
    <col collapsed="false" customWidth="true" hidden="false" outlineLevel="0" max="13" min="1" style="0" width="2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A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6" min="3" style="4" width="5.01"/>
    <col collapsed="false" customWidth="true" hidden="false" outlineLevel="0" max="20" min="7" style="0" width="5.01"/>
    <col collapsed="false" customWidth="true" hidden="false" outlineLevel="0" max="27" min="21" style="0" width="6.01"/>
    <col collapsed="false" customWidth="true" hidden="false" outlineLevel="0" max="28" min="28" style="0" width="3.42"/>
    <col collapsed="false" customWidth="true" hidden="false" outlineLevel="0" max="1025" min="29" style="0" width="3.99"/>
  </cols>
  <sheetData>
    <row r="1" s="4" customFormat="true" ht="12.8" hidden="false" customHeight="false" outlineLevel="0" collapsed="false"/>
    <row r="2" s="4" customFormat="true" ht="12.8" hidden="false" customHeight="false" outlineLevel="0" collapsed="false">
      <c r="D2" s="4" t="n">
        <v>-10</v>
      </c>
      <c r="E2" s="4" t="n">
        <v>-9</v>
      </c>
      <c r="F2" s="4" t="n">
        <v>-8</v>
      </c>
      <c r="G2" s="4" t="n">
        <v>-7</v>
      </c>
      <c r="H2" s="4" t="n">
        <v>-6</v>
      </c>
      <c r="I2" s="4" t="n">
        <v>-5</v>
      </c>
      <c r="J2" s="4" t="n">
        <v>-4</v>
      </c>
      <c r="K2" s="4" t="n">
        <v>-3</v>
      </c>
      <c r="L2" s="4" t="n">
        <v>-2</v>
      </c>
      <c r="M2" s="4" t="n">
        <v>-1</v>
      </c>
      <c r="N2" s="4" t="n">
        <v>0</v>
      </c>
      <c r="O2" s="4" t="n">
        <v>1</v>
      </c>
      <c r="P2" s="4" t="n">
        <v>2</v>
      </c>
      <c r="Q2" s="4" t="n">
        <v>3</v>
      </c>
      <c r="R2" s="4" t="n">
        <v>4</v>
      </c>
      <c r="S2" s="4" t="n">
        <v>5</v>
      </c>
      <c r="T2" s="4" t="n">
        <v>6</v>
      </c>
      <c r="U2" s="4" t="n">
        <v>7</v>
      </c>
      <c r="V2" s="4" t="n">
        <v>8</v>
      </c>
      <c r="W2" s="4" t="n">
        <v>9</v>
      </c>
      <c r="X2" s="4" t="n">
        <v>10</v>
      </c>
      <c r="Y2" s="4" t="n">
        <v>11</v>
      </c>
      <c r="Z2" s="4" t="n">
        <v>12</v>
      </c>
      <c r="AA2" s="4" t="n">
        <v>13</v>
      </c>
    </row>
    <row r="3" s="4" customFormat="true" ht="12.8" hidden="false" customHeight="false" outlineLevel="0" collapsed="false">
      <c r="B3" s="4" t="n">
        <v>6</v>
      </c>
      <c r="D3" s="5" t="n">
        <f aca="false">(COUNTIF(Sheet5!$B$2:$M$13, "&gt;="&amp;($B3-D$2))/144)</f>
        <v>0.3125</v>
      </c>
      <c r="E3" s="5" t="n">
        <f aca="false">(COUNTIF(Sheet5!$B$2:$M$13, "&gt;="&amp;($B3-E$2))/144)</f>
        <v>0.381944444444444</v>
      </c>
      <c r="F3" s="5" t="n">
        <f aca="false">(COUNTIF(Sheet5!$B$2:$M$13, "&gt;="&amp;($B3-F$2))/144)</f>
        <v>0.458333333333333</v>
      </c>
      <c r="G3" s="5" t="n">
        <f aca="false">(COUNTIF(Sheet5!$B$2:$M$13, "&gt;="&amp;($B3-G$2))/144)</f>
        <v>0.541666666666667</v>
      </c>
      <c r="H3" s="5" t="n">
        <f aca="false">(COUNTIF(Sheet5!$B$2:$M$13, "&gt;="&amp;($B3-H$2))/144)</f>
        <v>0.618055555555556</v>
      </c>
      <c r="I3" s="5" t="n">
        <f aca="false">(COUNTIF(Sheet5!$B$2:$M$13, "&gt;="&amp;($B3-I$2))/144)</f>
        <v>0.6875</v>
      </c>
      <c r="J3" s="5" t="n">
        <f aca="false">(COUNTIF(Sheet5!$B$2:$M$13, "&gt;="&amp;($B3-J$2))/144)</f>
        <v>0.75</v>
      </c>
      <c r="K3" s="5" t="n">
        <f aca="false">(COUNTIF(Sheet5!$B$2:$M$13, "&gt;="&amp;($B3-K$2))/144)</f>
        <v>0.805555555555556</v>
      </c>
      <c r="L3" s="5" t="n">
        <f aca="false">(COUNTIF(Sheet5!$B$2:$M$13, "&gt;="&amp;($B3-L$2))/144)</f>
        <v>0.854166666666667</v>
      </c>
      <c r="M3" s="5" t="n">
        <f aca="false">(COUNTIF(Sheet5!$B$2:$M$13, "&gt;="&amp;($B3-M$2))/144)</f>
        <v>0.895833333333333</v>
      </c>
      <c r="N3" s="5" t="n">
        <f aca="false">(COUNTIF(Sheet5!$B$2:$M$13, "&gt;="&amp;($B3-N$2))/144)</f>
        <v>0.930555555555556</v>
      </c>
      <c r="O3" s="5" t="n">
        <f aca="false">(COUNTIF(Sheet5!$B$2:$M$13, "&gt;="&amp;($B3-O$2))/144)</f>
        <v>0.958333333333333</v>
      </c>
      <c r="P3" s="5" t="n">
        <f aca="false">(COUNTIF(Sheet5!$B$2:$M$13, "&gt;="&amp;($B3-P$2))/144)</f>
        <v>0.979166666666667</v>
      </c>
      <c r="Q3" s="5" t="n">
        <f aca="false">(COUNTIF(Sheet5!$B$2:$M$13, "&gt;="&amp;($B3-Q$2))/144)</f>
        <v>0.993055555555556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  <c r="X3" s="5" t="n">
        <f aca="false">(COUNTIF(Sheet5!$B$2:$M$13, "&gt;="&amp;($B3-X$2))/144)</f>
        <v>1</v>
      </c>
      <c r="Y3" s="5" t="n">
        <f aca="false">(COUNTIF(Sheet5!$B$2:$M$13, "&gt;="&amp;($B3-Y$2))/144)</f>
        <v>1</v>
      </c>
      <c r="Z3" s="5" t="n">
        <f aca="false">(COUNTIF(Sheet5!$B$2:$M$13, "&gt;="&amp;($B3-Z$2))/144)</f>
        <v>1</v>
      </c>
      <c r="AA3" s="5" t="n">
        <f aca="false">(COUNTIF(Sheet5!$B$2:$M$13, "&gt;="&amp;($B3-AA$2))/144)</f>
        <v>1</v>
      </c>
    </row>
    <row r="4" s="4" customFormat="true" ht="12.8" hidden="false" customHeight="false" outlineLevel="0" collapsed="false">
      <c r="B4" s="4" t="n">
        <v>7</v>
      </c>
      <c r="D4" s="5" t="n">
        <f aca="false">(COUNTIF(Sheet5!$B$2:$M$13, "&gt;="&amp;($B4-D$2))/144)</f>
        <v>0.25</v>
      </c>
      <c r="E4" s="5" t="n">
        <f aca="false">(COUNTIF(Sheet5!$B$2:$M$13, "&gt;="&amp;($B4-E$2))/144)</f>
        <v>0.3125</v>
      </c>
      <c r="F4" s="5" t="n">
        <f aca="false">(COUNTIF(Sheet5!$B$2:$M$13, "&gt;="&amp;($B4-F$2))/144)</f>
        <v>0.381944444444444</v>
      </c>
      <c r="G4" s="5" t="n">
        <f aca="false">(COUNTIF(Sheet5!$B$2:$M$13, "&gt;="&amp;($B4-G$2))/144)</f>
        <v>0.458333333333333</v>
      </c>
      <c r="H4" s="5" t="n">
        <f aca="false">(COUNTIF(Sheet5!$B$2:$M$13, "&gt;="&amp;($B4-H$2))/144)</f>
        <v>0.541666666666667</v>
      </c>
      <c r="I4" s="5" t="n">
        <f aca="false">(COUNTIF(Sheet5!$B$2:$M$13, "&gt;="&amp;($B4-I$2))/144)</f>
        <v>0.618055555555556</v>
      </c>
      <c r="J4" s="5" t="n">
        <f aca="false">(COUNTIF(Sheet5!$B$2:$M$13, "&gt;="&amp;($B4-J$2))/144)</f>
        <v>0.6875</v>
      </c>
      <c r="K4" s="5" t="n">
        <f aca="false">(COUNTIF(Sheet5!$B$2:$M$13, "&gt;="&amp;($B4-K$2))/144)</f>
        <v>0.75</v>
      </c>
      <c r="L4" s="5" t="n">
        <f aca="false">(COUNTIF(Sheet5!$B$2:$M$13, "&gt;="&amp;($B4-L$2))/144)</f>
        <v>0.805555555555556</v>
      </c>
      <c r="M4" s="5" t="n">
        <f aca="false">(COUNTIF(Sheet5!$B$2:$M$13, "&gt;="&amp;($B4-M$2))/144)</f>
        <v>0.854166666666667</v>
      </c>
      <c r="N4" s="5" t="n">
        <f aca="false">(COUNTIF(Sheet5!$B$2:$M$13, "&gt;="&amp;($B4-N$2))/144)</f>
        <v>0.895833333333333</v>
      </c>
      <c r="O4" s="5" t="n">
        <f aca="false">(COUNTIF(Sheet5!$B$2:$M$13, "&gt;="&amp;($B4-O$2))/144)</f>
        <v>0.930555555555556</v>
      </c>
      <c r="P4" s="5" t="n">
        <f aca="false">(COUNTIF(Sheet5!$B$2:$M$13, "&gt;="&amp;($B4-P$2))/144)</f>
        <v>0.958333333333333</v>
      </c>
      <c r="Q4" s="5" t="n">
        <f aca="false">(COUNTIF(Sheet5!$B$2:$M$13, "&gt;="&amp;($B4-Q$2))/144)</f>
        <v>0.979166666666667</v>
      </c>
      <c r="R4" s="5" t="n">
        <f aca="false">(COUNTIF(Sheet5!$B$2:$M$13, "&gt;="&amp;($B4-R$2))/144)</f>
        <v>0.993055555555556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  <c r="X4" s="5" t="n">
        <f aca="false">(COUNTIF(Sheet5!$B$2:$M$13, "&gt;="&amp;($B4-X$2))/144)</f>
        <v>1</v>
      </c>
      <c r="Y4" s="5" t="n">
        <f aca="false">(COUNTIF(Sheet5!$B$2:$M$13, "&gt;="&amp;($B4-Y$2))/144)</f>
        <v>1</v>
      </c>
      <c r="Z4" s="5" t="n">
        <f aca="false">(COUNTIF(Sheet5!$B$2:$M$13, "&gt;="&amp;($B4-Z$2))/144)</f>
        <v>1</v>
      </c>
      <c r="AA4" s="5" t="n">
        <f aca="false">(COUNTIF(Sheet5!$B$2:$M$13, "&gt;="&amp;($B4-AA$2))/144)</f>
        <v>1</v>
      </c>
    </row>
    <row r="5" s="4" customFormat="true" ht="12.8" hidden="false" customHeight="false" outlineLevel="0" collapsed="false">
      <c r="B5" s="4" t="n">
        <v>8</v>
      </c>
      <c r="D5" s="5" t="n">
        <f aca="false">(COUNTIF(Sheet5!$B$2:$M$13, "&gt;="&amp;($B5-D$2))/144)</f>
        <v>0.194444444444444</v>
      </c>
      <c r="E5" s="5" t="n">
        <f aca="false">(COUNTIF(Sheet5!$B$2:$M$13, "&gt;="&amp;($B5-E$2))/144)</f>
        <v>0.25</v>
      </c>
      <c r="F5" s="5" t="n">
        <f aca="false">(COUNTIF(Sheet5!$B$2:$M$13, "&gt;="&amp;($B5-F$2))/144)</f>
        <v>0.3125</v>
      </c>
      <c r="G5" s="5" t="n">
        <f aca="false">(COUNTIF(Sheet5!$B$2:$M$13, "&gt;="&amp;($B5-G$2))/144)</f>
        <v>0.381944444444444</v>
      </c>
      <c r="H5" s="5" t="n">
        <f aca="false">(COUNTIF(Sheet5!$B$2:$M$13, "&gt;="&amp;($B5-H$2))/144)</f>
        <v>0.458333333333333</v>
      </c>
      <c r="I5" s="5" t="n">
        <f aca="false">(COUNTIF(Sheet5!$B$2:$M$13, "&gt;="&amp;($B5-I$2))/144)</f>
        <v>0.541666666666667</v>
      </c>
      <c r="J5" s="5" t="n">
        <f aca="false">(COUNTIF(Sheet5!$B$2:$M$13, "&gt;="&amp;($B5-J$2))/144)</f>
        <v>0.618055555555556</v>
      </c>
      <c r="K5" s="5" t="n">
        <f aca="false">(COUNTIF(Sheet5!$B$2:$M$13, "&gt;="&amp;($B5-K$2))/144)</f>
        <v>0.6875</v>
      </c>
      <c r="L5" s="5" t="n">
        <f aca="false">(COUNTIF(Sheet5!$B$2:$M$13, "&gt;="&amp;($B5-L$2))/144)</f>
        <v>0.75</v>
      </c>
      <c r="M5" s="5" t="n">
        <f aca="false">(COUNTIF(Sheet5!$B$2:$M$13, "&gt;="&amp;($B5-M$2))/144)</f>
        <v>0.805555555555556</v>
      </c>
      <c r="N5" s="5" t="n">
        <f aca="false">(COUNTIF(Sheet5!$B$2:$M$13, "&gt;="&amp;($B5-N$2))/144)</f>
        <v>0.854166666666667</v>
      </c>
      <c r="O5" s="5" t="n">
        <f aca="false">(COUNTIF(Sheet5!$B$2:$M$13, "&gt;="&amp;($B5-O$2))/144)</f>
        <v>0.895833333333333</v>
      </c>
      <c r="P5" s="5" t="n">
        <f aca="false">(COUNTIF(Sheet5!$B$2:$M$13, "&gt;="&amp;($B5-P$2))/144)</f>
        <v>0.930555555555556</v>
      </c>
      <c r="Q5" s="5" t="n">
        <f aca="false">(COUNTIF(Sheet5!$B$2:$M$13, "&gt;="&amp;($B5-Q$2))/144)</f>
        <v>0.958333333333333</v>
      </c>
      <c r="R5" s="5" t="n">
        <f aca="false">(COUNTIF(Sheet5!$B$2:$M$13, "&gt;="&amp;($B5-R$2))/144)</f>
        <v>0.979166666666667</v>
      </c>
      <c r="S5" s="5" t="n">
        <f aca="false">(COUNTIF(Sheet5!$B$2:$M$13, "&gt;="&amp;($B5-S$2))/144)</f>
        <v>0.993055555555556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  <c r="X5" s="5" t="n">
        <f aca="false">(COUNTIF(Sheet5!$B$2:$M$13, "&gt;="&amp;($B5-X$2))/144)</f>
        <v>1</v>
      </c>
      <c r="Y5" s="5" t="n">
        <f aca="false">(COUNTIF(Sheet5!$B$2:$M$13, "&gt;="&amp;($B5-Y$2))/144)</f>
        <v>1</v>
      </c>
      <c r="Z5" s="5" t="n">
        <f aca="false">(COUNTIF(Sheet5!$B$2:$M$13, "&gt;="&amp;($B5-Z$2))/144)</f>
        <v>1</v>
      </c>
      <c r="AA5" s="5" t="n">
        <f aca="false">(COUNTIF(Sheet5!$B$2:$M$13, "&gt;="&amp;($B5-AA$2))/144)</f>
        <v>1</v>
      </c>
    </row>
    <row r="6" s="4" customFormat="true" ht="12.8" hidden="false" customHeight="false" outlineLevel="0" collapsed="false">
      <c r="B6" s="4" t="n">
        <v>9</v>
      </c>
      <c r="D6" s="5" t="n">
        <f aca="false">(COUNTIF(Sheet5!$B$2:$M$13, "&gt;="&amp;($B6-D$2))/144)</f>
        <v>0.145833333333333</v>
      </c>
      <c r="E6" s="5" t="n">
        <f aca="false">(COUNTIF(Sheet5!$B$2:$M$13, "&gt;="&amp;($B6-E$2))/144)</f>
        <v>0.194444444444444</v>
      </c>
      <c r="F6" s="5" t="n">
        <f aca="false">(COUNTIF(Sheet5!$B$2:$M$13, "&gt;="&amp;($B6-F$2))/144)</f>
        <v>0.25</v>
      </c>
      <c r="G6" s="5" t="n">
        <f aca="false">(COUNTIF(Sheet5!$B$2:$M$13, "&gt;="&amp;($B6-G$2))/144)</f>
        <v>0.3125</v>
      </c>
      <c r="H6" s="5" t="n">
        <f aca="false">(COUNTIF(Sheet5!$B$2:$M$13, "&gt;="&amp;($B6-H$2))/144)</f>
        <v>0.381944444444444</v>
      </c>
      <c r="I6" s="5" t="n">
        <f aca="false">(COUNTIF(Sheet5!$B$2:$M$13, "&gt;="&amp;($B6-I$2))/144)</f>
        <v>0.458333333333333</v>
      </c>
      <c r="J6" s="5" t="n">
        <f aca="false">(COUNTIF(Sheet5!$B$2:$M$13, "&gt;="&amp;($B6-J$2))/144)</f>
        <v>0.541666666666667</v>
      </c>
      <c r="K6" s="5" t="n">
        <f aca="false">(COUNTIF(Sheet5!$B$2:$M$13, "&gt;="&amp;($B6-K$2))/144)</f>
        <v>0.618055555555556</v>
      </c>
      <c r="L6" s="5" t="n">
        <f aca="false">(COUNTIF(Sheet5!$B$2:$M$13, "&gt;="&amp;($B6-L$2))/144)</f>
        <v>0.6875</v>
      </c>
      <c r="M6" s="5" t="n">
        <f aca="false">(COUNTIF(Sheet5!$B$2:$M$13, "&gt;="&amp;($B6-M$2))/144)</f>
        <v>0.75</v>
      </c>
      <c r="N6" s="5" t="n">
        <f aca="false">(COUNTIF(Sheet5!$B$2:$M$13, "&gt;="&amp;($B6-N$2))/144)</f>
        <v>0.805555555555556</v>
      </c>
      <c r="O6" s="5" t="n">
        <f aca="false">(COUNTIF(Sheet5!$B$2:$M$13, "&gt;="&amp;($B6-O$2))/144)</f>
        <v>0.854166666666667</v>
      </c>
      <c r="P6" s="5" t="n">
        <f aca="false">(COUNTIF(Sheet5!$B$2:$M$13, "&gt;="&amp;($B6-P$2))/144)</f>
        <v>0.895833333333333</v>
      </c>
      <c r="Q6" s="5" t="n">
        <f aca="false">(COUNTIF(Sheet5!$B$2:$M$13, "&gt;="&amp;($B6-Q$2))/144)</f>
        <v>0.930555555555556</v>
      </c>
      <c r="R6" s="5" t="n">
        <f aca="false">(COUNTIF(Sheet5!$B$2:$M$13, "&gt;="&amp;($B6-R$2))/144)</f>
        <v>0.958333333333333</v>
      </c>
      <c r="S6" s="5" t="n">
        <f aca="false">(COUNTIF(Sheet5!$B$2:$M$13, "&gt;="&amp;($B6-S$2))/144)</f>
        <v>0.979166666666667</v>
      </c>
      <c r="T6" s="5" t="n">
        <f aca="false">(COUNTIF(Sheet5!$B$2:$M$13, "&gt;="&amp;($B6-T$2))/144)</f>
        <v>0.993055555555556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  <c r="X6" s="5" t="n">
        <f aca="false">(COUNTIF(Sheet5!$B$2:$M$13, "&gt;="&amp;($B6-X$2))/144)</f>
        <v>1</v>
      </c>
      <c r="Y6" s="5" t="n">
        <f aca="false">(COUNTIF(Sheet5!$B$2:$M$13, "&gt;="&amp;($B6-Y$2))/144)</f>
        <v>1</v>
      </c>
      <c r="Z6" s="5" t="n">
        <f aca="false">(COUNTIF(Sheet5!$B$2:$M$13, "&gt;="&amp;($B6-Z$2))/144)</f>
        <v>1</v>
      </c>
      <c r="AA6" s="5" t="n">
        <f aca="false">(COUNTIF(Sheet5!$B$2:$M$13, "&gt;="&amp;($B6-AA$2))/144)</f>
        <v>1</v>
      </c>
    </row>
    <row r="7" s="4" customFormat="true" ht="12.8" hidden="false" customHeight="false" outlineLevel="0" collapsed="false">
      <c r="B7" s="4" t="n">
        <v>10</v>
      </c>
      <c r="D7" s="5" t="n">
        <f aca="false">(COUNTIF(Sheet5!$B$2:$M$13, "&gt;="&amp;($B7-D$2))/144)</f>
        <v>0.104166666666667</v>
      </c>
      <c r="E7" s="5" t="n">
        <f aca="false">(COUNTIF(Sheet5!$B$2:$M$13, "&gt;="&amp;($B7-E$2))/144)</f>
        <v>0.145833333333333</v>
      </c>
      <c r="F7" s="5" t="n">
        <f aca="false">(COUNTIF(Sheet5!$B$2:$M$13, "&gt;="&amp;($B7-F$2))/144)</f>
        <v>0.194444444444444</v>
      </c>
      <c r="G7" s="5" t="n">
        <f aca="false">(COUNTIF(Sheet5!$B$2:$M$13, "&gt;="&amp;($B7-G$2))/144)</f>
        <v>0.25</v>
      </c>
      <c r="H7" s="5" t="n">
        <f aca="false">(COUNTIF(Sheet5!$B$2:$M$13, "&gt;="&amp;($B7-H$2))/144)</f>
        <v>0.3125</v>
      </c>
      <c r="I7" s="5" t="n">
        <f aca="false">(COUNTIF(Sheet5!$B$2:$M$13, "&gt;="&amp;($B7-I$2))/144)</f>
        <v>0.381944444444444</v>
      </c>
      <c r="J7" s="5" t="n">
        <f aca="false">(COUNTIF(Sheet5!$B$2:$M$13, "&gt;="&amp;($B7-J$2))/144)</f>
        <v>0.458333333333333</v>
      </c>
      <c r="K7" s="5" t="n">
        <f aca="false">(COUNTIF(Sheet5!$B$2:$M$13, "&gt;="&amp;($B7-K$2))/144)</f>
        <v>0.541666666666667</v>
      </c>
      <c r="L7" s="5" t="n">
        <f aca="false">(COUNTIF(Sheet5!$B$2:$M$13, "&gt;="&amp;($B7-L$2))/144)</f>
        <v>0.618055555555556</v>
      </c>
      <c r="M7" s="5" t="n">
        <f aca="false">(COUNTIF(Sheet5!$B$2:$M$13, "&gt;="&amp;($B7-M$2))/144)</f>
        <v>0.6875</v>
      </c>
      <c r="N7" s="5" t="n">
        <f aca="false">(COUNTIF(Sheet5!$B$2:$M$13, "&gt;="&amp;($B7-N$2))/144)</f>
        <v>0.75</v>
      </c>
      <c r="O7" s="5" t="n">
        <f aca="false">(COUNTIF(Sheet5!$B$2:$M$13, "&gt;="&amp;($B7-O$2))/144)</f>
        <v>0.805555555555556</v>
      </c>
      <c r="P7" s="5" t="n">
        <f aca="false">(COUNTIF(Sheet5!$B$2:$M$13, "&gt;="&amp;($B7-P$2))/144)</f>
        <v>0.854166666666667</v>
      </c>
      <c r="Q7" s="5" t="n">
        <f aca="false">(COUNTIF(Sheet5!$B$2:$M$13, "&gt;="&amp;($B7-Q$2))/144)</f>
        <v>0.895833333333333</v>
      </c>
      <c r="R7" s="5" t="n">
        <f aca="false">(COUNTIF(Sheet5!$B$2:$M$13, "&gt;="&amp;($B7-R$2))/144)</f>
        <v>0.930555555555556</v>
      </c>
      <c r="S7" s="5" t="n">
        <f aca="false">(COUNTIF(Sheet5!$B$2:$M$13, "&gt;="&amp;($B7-S$2))/144)</f>
        <v>0.958333333333333</v>
      </c>
      <c r="T7" s="5" t="n">
        <f aca="false">(COUNTIF(Sheet5!$B$2:$M$13, "&gt;="&amp;($B7-T$2))/144)</f>
        <v>0.979166666666667</v>
      </c>
      <c r="U7" s="5" t="n">
        <f aca="false">(COUNTIF(Sheet5!$B$2:$M$13, "&gt;="&amp;($B7-U$2))/144)</f>
        <v>0.993055555555556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  <c r="X7" s="5" t="n">
        <f aca="false">(COUNTIF(Sheet5!$B$2:$M$13, "&gt;="&amp;($B7-X$2))/144)</f>
        <v>1</v>
      </c>
      <c r="Y7" s="5" t="n">
        <f aca="false">(COUNTIF(Sheet5!$B$2:$M$13, "&gt;="&amp;($B7-Y$2))/144)</f>
        <v>1</v>
      </c>
      <c r="Z7" s="5" t="n">
        <f aca="false">(COUNTIF(Sheet5!$B$2:$M$13, "&gt;="&amp;($B7-Z$2))/144)</f>
        <v>1</v>
      </c>
      <c r="AA7" s="5" t="n">
        <f aca="false">(COUNTIF(Sheet5!$B$2:$M$13, "&gt;="&amp;($B7-AA$2))/144)</f>
        <v>1</v>
      </c>
    </row>
    <row r="8" customFormat="false" ht="12.8" hidden="false" customHeight="false" outlineLevel="0" collapsed="false">
      <c r="B8" s="4" t="n">
        <v>11</v>
      </c>
      <c r="D8" s="5" t="n">
        <f aca="false">(COUNTIF(Sheet5!$B$2:$M$13, "&gt;="&amp;($B8-D$2))/144)</f>
        <v>0.0694444444444444</v>
      </c>
      <c r="E8" s="5" t="n">
        <f aca="false">(COUNTIF(Sheet5!$B$2:$M$13, "&gt;="&amp;($B8-E$2))/144)</f>
        <v>0.104166666666667</v>
      </c>
      <c r="F8" s="5" t="n">
        <f aca="false">(COUNTIF(Sheet5!$B$2:$M$13, "&gt;="&amp;($B8-F$2))/144)</f>
        <v>0.145833333333333</v>
      </c>
      <c r="G8" s="5" t="n">
        <f aca="false">(COUNTIF(Sheet5!$B$2:$M$13, "&gt;="&amp;($B8-G$2))/144)</f>
        <v>0.194444444444444</v>
      </c>
      <c r="H8" s="5" t="n">
        <f aca="false">(COUNTIF(Sheet5!$B$2:$M$13, "&gt;="&amp;($B8-H$2))/144)</f>
        <v>0.25</v>
      </c>
      <c r="I8" s="5" t="n">
        <f aca="false">(COUNTIF(Sheet5!$B$2:$M$13, "&gt;="&amp;($B8-I$2))/144)</f>
        <v>0.3125</v>
      </c>
      <c r="J8" s="5" t="n">
        <f aca="false">(COUNTIF(Sheet5!$B$2:$M$13, "&gt;="&amp;($B8-J$2))/144)</f>
        <v>0.381944444444444</v>
      </c>
      <c r="K8" s="5" t="n">
        <f aca="false">(COUNTIF(Sheet5!$B$2:$M$13, "&gt;="&amp;($B8-K$2))/144)</f>
        <v>0.458333333333333</v>
      </c>
      <c r="L8" s="6" t="n">
        <f aca="false">(COUNTIF(Sheet5!$B$2:$M$13, "&gt;="&amp;($B8-L$2))/144)</f>
        <v>0.541666666666667</v>
      </c>
      <c r="M8" s="5" t="n">
        <f aca="false">(COUNTIF(Sheet5!$B$2:$M$13, "&gt;="&amp;($B8-M$2))/144)</f>
        <v>0.618055555555556</v>
      </c>
      <c r="N8" s="5" t="n">
        <f aca="false">(COUNTIF(Sheet5!$B$2:$M$13, "&gt;="&amp;($B8-N$2))/144)</f>
        <v>0.6875</v>
      </c>
      <c r="O8" s="5" t="n">
        <f aca="false">(COUNTIF(Sheet5!$B$2:$M$13, "&gt;="&amp;($B8-O$2))/144)</f>
        <v>0.75</v>
      </c>
      <c r="P8" s="5" t="n">
        <f aca="false">(COUNTIF(Sheet5!$B$2:$M$13, "&gt;="&amp;($B8-P$2))/144)</f>
        <v>0.805555555555556</v>
      </c>
      <c r="Q8" s="5" t="n">
        <f aca="false">(COUNTIF(Sheet5!$B$2:$M$13, "&gt;="&amp;($B8-Q$2))/144)</f>
        <v>0.854166666666667</v>
      </c>
      <c r="R8" s="5" t="n">
        <f aca="false">(COUNTIF(Sheet5!$B$2:$M$13, "&gt;="&amp;($B8-R$2))/144)</f>
        <v>0.895833333333333</v>
      </c>
      <c r="S8" s="5" t="n">
        <f aca="false">(COUNTIF(Sheet5!$B$2:$M$13, "&gt;="&amp;($B8-S$2))/144)</f>
        <v>0.930555555555556</v>
      </c>
      <c r="T8" s="5" t="n">
        <f aca="false">(COUNTIF(Sheet5!$B$2:$M$13, "&gt;="&amp;($B8-T$2))/144)</f>
        <v>0.958333333333333</v>
      </c>
      <c r="U8" s="5" t="n">
        <f aca="false">(COUNTIF(Sheet5!$B$2:$M$13, "&gt;="&amp;($B8-U$2))/144)</f>
        <v>0.979166666666667</v>
      </c>
      <c r="V8" s="5" t="n">
        <f aca="false">(COUNTIF(Sheet5!$B$2:$M$13, "&gt;="&amp;($B8-V$2))/144)</f>
        <v>0.993055555555556</v>
      </c>
      <c r="W8" s="5" t="n">
        <f aca="false">(COUNTIF(Sheet5!$B$2:$M$13, "&gt;="&amp;($B8-W$2))/144)</f>
        <v>1</v>
      </c>
      <c r="X8" s="5" t="n">
        <f aca="false">(COUNTIF(Sheet5!$B$2:$M$13, "&gt;="&amp;($B8-X$2))/144)</f>
        <v>1</v>
      </c>
      <c r="Y8" s="5" t="n">
        <f aca="false">(COUNTIF(Sheet5!$B$2:$M$13, "&gt;="&amp;($B8-Y$2))/144)</f>
        <v>1</v>
      </c>
      <c r="Z8" s="5" t="n">
        <f aca="false">(COUNTIF(Sheet5!$B$2:$M$13, "&gt;="&amp;($B8-Z$2))/144)</f>
        <v>1</v>
      </c>
      <c r="AA8" s="5" t="n">
        <f aca="false">(COUNTIF(Sheet5!$B$2:$M$13, "&gt;="&amp;($B8-AA$2))/144)</f>
        <v>1</v>
      </c>
    </row>
    <row r="9" customFormat="false" ht="12.8" hidden="false" customHeight="false" outlineLevel="0" collapsed="false">
      <c r="B9" s="4" t="n">
        <v>12</v>
      </c>
      <c r="D9" s="5" t="n">
        <f aca="false">(COUNTIF(Sheet5!$B$2:$M$13, "&gt;="&amp;($B9-D$2))/144)</f>
        <v>0.0416666666666667</v>
      </c>
      <c r="E9" s="5" t="n">
        <f aca="false">(COUNTIF(Sheet5!$B$2:$M$13, "&gt;="&amp;($B9-E$2))/144)</f>
        <v>0.0694444444444444</v>
      </c>
      <c r="F9" s="5" t="n">
        <f aca="false">(COUNTIF(Sheet5!$B$2:$M$13, "&gt;="&amp;($B9-F$2))/144)</f>
        <v>0.104166666666667</v>
      </c>
      <c r="G9" s="5" t="n">
        <f aca="false">(COUNTIF(Sheet5!$B$2:$M$13, "&gt;="&amp;($B9-G$2))/144)</f>
        <v>0.145833333333333</v>
      </c>
      <c r="H9" s="5" t="n">
        <f aca="false">(COUNTIF(Sheet5!$B$2:$M$13, "&gt;="&amp;($B9-H$2))/144)</f>
        <v>0.194444444444444</v>
      </c>
      <c r="I9" s="5" t="n">
        <f aca="false">(COUNTIF(Sheet5!$B$2:$M$13, "&gt;="&amp;($B9-I$2))/144)</f>
        <v>0.25</v>
      </c>
      <c r="J9" s="5" t="n">
        <f aca="false">(COUNTIF(Sheet5!$B$2:$M$13, "&gt;="&amp;($B9-J$2))/144)</f>
        <v>0.3125</v>
      </c>
      <c r="K9" s="5" t="n">
        <f aca="false">(COUNTIF(Sheet5!$B$2:$M$13, "&gt;="&amp;($B9-K$2))/144)</f>
        <v>0.381944444444444</v>
      </c>
      <c r="L9" s="5" t="n">
        <f aca="false">(COUNTIF(Sheet5!$B$2:$M$13, "&gt;="&amp;($B9-L$2))/144)</f>
        <v>0.458333333333333</v>
      </c>
      <c r="M9" s="5" t="n">
        <f aca="false">(COUNTIF(Sheet5!$B$2:$M$13, "&gt;="&amp;($B9-M$2))/144)</f>
        <v>0.541666666666667</v>
      </c>
      <c r="N9" s="5" t="n">
        <f aca="false">(COUNTIF(Sheet5!$B$2:$M$13, "&gt;="&amp;($B9-N$2))/144)</f>
        <v>0.618055555555556</v>
      </c>
      <c r="O9" s="5" t="n">
        <f aca="false">(COUNTIF(Sheet5!$B$2:$M$13, "&gt;="&amp;($B9-O$2))/144)</f>
        <v>0.6875</v>
      </c>
      <c r="P9" s="5" t="n">
        <f aca="false">(COUNTIF(Sheet5!$B$2:$M$13, "&gt;="&amp;($B9-P$2))/144)</f>
        <v>0.75</v>
      </c>
      <c r="Q9" s="5" t="n">
        <f aca="false">(COUNTIF(Sheet5!$B$2:$M$13, "&gt;="&amp;($B9-Q$2))/144)</f>
        <v>0.805555555555556</v>
      </c>
      <c r="R9" s="5" t="n">
        <f aca="false">(COUNTIF(Sheet5!$B$2:$M$13, "&gt;="&amp;($B9-R$2))/144)</f>
        <v>0.854166666666667</v>
      </c>
      <c r="S9" s="5" t="n">
        <f aca="false">(COUNTIF(Sheet5!$B$2:$M$13, "&gt;="&amp;($B9-S$2))/144)</f>
        <v>0.895833333333333</v>
      </c>
      <c r="T9" s="5" t="n">
        <f aca="false">(COUNTIF(Sheet5!$B$2:$M$13, "&gt;="&amp;($B9-T$2))/144)</f>
        <v>0.930555555555556</v>
      </c>
      <c r="U9" s="5" t="n">
        <f aca="false">(COUNTIF(Sheet5!$B$2:$M$13, "&gt;="&amp;($B9-U$2))/144)</f>
        <v>0.958333333333333</v>
      </c>
      <c r="V9" s="5" t="n">
        <f aca="false">(COUNTIF(Sheet5!$B$2:$M$13, "&gt;="&amp;($B9-V$2))/144)</f>
        <v>0.979166666666667</v>
      </c>
      <c r="W9" s="5" t="n">
        <f aca="false">(COUNTIF(Sheet5!$B$2:$M$13, "&gt;="&amp;($B9-W$2))/144)</f>
        <v>0.993055555555556</v>
      </c>
      <c r="X9" s="5" t="n">
        <f aca="false">(COUNTIF(Sheet5!$B$2:$M$13, "&gt;="&amp;($B9-X$2))/144)</f>
        <v>1</v>
      </c>
      <c r="Y9" s="5" t="n">
        <f aca="false">(COUNTIF(Sheet5!$B$2:$M$13, "&gt;="&amp;($B9-Y$2))/144)</f>
        <v>1</v>
      </c>
      <c r="Z9" s="5" t="n">
        <f aca="false">(COUNTIF(Sheet5!$B$2:$M$13, "&gt;="&amp;($B9-Z$2))/144)</f>
        <v>1</v>
      </c>
      <c r="AA9" s="5" t="n">
        <f aca="false">(COUNTIF(Sheet5!$B$2:$M$13, "&gt;="&amp;($B9-AA$2))/144)</f>
        <v>1</v>
      </c>
    </row>
    <row r="10" customFormat="false" ht="12.8" hidden="false" customHeight="false" outlineLevel="0" collapsed="false">
      <c r="B10" s="4" t="n">
        <v>13</v>
      </c>
      <c r="D10" s="5" t="n">
        <f aca="false">(COUNTIF(Sheet5!$B$2:$M$13, "&gt;="&amp;($B10-D$2))/144)</f>
        <v>0.0208333333333333</v>
      </c>
      <c r="E10" s="5" t="n">
        <f aca="false">(COUNTIF(Sheet5!$B$2:$M$13, "&gt;="&amp;($B10-E$2))/144)</f>
        <v>0.0416666666666667</v>
      </c>
      <c r="F10" s="5" t="n">
        <f aca="false">(COUNTIF(Sheet5!$B$2:$M$13, "&gt;="&amp;($B10-F$2))/144)</f>
        <v>0.0694444444444444</v>
      </c>
      <c r="G10" s="5" t="n">
        <f aca="false">(COUNTIF(Sheet5!$B$2:$M$13, "&gt;="&amp;($B10-G$2))/144)</f>
        <v>0.104166666666667</v>
      </c>
      <c r="H10" s="5" t="n">
        <f aca="false">(COUNTIF(Sheet5!$B$2:$M$13, "&gt;="&amp;($B10-H$2))/144)</f>
        <v>0.145833333333333</v>
      </c>
      <c r="I10" s="5" t="n">
        <f aca="false">(COUNTIF(Sheet5!$B$2:$M$13, "&gt;="&amp;($B10-I$2))/144)</f>
        <v>0.194444444444444</v>
      </c>
      <c r="J10" s="5" t="n">
        <f aca="false">(COUNTIF(Sheet5!$B$2:$M$13, "&gt;="&amp;($B10-J$2))/144)</f>
        <v>0.25</v>
      </c>
      <c r="K10" s="5" t="n">
        <f aca="false">(COUNTIF(Sheet5!$B$2:$M$13, "&gt;="&amp;($B10-K$2))/144)</f>
        <v>0.3125</v>
      </c>
      <c r="L10" s="5" t="n">
        <f aca="false">(COUNTIF(Sheet5!$B$2:$M$13, "&gt;="&amp;($B10-L$2))/144)</f>
        <v>0.381944444444444</v>
      </c>
      <c r="M10" s="5" t="n">
        <f aca="false">(COUNTIF(Sheet5!$B$2:$M$13, "&gt;="&amp;($B10-M$2))/144)</f>
        <v>0.458333333333333</v>
      </c>
      <c r="N10" s="7" t="n">
        <f aca="false">(COUNTIF(Sheet5!$B$2:$M$13, "&gt;="&amp;($B10-N$2))/144)</f>
        <v>0.541666666666667</v>
      </c>
      <c r="O10" s="5" t="n">
        <f aca="false">(COUNTIF(Sheet5!$B$2:$M$13, "&gt;="&amp;($B10-O$2))/144)</f>
        <v>0.618055555555556</v>
      </c>
      <c r="P10" s="5" t="n">
        <f aca="false">(COUNTIF(Sheet5!$B$2:$M$13, "&gt;="&amp;($B10-P$2))/144)</f>
        <v>0.6875</v>
      </c>
      <c r="Q10" s="5" t="n">
        <f aca="false">(COUNTIF(Sheet5!$B$2:$M$13, "&gt;="&amp;($B10-Q$2))/144)</f>
        <v>0.75</v>
      </c>
      <c r="R10" s="5" t="n">
        <f aca="false">(COUNTIF(Sheet5!$B$2:$M$13, "&gt;="&amp;($B10-R$2))/144)</f>
        <v>0.805555555555556</v>
      </c>
      <c r="S10" s="5" t="n">
        <f aca="false">(COUNTIF(Sheet5!$B$2:$M$13, "&gt;="&amp;($B10-S$2))/144)</f>
        <v>0.854166666666667</v>
      </c>
      <c r="T10" s="5" t="n">
        <f aca="false">(COUNTIF(Sheet5!$B$2:$M$13, "&gt;="&amp;($B10-T$2))/144)</f>
        <v>0.895833333333333</v>
      </c>
      <c r="U10" s="5" t="n">
        <f aca="false">(COUNTIF(Sheet5!$B$2:$M$13, "&gt;="&amp;($B10-U$2))/144)</f>
        <v>0.930555555555556</v>
      </c>
      <c r="V10" s="5" t="n">
        <f aca="false">(COUNTIF(Sheet5!$B$2:$M$13, "&gt;="&amp;($B10-V$2))/144)</f>
        <v>0.958333333333333</v>
      </c>
      <c r="W10" s="5" t="n">
        <f aca="false">(COUNTIF(Sheet5!$B$2:$M$13, "&gt;="&amp;($B10-W$2))/144)</f>
        <v>0.979166666666667</v>
      </c>
      <c r="X10" s="5" t="n">
        <f aca="false">(COUNTIF(Sheet5!$B$2:$M$13, "&gt;="&amp;($B10-X$2))/144)</f>
        <v>0.993055555555556</v>
      </c>
      <c r="Y10" s="5" t="n">
        <f aca="false">(COUNTIF(Sheet5!$B$2:$M$13, "&gt;="&amp;($B10-Y$2))/144)</f>
        <v>1</v>
      </c>
      <c r="Z10" s="5" t="n">
        <f aca="false">(COUNTIF(Sheet5!$B$2:$M$13, "&gt;="&amp;($B10-Z$2))/144)</f>
        <v>1</v>
      </c>
      <c r="AA10" s="5" t="n">
        <f aca="false">(COUNTIF(Sheet5!$B$2:$M$13, "&gt;="&amp;($B10-AA$2))/144)</f>
        <v>1</v>
      </c>
    </row>
    <row r="11" customFormat="false" ht="12.8" hidden="false" customHeight="false" outlineLevel="0" collapsed="false">
      <c r="B11" s="4" t="n">
        <v>14</v>
      </c>
      <c r="D11" s="5" t="n">
        <f aca="false">(COUNTIF(Sheet5!$B$2:$M$13, "&gt;="&amp;($B11-D$2))/144)</f>
        <v>0.00694444444444444</v>
      </c>
      <c r="E11" s="5" t="n">
        <f aca="false">(COUNTIF(Sheet5!$B$2:$M$13, "&gt;="&amp;($B11-E$2))/144)</f>
        <v>0.0208333333333333</v>
      </c>
      <c r="F11" s="5" t="n">
        <f aca="false">(COUNTIF(Sheet5!$B$2:$M$13, "&gt;="&amp;($B11-F$2))/144)</f>
        <v>0.0416666666666667</v>
      </c>
      <c r="G11" s="5" t="n">
        <f aca="false">(COUNTIF(Sheet5!$B$2:$M$13, "&gt;="&amp;($B11-G$2))/144)</f>
        <v>0.0694444444444444</v>
      </c>
      <c r="H11" s="5" t="n">
        <f aca="false">(COUNTIF(Sheet5!$B$2:$M$13, "&gt;="&amp;($B11-H$2))/144)</f>
        <v>0.104166666666667</v>
      </c>
      <c r="I11" s="5" t="n">
        <f aca="false">(COUNTIF(Sheet5!$B$2:$M$13, "&gt;="&amp;($B11-I$2))/144)</f>
        <v>0.145833333333333</v>
      </c>
      <c r="J11" s="5" t="n">
        <f aca="false">(COUNTIF(Sheet5!$B$2:$M$13, "&gt;="&amp;($B11-J$2))/144)</f>
        <v>0.194444444444444</v>
      </c>
      <c r="K11" s="5" t="n">
        <f aca="false">(COUNTIF(Sheet5!$B$2:$M$13, "&gt;="&amp;($B11-K$2))/144)</f>
        <v>0.25</v>
      </c>
      <c r="L11" s="5" t="n">
        <f aca="false">(COUNTIF(Sheet5!$B$2:$M$13, "&gt;="&amp;($B11-L$2))/144)</f>
        <v>0.3125</v>
      </c>
      <c r="M11" s="5" t="n">
        <f aca="false">(COUNTIF(Sheet5!$B$2:$M$13, "&gt;="&amp;($B11-M$2))/144)</f>
        <v>0.381944444444444</v>
      </c>
      <c r="N11" s="5" t="n">
        <f aca="false">(COUNTIF(Sheet5!$B$2:$M$13, "&gt;="&amp;($B11-N$2))/144)</f>
        <v>0.458333333333333</v>
      </c>
      <c r="O11" s="5" t="n">
        <f aca="false">(COUNTIF(Sheet5!$B$2:$M$13, "&gt;="&amp;($B11-O$2))/144)</f>
        <v>0.541666666666667</v>
      </c>
      <c r="P11" s="5" t="n">
        <f aca="false">(COUNTIF(Sheet5!$B$2:$M$13, "&gt;="&amp;($B11-P$2))/144)</f>
        <v>0.618055555555556</v>
      </c>
      <c r="Q11" s="5" t="n">
        <f aca="false">(COUNTIF(Sheet5!$B$2:$M$13, "&gt;="&amp;($B11-Q$2))/144)</f>
        <v>0.6875</v>
      </c>
      <c r="R11" s="5" t="n">
        <f aca="false">(COUNTIF(Sheet5!$B$2:$M$13, "&gt;="&amp;($B11-R$2))/144)</f>
        <v>0.75</v>
      </c>
      <c r="S11" s="5" t="n">
        <f aca="false">(COUNTIF(Sheet5!$B$2:$M$13, "&gt;="&amp;($B11-S$2))/144)</f>
        <v>0.805555555555556</v>
      </c>
      <c r="T11" s="5" t="n">
        <f aca="false">(COUNTIF(Sheet5!$B$2:$M$13, "&gt;="&amp;($B11-T$2))/144)</f>
        <v>0.854166666666667</v>
      </c>
      <c r="U11" s="5" t="n">
        <f aca="false">(COUNTIF(Sheet5!$B$2:$M$13, "&gt;="&amp;($B11-U$2))/144)</f>
        <v>0.895833333333333</v>
      </c>
      <c r="V11" s="5" t="n">
        <f aca="false">(COUNTIF(Sheet5!$B$2:$M$13, "&gt;="&amp;($B11-V$2))/144)</f>
        <v>0.930555555555556</v>
      </c>
      <c r="W11" s="5" t="n">
        <f aca="false">(COUNTIF(Sheet5!$B$2:$M$13, "&gt;="&amp;($B11-W$2))/144)</f>
        <v>0.958333333333333</v>
      </c>
      <c r="X11" s="5" t="n">
        <f aca="false">(COUNTIF(Sheet5!$B$2:$M$13, "&gt;="&amp;($B11-X$2))/144)</f>
        <v>0.979166666666667</v>
      </c>
      <c r="Y11" s="5" t="n">
        <f aca="false">(COUNTIF(Sheet5!$B$2:$M$13, "&gt;="&amp;($B11-Y$2))/144)</f>
        <v>0.993055555555556</v>
      </c>
      <c r="Z11" s="5" t="n">
        <f aca="false">(COUNTIF(Sheet5!$B$2:$M$13, "&gt;="&amp;($B11-Z$2))/144)</f>
        <v>1</v>
      </c>
      <c r="AA11" s="5" t="n">
        <f aca="false">(COUNTIF(Sheet5!$B$2:$M$13, "&gt;="&amp;($B11-AA$2))/144)</f>
        <v>1</v>
      </c>
    </row>
    <row r="12" customFormat="false" ht="12.8" hidden="false" customHeight="false" outlineLevel="0" collapsed="false">
      <c r="B12" s="4" t="n">
        <v>15</v>
      </c>
      <c r="D12" s="5" t="n">
        <f aca="false">(COUNTIF(Sheet5!$B$2:$M$13, "&gt;="&amp;($B12-D$2))/144)</f>
        <v>0</v>
      </c>
      <c r="E12" s="5" t="n">
        <f aca="false">(COUNTIF(Sheet5!$B$2:$M$13, "&gt;="&amp;($B12-E$2))/144)</f>
        <v>0.00694444444444444</v>
      </c>
      <c r="F12" s="5" t="n">
        <f aca="false">(COUNTIF(Sheet5!$B$2:$M$13, "&gt;="&amp;($B12-F$2))/144)</f>
        <v>0.0208333333333333</v>
      </c>
      <c r="G12" s="5" t="n">
        <f aca="false">(COUNTIF(Sheet5!$B$2:$M$13, "&gt;="&amp;($B12-G$2))/144)</f>
        <v>0.0416666666666667</v>
      </c>
      <c r="H12" s="5" t="n">
        <f aca="false">(COUNTIF(Sheet5!$B$2:$M$13, "&gt;="&amp;($B12-H$2))/144)</f>
        <v>0.0694444444444444</v>
      </c>
      <c r="I12" s="5" t="n">
        <f aca="false">(COUNTIF(Sheet5!$B$2:$M$13, "&gt;="&amp;($B12-I$2))/144)</f>
        <v>0.104166666666667</v>
      </c>
      <c r="J12" s="5" t="n">
        <f aca="false">(COUNTIF(Sheet5!$B$2:$M$13, "&gt;="&amp;($B12-J$2))/144)</f>
        <v>0.145833333333333</v>
      </c>
      <c r="K12" s="5" t="n">
        <f aca="false">(COUNTIF(Sheet5!$B$2:$M$13, "&gt;="&amp;($B12-K$2))/144)</f>
        <v>0.194444444444444</v>
      </c>
      <c r="L12" s="5" t="n">
        <f aca="false">(COUNTIF(Sheet5!$B$2:$M$13, "&gt;="&amp;($B12-L$2))/144)</f>
        <v>0.25</v>
      </c>
      <c r="M12" s="5" t="n">
        <f aca="false">(COUNTIF(Sheet5!$B$2:$M$13, "&gt;="&amp;($B12-M$2))/144)</f>
        <v>0.3125</v>
      </c>
      <c r="N12" s="5" t="n">
        <f aca="false">(COUNTIF(Sheet5!$B$2:$M$13, "&gt;="&amp;($B12-N$2))/144)</f>
        <v>0.381944444444444</v>
      </c>
      <c r="O12" s="5" t="n">
        <f aca="false">(COUNTIF(Sheet5!$B$2:$M$13, "&gt;="&amp;($B12-O$2))/144)</f>
        <v>0.458333333333333</v>
      </c>
      <c r="P12" s="5" t="n">
        <f aca="false">(COUNTIF(Sheet5!$B$2:$M$13, "&gt;="&amp;($B12-P$2))/144)</f>
        <v>0.541666666666667</v>
      </c>
      <c r="Q12" s="5" t="n">
        <f aca="false">(COUNTIF(Sheet5!$B$2:$M$13, "&gt;="&amp;($B12-Q$2))/144)</f>
        <v>0.618055555555556</v>
      </c>
      <c r="R12" s="5" t="n">
        <f aca="false">(COUNTIF(Sheet5!$B$2:$M$13, "&gt;="&amp;($B12-R$2))/144)</f>
        <v>0.6875</v>
      </c>
      <c r="S12" s="5" t="n">
        <f aca="false">(COUNTIF(Sheet5!$B$2:$M$13, "&gt;="&amp;($B12-S$2))/144)</f>
        <v>0.75</v>
      </c>
      <c r="T12" s="5" t="n">
        <f aca="false">(COUNTIF(Sheet5!$B$2:$M$13, "&gt;="&amp;($B12-T$2))/144)</f>
        <v>0.805555555555556</v>
      </c>
      <c r="U12" s="5" t="n">
        <f aca="false">(COUNTIF(Sheet5!$B$2:$M$13, "&gt;="&amp;($B12-U$2))/144)</f>
        <v>0.854166666666667</v>
      </c>
      <c r="V12" s="5" t="n">
        <f aca="false">(COUNTIF(Sheet5!$B$2:$M$13, "&gt;="&amp;($B12-V$2))/144)</f>
        <v>0.895833333333333</v>
      </c>
      <c r="W12" s="5" t="n">
        <f aca="false">(COUNTIF(Sheet5!$B$2:$M$13, "&gt;="&amp;($B12-W$2))/144)</f>
        <v>0.930555555555556</v>
      </c>
      <c r="X12" s="5" t="n">
        <f aca="false">(COUNTIF(Sheet5!$B$2:$M$13, "&gt;="&amp;($B12-X$2))/144)</f>
        <v>0.958333333333333</v>
      </c>
      <c r="Y12" s="5" t="n">
        <f aca="false">(COUNTIF(Sheet5!$B$2:$M$13, "&gt;="&amp;($B12-Y$2))/144)</f>
        <v>0.979166666666667</v>
      </c>
      <c r="Z12" s="5" t="n">
        <f aca="false">(COUNTIF(Sheet5!$B$2:$M$13, "&gt;="&amp;($B12-Z$2))/144)</f>
        <v>0.993055555555556</v>
      </c>
      <c r="AA12" s="5" t="n">
        <f aca="false">(COUNTIF(Sheet5!$B$2:$M$13, "&gt;="&amp;($B12-AA$2))/144)</f>
        <v>1</v>
      </c>
    </row>
    <row r="13" customFormat="false" ht="12.8" hidden="false" customHeight="false" outlineLevel="0" collapsed="false">
      <c r="B13" s="4" t="n">
        <v>16</v>
      </c>
      <c r="D13" s="5" t="n">
        <f aca="false">(COUNTIF(Sheet5!$B$2:$M$13, "&gt;="&amp;($B13-D$2))/144)</f>
        <v>0</v>
      </c>
      <c r="E13" s="5" t="n">
        <f aca="false">(COUNTIF(Sheet5!$B$2:$M$13, "&gt;="&amp;($B13-E$2))/144)</f>
        <v>0</v>
      </c>
      <c r="F13" s="5" t="n">
        <f aca="false">(COUNTIF(Sheet5!$B$2:$M$13, "&gt;="&amp;($B13-F$2))/144)</f>
        <v>0.00694444444444444</v>
      </c>
      <c r="G13" s="5" t="n">
        <f aca="false">(COUNTIF(Sheet5!$B$2:$M$13, "&gt;="&amp;($B13-G$2))/144)</f>
        <v>0.0208333333333333</v>
      </c>
      <c r="H13" s="5" t="n">
        <f aca="false">(COUNTIF(Sheet5!$B$2:$M$13, "&gt;="&amp;($B13-H$2))/144)</f>
        <v>0.0416666666666667</v>
      </c>
      <c r="I13" s="5" t="n">
        <f aca="false">(COUNTIF(Sheet5!$B$2:$M$13, "&gt;="&amp;($B13-I$2))/144)</f>
        <v>0.0694444444444444</v>
      </c>
      <c r="J13" s="5" t="n">
        <f aca="false">(COUNTIF(Sheet5!$B$2:$M$13, "&gt;="&amp;($B13-J$2))/144)</f>
        <v>0.104166666666667</v>
      </c>
      <c r="K13" s="5" t="n">
        <f aca="false">(COUNTIF(Sheet5!$B$2:$M$13, "&gt;="&amp;($B13-K$2))/144)</f>
        <v>0.145833333333333</v>
      </c>
      <c r="L13" s="5" t="n">
        <f aca="false">(COUNTIF(Sheet5!$B$2:$M$13, "&gt;="&amp;($B13-L$2))/144)</f>
        <v>0.194444444444444</v>
      </c>
      <c r="M13" s="5" t="n">
        <f aca="false">(COUNTIF(Sheet5!$B$2:$M$13, "&gt;="&amp;($B13-M$2))/144)</f>
        <v>0.25</v>
      </c>
      <c r="N13" s="5" t="n">
        <f aca="false">(COUNTIF(Sheet5!$B$2:$M$13, "&gt;="&amp;($B13-N$2))/144)</f>
        <v>0.3125</v>
      </c>
      <c r="O13" s="5" t="n">
        <f aca="false">(COUNTIF(Sheet5!$B$2:$M$13, "&gt;="&amp;($B13-O$2))/144)</f>
        <v>0.381944444444444</v>
      </c>
      <c r="P13" s="5" t="n">
        <f aca="false">(COUNTIF(Sheet5!$B$2:$M$13, "&gt;="&amp;($B13-P$2))/144)</f>
        <v>0.458333333333333</v>
      </c>
      <c r="Q13" s="5" t="n">
        <f aca="false">(COUNTIF(Sheet5!$B$2:$M$13, "&gt;="&amp;($B13-Q$2))/144)</f>
        <v>0.541666666666667</v>
      </c>
      <c r="R13" s="5" t="n">
        <f aca="false">(COUNTIF(Sheet5!$B$2:$M$13, "&gt;="&amp;($B13-R$2))/144)</f>
        <v>0.618055555555556</v>
      </c>
      <c r="S13" s="5" t="n">
        <f aca="false">(COUNTIF(Sheet5!$B$2:$M$13, "&gt;="&amp;($B13-S$2))/144)</f>
        <v>0.6875</v>
      </c>
      <c r="T13" s="5" t="n">
        <f aca="false">(COUNTIF(Sheet5!$B$2:$M$13, "&gt;="&amp;($B13-T$2))/144)</f>
        <v>0.75</v>
      </c>
      <c r="U13" s="5" t="n">
        <f aca="false">(COUNTIF(Sheet5!$B$2:$M$13, "&gt;="&amp;($B13-U$2))/144)</f>
        <v>0.805555555555556</v>
      </c>
      <c r="V13" s="5" t="n">
        <f aca="false">(COUNTIF(Sheet5!$B$2:$M$13, "&gt;="&amp;($B13-V$2))/144)</f>
        <v>0.854166666666667</v>
      </c>
      <c r="W13" s="5" t="n">
        <f aca="false">(COUNTIF(Sheet5!$B$2:$M$13, "&gt;="&amp;($B13-W$2))/144)</f>
        <v>0.895833333333333</v>
      </c>
      <c r="X13" s="5" t="n">
        <f aca="false">(COUNTIF(Sheet5!$B$2:$M$13, "&gt;="&amp;($B13-X$2))/144)</f>
        <v>0.930555555555556</v>
      </c>
      <c r="Y13" s="5" t="n">
        <f aca="false">(COUNTIF(Sheet5!$B$2:$M$13, "&gt;="&amp;($B13-Y$2))/144)</f>
        <v>0.958333333333333</v>
      </c>
      <c r="Z13" s="5" t="n">
        <f aca="false">(COUNTIF(Sheet5!$B$2:$M$13, "&gt;="&amp;($B13-Z$2))/144)</f>
        <v>0.979166666666667</v>
      </c>
      <c r="AA13" s="5" t="n">
        <f aca="false">(COUNTIF(Sheet5!$B$2:$M$13, "&gt;="&amp;($B13-AA$2))/144)</f>
        <v>0.993055555555556</v>
      </c>
    </row>
    <row r="14" customFormat="false" ht="12.8" hidden="false" customHeight="false" outlineLevel="0" collapsed="false">
      <c r="B14" s="4" t="n">
        <v>17</v>
      </c>
      <c r="D14" s="5" t="n">
        <f aca="false">(COUNTIF(Sheet5!$B$2:$M$13, "&gt;="&amp;($B14-D$2))/144)</f>
        <v>0</v>
      </c>
      <c r="E14" s="5" t="n">
        <f aca="false">(COUNTIF(Sheet5!$B$2:$M$13, "&gt;="&amp;($B14-E$2))/144)</f>
        <v>0</v>
      </c>
      <c r="F14" s="5" t="n">
        <f aca="false">(COUNTIF(Sheet5!$B$2:$M$13, "&gt;="&amp;($B14-F$2))/144)</f>
        <v>0</v>
      </c>
      <c r="G14" s="5" t="n">
        <f aca="false">(COUNTIF(Sheet5!$B$2:$M$13, "&gt;="&amp;($B14-G$2))/144)</f>
        <v>0.00694444444444444</v>
      </c>
      <c r="H14" s="5" t="n">
        <f aca="false">(COUNTIF(Sheet5!$B$2:$M$13, "&gt;="&amp;($B14-H$2))/144)</f>
        <v>0.0208333333333333</v>
      </c>
      <c r="I14" s="5" t="n">
        <f aca="false">(COUNTIF(Sheet5!$B$2:$M$13, "&gt;="&amp;($B14-I$2))/144)</f>
        <v>0.0416666666666667</v>
      </c>
      <c r="J14" s="5" t="n">
        <f aca="false">(COUNTIF(Sheet5!$B$2:$M$13, "&gt;="&amp;($B14-J$2))/144)</f>
        <v>0.0694444444444444</v>
      </c>
      <c r="K14" s="5" t="n">
        <f aca="false">(COUNTIF(Sheet5!$B$2:$M$13, "&gt;="&amp;($B14-K$2))/144)</f>
        <v>0.104166666666667</v>
      </c>
      <c r="L14" s="5" t="n">
        <f aca="false">(COUNTIF(Sheet5!$B$2:$M$13, "&gt;="&amp;($B14-L$2))/144)</f>
        <v>0.145833333333333</v>
      </c>
      <c r="M14" s="5" t="n">
        <f aca="false">(COUNTIF(Sheet5!$B$2:$M$13, "&gt;="&amp;($B14-M$2))/144)</f>
        <v>0.194444444444444</v>
      </c>
      <c r="N14" s="5" t="n">
        <f aca="false">(COUNTIF(Sheet5!$B$2:$M$13, "&gt;="&amp;($B14-N$2))/144)</f>
        <v>0.25</v>
      </c>
      <c r="O14" s="5" t="n">
        <f aca="false">(COUNTIF(Sheet5!$B$2:$M$13, "&gt;="&amp;($B14-O$2))/144)</f>
        <v>0.3125</v>
      </c>
      <c r="P14" s="5" t="n">
        <f aca="false">(COUNTIF(Sheet5!$B$2:$M$13, "&gt;="&amp;($B14-P$2))/144)</f>
        <v>0.381944444444444</v>
      </c>
      <c r="Q14" s="5" t="n">
        <f aca="false">(COUNTIF(Sheet5!$B$2:$M$13, "&gt;="&amp;($B14-Q$2))/144)</f>
        <v>0.458333333333333</v>
      </c>
      <c r="R14" s="5" t="n">
        <f aca="false">(COUNTIF(Sheet5!$B$2:$M$13, "&gt;="&amp;($B14-R$2))/144)</f>
        <v>0.541666666666667</v>
      </c>
      <c r="S14" s="5" t="n">
        <f aca="false">(COUNTIF(Sheet5!$B$2:$M$13, "&gt;="&amp;($B14-S$2))/144)</f>
        <v>0.618055555555556</v>
      </c>
      <c r="T14" s="5" t="n">
        <f aca="false">(COUNTIF(Sheet5!$B$2:$M$13, "&gt;="&amp;($B14-T$2))/144)</f>
        <v>0.6875</v>
      </c>
      <c r="U14" s="5" t="n">
        <f aca="false">(COUNTIF(Sheet5!$B$2:$M$13, "&gt;="&amp;($B14-U$2))/144)</f>
        <v>0.75</v>
      </c>
      <c r="V14" s="5" t="n">
        <f aca="false">(COUNTIF(Sheet5!$B$2:$M$13, "&gt;="&amp;($B14-V$2))/144)</f>
        <v>0.805555555555556</v>
      </c>
      <c r="W14" s="5" t="n">
        <f aca="false">(COUNTIF(Sheet5!$B$2:$M$13, "&gt;="&amp;($B14-W$2))/144)</f>
        <v>0.854166666666667</v>
      </c>
      <c r="X14" s="5" t="n">
        <f aca="false">(COUNTIF(Sheet5!$B$2:$M$13, "&gt;="&amp;($B14-X$2))/144)</f>
        <v>0.895833333333333</v>
      </c>
      <c r="Y14" s="5" t="n">
        <f aca="false">(COUNTIF(Sheet5!$B$2:$M$13, "&gt;="&amp;($B14-Y$2))/144)</f>
        <v>0.930555555555556</v>
      </c>
      <c r="Z14" s="5" t="n">
        <f aca="false">(COUNTIF(Sheet5!$B$2:$M$13, "&gt;="&amp;($B14-Z$2))/144)</f>
        <v>0.958333333333333</v>
      </c>
      <c r="AA14" s="5" t="n">
        <f aca="false">(COUNTIF(Sheet5!$B$2:$M$13, "&gt;="&amp;($B14-AA$2))/144)</f>
        <v>0.979166666666667</v>
      </c>
    </row>
    <row r="15" customFormat="false" ht="12.8" hidden="false" customHeight="false" outlineLevel="0" collapsed="false">
      <c r="B15" s="4" t="n">
        <v>18</v>
      </c>
      <c r="D15" s="5" t="n">
        <f aca="false">(COUNTIF(Sheet5!$B$2:$M$13, "&gt;="&amp;($B15-D$2))/144)</f>
        <v>0</v>
      </c>
      <c r="E15" s="5" t="n">
        <f aca="false">(COUNTIF(Sheet5!$B$2:$M$13, "&gt;="&amp;($B15-E$2))/144)</f>
        <v>0</v>
      </c>
      <c r="F15" s="5" t="n">
        <f aca="false">(COUNTIF(Sheet5!$B$2:$M$13, "&gt;="&amp;($B15-F$2))/144)</f>
        <v>0</v>
      </c>
      <c r="G15" s="5" t="n">
        <f aca="false">(COUNTIF(Sheet5!$B$2:$M$13, "&gt;="&amp;($B15-G$2))/144)</f>
        <v>0</v>
      </c>
      <c r="H15" s="5" t="n">
        <f aca="false">(COUNTIF(Sheet5!$B$2:$M$13, "&gt;="&amp;($B15-H$2))/144)</f>
        <v>0.00694444444444444</v>
      </c>
      <c r="I15" s="5" t="n">
        <f aca="false">(COUNTIF(Sheet5!$B$2:$M$13, "&gt;="&amp;($B15-I$2))/144)</f>
        <v>0.0208333333333333</v>
      </c>
      <c r="J15" s="5" t="n">
        <f aca="false">(COUNTIF(Sheet5!$B$2:$M$13, "&gt;="&amp;($B15-J$2))/144)</f>
        <v>0.0416666666666667</v>
      </c>
      <c r="K15" s="5" t="n">
        <f aca="false">(COUNTIF(Sheet5!$B$2:$M$13, "&gt;="&amp;($B15-K$2))/144)</f>
        <v>0.0694444444444444</v>
      </c>
      <c r="L15" s="5" t="n">
        <f aca="false">(COUNTIF(Sheet5!$B$2:$M$13, "&gt;="&amp;($B15-L$2))/144)</f>
        <v>0.104166666666667</v>
      </c>
      <c r="M15" s="5" t="n">
        <f aca="false">(COUNTIF(Sheet5!$B$2:$M$13, "&gt;="&amp;($B15-M$2))/144)</f>
        <v>0.145833333333333</v>
      </c>
      <c r="N15" s="5" t="n">
        <f aca="false">(COUNTIF(Sheet5!$B$2:$M$13, "&gt;="&amp;($B15-N$2))/144)</f>
        <v>0.194444444444444</v>
      </c>
      <c r="O15" s="5" t="n">
        <f aca="false">(COUNTIF(Sheet5!$B$2:$M$13, "&gt;="&amp;($B15-O$2))/144)</f>
        <v>0.25</v>
      </c>
      <c r="P15" s="5" t="n">
        <f aca="false">(COUNTIF(Sheet5!$B$2:$M$13, "&gt;="&amp;($B15-P$2))/144)</f>
        <v>0.3125</v>
      </c>
      <c r="Q15" s="5" t="n">
        <f aca="false">(COUNTIF(Sheet5!$B$2:$M$13, "&gt;="&amp;($B15-Q$2))/144)</f>
        <v>0.381944444444444</v>
      </c>
      <c r="R15" s="5" t="n">
        <f aca="false">(COUNTIF(Sheet5!$B$2:$M$13, "&gt;="&amp;($B15-R$2))/144)</f>
        <v>0.458333333333333</v>
      </c>
      <c r="S15" s="5" t="n">
        <f aca="false">(COUNTIF(Sheet5!$B$2:$M$13, "&gt;="&amp;($B15-S$2))/144)</f>
        <v>0.541666666666667</v>
      </c>
      <c r="T15" s="5" t="n">
        <f aca="false">(COUNTIF(Sheet5!$B$2:$M$13, "&gt;="&amp;($B15-T$2))/144)</f>
        <v>0.618055555555556</v>
      </c>
      <c r="U15" s="5" t="n">
        <f aca="false">(COUNTIF(Sheet5!$B$2:$M$13, "&gt;="&amp;($B15-U$2))/144)</f>
        <v>0.6875</v>
      </c>
      <c r="V15" s="5" t="n">
        <f aca="false">(COUNTIF(Sheet5!$B$2:$M$13, "&gt;="&amp;($B15-V$2))/144)</f>
        <v>0.75</v>
      </c>
      <c r="W15" s="5" t="n">
        <f aca="false">(COUNTIF(Sheet5!$B$2:$M$13, "&gt;="&amp;($B15-W$2))/144)</f>
        <v>0.805555555555556</v>
      </c>
      <c r="X15" s="5" t="n">
        <f aca="false">(COUNTIF(Sheet5!$B$2:$M$13, "&gt;="&amp;($B15-X$2))/144)</f>
        <v>0.854166666666667</v>
      </c>
      <c r="Y15" s="5" t="n">
        <f aca="false">(COUNTIF(Sheet5!$B$2:$M$13, "&gt;="&amp;($B15-Y$2))/144)</f>
        <v>0.895833333333333</v>
      </c>
      <c r="Z15" s="5" t="n">
        <f aca="false">(COUNTIF(Sheet5!$B$2:$M$13, "&gt;="&amp;($B15-Z$2))/144)</f>
        <v>0.930555555555556</v>
      </c>
      <c r="AA15" s="5" t="n">
        <f aca="false">(COUNTIF(Sheet5!$B$2:$M$13, "&gt;="&amp;($B15-AA$2))/144)</f>
        <v>0.958333333333333</v>
      </c>
    </row>
    <row r="16" customFormat="false" ht="12.8" hidden="false" customHeight="false" outlineLevel="0" collapsed="false">
      <c r="B16" s="4" t="n">
        <v>19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</v>
      </c>
      <c r="F16" s="5" t="n">
        <f aca="false">(COUNTIF(Sheet5!$B$2:$M$13, "&gt;="&amp;($B16-F$2))/144)</f>
        <v>0</v>
      </c>
      <c r="G16" s="5" t="n">
        <f aca="false">(COUNTIF(Sheet5!$B$2:$M$13, "&gt;="&amp;($B16-G$2))/144)</f>
        <v>0</v>
      </c>
      <c r="H16" s="5" t="n">
        <f aca="false">(COUNTIF(Sheet5!$B$2:$M$13, "&gt;="&amp;($B16-H$2))/144)</f>
        <v>0</v>
      </c>
      <c r="I16" s="5" t="n">
        <f aca="false">(COUNTIF(Sheet5!$B$2:$M$13, "&gt;="&amp;($B16-I$2))/144)</f>
        <v>0.00694444444444444</v>
      </c>
      <c r="J16" s="5" t="n">
        <f aca="false">(COUNTIF(Sheet5!$B$2:$M$13, "&gt;="&amp;($B16-J$2))/144)</f>
        <v>0.0208333333333333</v>
      </c>
      <c r="K16" s="5" t="n">
        <f aca="false">(COUNTIF(Sheet5!$B$2:$M$13, "&gt;="&amp;($B16-K$2))/144)</f>
        <v>0.0416666666666667</v>
      </c>
      <c r="L16" s="5" t="n">
        <f aca="false">(COUNTIF(Sheet5!$B$2:$M$13, "&gt;="&amp;($B16-L$2))/144)</f>
        <v>0.0694444444444444</v>
      </c>
      <c r="M16" s="5" t="n">
        <f aca="false">(COUNTIF(Sheet5!$B$2:$M$13, "&gt;="&amp;($B16-M$2))/144)</f>
        <v>0.104166666666667</v>
      </c>
      <c r="N16" s="5" t="n">
        <f aca="false">(COUNTIF(Sheet5!$B$2:$M$13, "&gt;="&amp;($B16-N$2))/144)</f>
        <v>0.145833333333333</v>
      </c>
      <c r="O16" s="5" t="n">
        <f aca="false">(COUNTIF(Sheet5!$B$2:$M$13, "&gt;="&amp;($B16-O$2))/144)</f>
        <v>0.194444444444444</v>
      </c>
      <c r="P16" s="5" t="n">
        <f aca="false">(COUNTIF(Sheet5!$B$2:$M$13, "&gt;="&amp;($B16-P$2))/144)</f>
        <v>0.25</v>
      </c>
      <c r="Q16" s="5" t="n">
        <f aca="false">(COUNTIF(Sheet5!$B$2:$M$13, "&gt;="&amp;($B16-Q$2))/144)</f>
        <v>0.3125</v>
      </c>
      <c r="R16" s="5" t="n">
        <f aca="false">(COUNTIF(Sheet5!$B$2:$M$13, "&gt;="&amp;($B16-R$2))/144)</f>
        <v>0.381944444444444</v>
      </c>
      <c r="S16" s="5" t="n">
        <f aca="false">(COUNTIF(Sheet5!$B$2:$M$13, "&gt;="&amp;($B16-S$2))/144)</f>
        <v>0.458333333333333</v>
      </c>
      <c r="T16" s="5" t="n">
        <f aca="false">(COUNTIF(Sheet5!$B$2:$M$13, "&gt;="&amp;($B16-T$2))/144)</f>
        <v>0.541666666666667</v>
      </c>
      <c r="U16" s="5" t="n">
        <f aca="false">(COUNTIF(Sheet5!$B$2:$M$13, "&gt;="&amp;($B16-U$2))/144)</f>
        <v>0.618055555555556</v>
      </c>
      <c r="V16" s="5" t="n">
        <f aca="false">(COUNTIF(Sheet5!$B$2:$M$13, "&gt;="&amp;($B16-V$2))/144)</f>
        <v>0.6875</v>
      </c>
      <c r="W16" s="5" t="n">
        <f aca="false">(COUNTIF(Sheet5!$B$2:$M$13, "&gt;="&amp;($B16-W$2))/144)</f>
        <v>0.75</v>
      </c>
      <c r="X16" s="5" t="n">
        <f aca="false">(COUNTIF(Sheet5!$B$2:$M$13, "&gt;="&amp;($B16-X$2))/144)</f>
        <v>0.805555555555556</v>
      </c>
      <c r="Y16" s="5" t="n">
        <f aca="false">(COUNTIF(Sheet5!$B$2:$M$13, "&gt;="&amp;($B16-Y$2))/144)</f>
        <v>0.854166666666667</v>
      </c>
      <c r="Z16" s="5" t="n">
        <f aca="false">(COUNTIF(Sheet5!$B$2:$M$13, "&gt;="&amp;($B16-Z$2))/144)</f>
        <v>0.895833333333333</v>
      </c>
      <c r="AA16" s="5" t="n">
        <f aca="false">(COUNTIF(Sheet5!$B$2:$M$13, "&gt;="&amp;($B16-AA$2))/144)</f>
        <v>0.930555555555556</v>
      </c>
    </row>
    <row r="17" customFormat="false" ht="12.8" hidden="false" customHeight="false" outlineLevel="0" collapsed="false">
      <c r="B17" s="4" t="n">
        <v>20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</v>
      </c>
      <c r="G17" s="5" t="n">
        <f aca="false">(COUNTIF(Sheet5!$B$2:$M$13, "&gt;="&amp;($B17-G$2))/144)</f>
        <v>0</v>
      </c>
      <c r="H17" s="5" t="n">
        <f aca="false">(COUNTIF(Sheet5!$B$2:$M$13, "&gt;="&amp;($B17-H$2))/144)</f>
        <v>0</v>
      </c>
      <c r="I17" s="5" t="n">
        <f aca="false">(COUNTIF(Sheet5!$B$2:$M$13, "&gt;="&amp;($B17-I$2))/144)</f>
        <v>0</v>
      </c>
      <c r="J17" s="5" t="n">
        <f aca="false">(COUNTIF(Sheet5!$B$2:$M$13, "&gt;="&amp;($B17-J$2))/144)</f>
        <v>0.00694444444444444</v>
      </c>
      <c r="K17" s="5" t="n">
        <f aca="false">(COUNTIF(Sheet5!$B$2:$M$13, "&gt;="&amp;($B17-K$2))/144)</f>
        <v>0.0208333333333333</v>
      </c>
      <c r="L17" s="5" t="n">
        <f aca="false">(COUNTIF(Sheet5!$B$2:$M$13, "&gt;="&amp;($B17-L$2))/144)</f>
        <v>0.0416666666666667</v>
      </c>
      <c r="M17" s="5" t="n">
        <f aca="false">(COUNTIF(Sheet5!$B$2:$M$13, "&gt;="&amp;($B17-M$2))/144)</f>
        <v>0.0694444444444444</v>
      </c>
      <c r="N17" s="5" t="n">
        <f aca="false">(COUNTIF(Sheet5!$B$2:$M$13, "&gt;="&amp;($B17-N$2))/144)</f>
        <v>0.104166666666667</v>
      </c>
      <c r="O17" s="5" t="n">
        <f aca="false">(COUNTIF(Sheet5!$B$2:$M$13, "&gt;="&amp;($B17-O$2))/144)</f>
        <v>0.145833333333333</v>
      </c>
      <c r="P17" s="5" t="n">
        <f aca="false">(COUNTIF(Sheet5!$B$2:$M$13, "&gt;="&amp;($B17-P$2))/144)</f>
        <v>0.194444444444444</v>
      </c>
      <c r="Q17" s="5" t="n">
        <f aca="false">(COUNTIF(Sheet5!$B$2:$M$13, "&gt;="&amp;($B17-Q$2))/144)</f>
        <v>0.25</v>
      </c>
      <c r="R17" s="5" t="n">
        <f aca="false">(COUNTIF(Sheet5!$B$2:$M$13, "&gt;="&amp;($B17-R$2))/144)</f>
        <v>0.3125</v>
      </c>
      <c r="S17" s="5" t="n">
        <f aca="false">(COUNTIF(Sheet5!$B$2:$M$13, "&gt;="&amp;($B17-S$2))/144)</f>
        <v>0.381944444444444</v>
      </c>
      <c r="T17" s="5" t="n">
        <f aca="false">(COUNTIF(Sheet5!$B$2:$M$13, "&gt;="&amp;($B17-T$2))/144)</f>
        <v>0.458333333333333</v>
      </c>
      <c r="U17" s="5" t="n">
        <f aca="false">(COUNTIF(Sheet5!$B$2:$M$13, "&gt;="&amp;($B17-U$2))/144)</f>
        <v>0.541666666666667</v>
      </c>
      <c r="V17" s="5" t="n">
        <f aca="false">(COUNTIF(Sheet5!$B$2:$M$13, "&gt;="&amp;($B17-V$2))/144)</f>
        <v>0.618055555555556</v>
      </c>
      <c r="W17" s="5" t="n">
        <f aca="false">(COUNTIF(Sheet5!$B$2:$M$13, "&gt;="&amp;($B17-W$2))/144)</f>
        <v>0.6875</v>
      </c>
      <c r="X17" s="5" t="n">
        <f aca="false">(COUNTIF(Sheet5!$B$2:$M$13, "&gt;="&amp;($B17-X$2))/144)</f>
        <v>0.75</v>
      </c>
      <c r="Y17" s="5" t="n">
        <f aca="false">(COUNTIF(Sheet5!$B$2:$M$13, "&gt;="&amp;($B17-Y$2))/144)</f>
        <v>0.805555555555556</v>
      </c>
      <c r="Z17" s="5" t="n">
        <f aca="false">(COUNTIF(Sheet5!$B$2:$M$13, "&gt;="&amp;($B17-Z$2))/144)</f>
        <v>0.854166666666667</v>
      </c>
      <c r="AA17" s="5" t="n">
        <f aca="false">(COUNTIF(Sheet5!$B$2:$M$13, "&gt;="&amp;($B17-AA$2))/144)</f>
        <v>0.895833333333333</v>
      </c>
    </row>
    <row r="18" customFormat="false" ht="12.8" hidden="false" customHeight="false" outlineLevel="0" collapsed="false">
      <c r="B18" s="4" t="n">
        <v>21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</v>
      </c>
      <c r="H18" s="5" t="n">
        <f aca="false">(COUNTIF(Sheet5!$B$2:$M$13, "&gt;="&amp;($B18-H$2))/144)</f>
        <v>0</v>
      </c>
      <c r="I18" s="5" t="n">
        <f aca="false">(COUNTIF(Sheet5!$B$2:$M$13, "&gt;="&amp;($B18-I$2))/144)</f>
        <v>0</v>
      </c>
      <c r="J18" s="5" t="n">
        <f aca="false">(COUNTIF(Sheet5!$B$2:$M$13, "&gt;="&amp;($B18-J$2))/144)</f>
        <v>0</v>
      </c>
      <c r="K18" s="5" t="n">
        <f aca="false">(COUNTIF(Sheet5!$B$2:$M$13, "&gt;="&amp;($B18-K$2))/144)</f>
        <v>0.00694444444444444</v>
      </c>
      <c r="L18" s="5" t="n">
        <f aca="false">(COUNTIF(Sheet5!$B$2:$M$13, "&gt;="&amp;($B18-L$2))/144)</f>
        <v>0.0208333333333333</v>
      </c>
      <c r="M18" s="5" t="n">
        <f aca="false">(COUNTIF(Sheet5!$B$2:$M$13, "&gt;="&amp;($B18-M$2))/144)</f>
        <v>0.0416666666666667</v>
      </c>
      <c r="N18" s="5" t="n">
        <f aca="false">(COUNTIF(Sheet5!$B$2:$M$13, "&gt;="&amp;($B18-N$2))/144)</f>
        <v>0.0694444444444444</v>
      </c>
      <c r="O18" s="5" t="n">
        <f aca="false">(COUNTIF(Sheet5!$B$2:$M$13, "&gt;="&amp;($B18-O$2))/144)</f>
        <v>0.104166666666667</v>
      </c>
      <c r="P18" s="5" t="n">
        <f aca="false">(COUNTIF(Sheet5!$B$2:$M$13, "&gt;="&amp;($B18-P$2))/144)</f>
        <v>0.145833333333333</v>
      </c>
      <c r="Q18" s="5" t="n">
        <f aca="false">(COUNTIF(Sheet5!$B$2:$M$13, "&gt;="&amp;($B18-Q$2))/144)</f>
        <v>0.194444444444444</v>
      </c>
      <c r="R18" s="5" t="n">
        <f aca="false">(COUNTIF(Sheet5!$B$2:$M$13, "&gt;="&amp;($B18-R$2))/144)</f>
        <v>0.25</v>
      </c>
      <c r="S18" s="5" t="n">
        <f aca="false">(COUNTIF(Sheet5!$B$2:$M$13, "&gt;="&amp;($B18-S$2))/144)</f>
        <v>0.3125</v>
      </c>
      <c r="T18" s="5" t="n">
        <f aca="false">(COUNTIF(Sheet5!$B$2:$M$13, "&gt;="&amp;($B18-T$2))/144)</f>
        <v>0.381944444444444</v>
      </c>
      <c r="U18" s="5" t="n">
        <f aca="false">(COUNTIF(Sheet5!$B$2:$M$13, "&gt;="&amp;($B18-U$2))/144)</f>
        <v>0.458333333333333</v>
      </c>
      <c r="V18" s="5" t="n">
        <f aca="false">(COUNTIF(Sheet5!$B$2:$M$13, "&gt;="&amp;($B18-V$2))/144)</f>
        <v>0.541666666666667</v>
      </c>
      <c r="W18" s="5" t="n">
        <f aca="false">(COUNTIF(Sheet5!$B$2:$M$13, "&gt;="&amp;($B18-W$2))/144)</f>
        <v>0.618055555555556</v>
      </c>
      <c r="X18" s="5" t="n">
        <f aca="false">(COUNTIF(Sheet5!$B$2:$M$13, "&gt;="&amp;($B18-X$2))/144)</f>
        <v>0.6875</v>
      </c>
      <c r="Y18" s="5" t="n">
        <f aca="false">(COUNTIF(Sheet5!$B$2:$M$13, "&gt;="&amp;($B18-Y$2))/144)</f>
        <v>0.75</v>
      </c>
      <c r="Z18" s="5" t="n">
        <f aca="false">(COUNTIF(Sheet5!$B$2:$M$13, "&gt;="&amp;($B18-Z$2))/144)</f>
        <v>0.805555555555556</v>
      </c>
      <c r="AA18" s="5" t="n">
        <f aca="false">(COUNTIF(Sheet5!$B$2:$M$13, "&gt;="&amp;($B18-AA$2))/144)</f>
        <v>0.854166666666667</v>
      </c>
    </row>
    <row r="19" customFormat="false" ht="12.8" hidden="false" customHeight="false" outlineLevel="0" collapsed="false">
      <c r="B19" s="4" t="n">
        <v>22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</v>
      </c>
      <c r="I19" s="5" t="n">
        <f aca="false">(COUNTIF(Sheet5!$B$2:$M$13, "&gt;="&amp;($B19-I$2))/144)</f>
        <v>0</v>
      </c>
      <c r="J19" s="5" t="n">
        <f aca="false">(COUNTIF(Sheet5!$B$2:$M$13, "&gt;="&amp;($B19-J$2))/144)</f>
        <v>0</v>
      </c>
      <c r="K19" s="5" t="n">
        <f aca="false">(COUNTIF(Sheet5!$B$2:$M$13, "&gt;="&amp;($B19-K$2))/144)</f>
        <v>0</v>
      </c>
      <c r="L19" s="5" t="n">
        <f aca="false">(COUNTIF(Sheet5!$B$2:$M$13, "&gt;="&amp;($B19-L$2))/144)</f>
        <v>0.00694444444444444</v>
      </c>
      <c r="M19" s="5" t="n">
        <f aca="false">(COUNTIF(Sheet5!$B$2:$M$13, "&gt;="&amp;($B19-M$2))/144)</f>
        <v>0.0208333333333333</v>
      </c>
      <c r="N19" s="5" t="n">
        <f aca="false">(COUNTIF(Sheet5!$B$2:$M$13, "&gt;="&amp;($B19-N$2))/144)</f>
        <v>0.0416666666666667</v>
      </c>
      <c r="O19" s="5" t="n">
        <f aca="false">(COUNTIF(Sheet5!$B$2:$M$13, "&gt;="&amp;($B19-O$2))/144)</f>
        <v>0.0694444444444444</v>
      </c>
      <c r="P19" s="5" t="n">
        <f aca="false">(COUNTIF(Sheet5!$B$2:$M$13, "&gt;="&amp;($B19-P$2))/144)</f>
        <v>0.104166666666667</v>
      </c>
      <c r="Q19" s="5" t="n">
        <f aca="false">(COUNTIF(Sheet5!$B$2:$M$13, "&gt;="&amp;($B19-Q$2))/144)</f>
        <v>0.145833333333333</v>
      </c>
      <c r="R19" s="5" t="n">
        <f aca="false">(COUNTIF(Sheet5!$B$2:$M$13, "&gt;="&amp;($B19-R$2))/144)</f>
        <v>0.194444444444444</v>
      </c>
      <c r="S19" s="5" t="n">
        <f aca="false">(COUNTIF(Sheet5!$B$2:$M$13, "&gt;="&amp;($B19-S$2))/144)</f>
        <v>0.25</v>
      </c>
      <c r="T19" s="5" t="n">
        <f aca="false">(COUNTIF(Sheet5!$B$2:$M$13, "&gt;="&amp;($B19-T$2))/144)</f>
        <v>0.3125</v>
      </c>
      <c r="U19" s="5" t="n">
        <f aca="false">(COUNTIF(Sheet5!$B$2:$M$13, "&gt;="&amp;($B19-U$2))/144)</f>
        <v>0.381944444444444</v>
      </c>
      <c r="V19" s="5" t="n">
        <f aca="false">(COUNTIF(Sheet5!$B$2:$M$13, "&gt;="&amp;($B19-V$2))/144)</f>
        <v>0.458333333333333</v>
      </c>
      <c r="W19" s="5" t="n">
        <f aca="false">(COUNTIF(Sheet5!$B$2:$M$13, "&gt;="&amp;($B19-W$2))/144)</f>
        <v>0.541666666666667</v>
      </c>
      <c r="X19" s="5" t="n">
        <f aca="false">(COUNTIF(Sheet5!$B$2:$M$13, "&gt;="&amp;($B19-X$2))/144)</f>
        <v>0.618055555555556</v>
      </c>
      <c r="Y19" s="5" t="n">
        <f aca="false">(COUNTIF(Sheet5!$B$2:$M$13, "&gt;="&amp;($B19-Y$2))/144)</f>
        <v>0.6875</v>
      </c>
      <c r="Z19" s="5" t="n">
        <f aca="false">(COUNTIF(Sheet5!$B$2:$M$13, "&gt;="&amp;($B19-Z$2))/144)</f>
        <v>0.75</v>
      </c>
      <c r="AA19" s="5" t="n">
        <f aca="false">(COUNTIF(Sheet5!$B$2:$M$13, "&gt;="&amp;($B19-AA$2))/144)</f>
        <v>0.805555555555556</v>
      </c>
    </row>
    <row r="20" customFormat="false" ht="12.8" hidden="false" customHeight="false" outlineLevel="0" collapsed="false">
      <c r="B20" s="4" t="n">
        <v>23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</v>
      </c>
      <c r="J20" s="5" t="n">
        <f aca="false">(COUNTIF(Sheet5!$B$2:$M$13, "&gt;="&amp;($B20-J$2))/144)</f>
        <v>0</v>
      </c>
      <c r="K20" s="5" t="n">
        <f aca="false">(COUNTIF(Sheet5!$B$2:$M$13, "&gt;="&amp;($B20-K$2))/144)</f>
        <v>0</v>
      </c>
      <c r="L20" s="5" t="n">
        <f aca="false">(COUNTIF(Sheet5!$B$2:$M$13, "&gt;="&amp;($B20-L$2))/144)</f>
        <v>0</v>
      </c>
      <c r="M20" s="5" t="n">
        <f aca="false">(COUNTIF(Sheet5!$B$2:$M$13, "&gt;="&amp;($B20-M$2))/144)</f>
        <v>0.00694444444444444</v>
      </c>
      <c r="N20" s="5" t="n">
        <f aca="false">(COUNTIF(Sheet5!$B$2:$M$13, "&gt;="&amp;($B20-N$2))/144)</f>
        <v>0.0208333333333333</v>
      </c>
      <c r="O20" s="5" t="n">
        <f aca="false">(COUNTIF(Sheet5!$B$2:$M$13, "&gt;="&amp;($B20-O$2))/144)</f>
        <v>0.0416666666666667</v>
      </c>
      <c r="P20" s="5" t="n">
        <f aca="false">(COUNTIF(Sheet5!$B$2:$M$13, "&gt;="&amp;($B20-P$2))/144)</f>
        <v>0.0694444444444444</v>
      </c>
      <c r="Q20" s="5" t="n">
        <f aca="false">(COUNTIF(Sheet5!$B$2:$M$13, "&gt;="&amp;($B20-Q$2))/144)</f>
        <v>0.104166666666667</v>
      </c>
      <c r="R20" s="5" t="n">
        <f aca="false">(COUNTIF(Sheet5!$B$2:$M$13, "&gt;="&amp;($B20-R$2))/144)</f>
        <v>0.145833333333333</v>
      </c>
      <c r="S20" s="5" t="n">
        <f aca="false">(COUNTIF(Sheet5!$B$2:$M$13, "&gt;="&amp;($B20-S$2))/144)</f>
        <v>0.194444444444444</v>
      </c>
      <c r="T20" s="5" t="n">
        <f aca="false">(COUNTIF(Sheet5!$B$2:$M$13, "&gt;="&amp;($B20-T$2))/144)</f>
        <v>0.25</v>
      </c>
      <c r="U20" s="5" t="n">
        <f aca="false">(COUNTIF(Sheet5!$B$2:$M$13, "&gt;="&amp;($B20-U$2))/144)</f>
        <v>0.3125</v>
      </c>
      <c r="V20" s="5" t="n">
        <f aca="false">(COUNTIF(Sheet5!$B$2:$M$13, "&gt;="&amp;($B20-V$2))/144)</f>
        <v>0.381944444444444</v>
      </c>
      <c r="W20" s="5" t="n">
        <f aca="false">(COUNTIF(Sheet5!$B$2:$M$13, "&gt;="&amp;($B20-W$2))/144)</f>
        <v>0.458333333333333</v>
      </c>
      <c r="X20" s="5" t="n">
        <f aca="false">(COUNTIF(Sheet5!$B$2:$M$13, "&gt;="&amp;($B20-X$2))/144)</f>
        <v>0.541666666666667</v>
      </c>
      <c r="Y20" s="5" t="n">
        <f aca="false">(COUNTIF(Sheet5!$B$2:$M$13, "&gt;="&amp;($B20-Y$2))/144)</f>
        <v>0.618055555555556</v>
      </c>
      <c r="Z20" s="5" t="n">
        <f aca="false">(COUNTIF(Sheet5!$B$2:$M$13, "&gt;="&amp;($B20-Z$2))/144)</f>
        <v>0.6875</v>
      </c>
      <c r="AA20" s="5" t="n">
        <f aca="false">(COUNTIF(Sheet5!$B$2:$M$13, "&gt;="&amp;($B20-AA$2))/144)</f>
        <v>0.75</v>
      </c>
    </row>
    <row r="21" customFormat="false" ht="12.8" hidden="false" customHeight="false" outlineLevel="0" collapsed="false">
      <c r="B21" s="4" t="n">
        <v>24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</v>
      </c>
      <c r="K21" s="5" t="n">
        <f aca="false">(COUNTIF(Sheet5!$B$2:$M$13, "&gt;="&amp;($B21-K$2))/144)</f>
        <v>0</v>
      </c>
      <c r="L21" s="5" t="n">
        <f aca="false">(COUNTIF(Sheet5!$B$2:$M$13, "&gt;="&amp;($B21-L$2))/144)</f>
        <v>0</v>
      </c>
      <c r="M21" s="5" t="n">
        <f aca="false">(COUNTIF(Sheet5!$B$2:$M$13, "&gt;="&amp;($B21-M$2))/144)</f>
        <v>0</v>
      </c>
      <c r="N21" s="5" t="n">
        <f aca="false">(COUNTIF(Sheet5!$B$2:$M$13, "&gt;="&amp;($B21-N$2))/144)</f>
        <v>0.00694444444444444</v>
      </c>
      <c r="O21" s="5" t="n">
        <f aca="false">(COUNTIF(Sheet5!$B$2:$M$13, "&gt;="&amp;($B21-O$2))/144)</f>
        <v>0.0208333333333333</v>
      </c>
      <c r="P21" s="5" t="n">
        <f aca="false">(COUNTIF(Sheet5!$B$2:$M$13, "&gt;="&amp;($B21-P$2))/144)</f>
        <v>0.0416666666666667</v>
      </c>
      <c r="Q21" s="5" t="n">
        <f aca="false">(COUNTIF(Sheet5!$B$2:$M$13, "&gt;="&amp;($B21-Q$2))/144)</f>
        <v>0.0694444444444444</v>
      </c>
      <c r="R21" s="5" t="n">
        <f aca="false">(COUNTIF(Sheet5!$B$2:$M$13, "&gt;="&amp;($B21-R$2))/144)</f>
        <v>0.104166666666667</v>
      </c>
      <c r="S21" s="5" t="n">
        <f aca="false">(COUNTIF(Sheet5!$B$2:$M$13, "&gt;="&amp;($B21-S$2))/144)</f>
        <v>0.145833333333333</v>
      </c>
      <c r="T21" s="5" t="n">
        <f aca="false">(COUNTIF(Sheet5!$B$2:$M$13, "&gt;="&amp;($B21-T$2))/144)</f>
        <v>0.194444444444444</v>
      </c>
      <c r="U21" s="5" t="n">
        <f aca="false">(COUNTIF(Sheet5!$B$2:$M$13, "&gt;="&amp;($B21-U$2))/144)</f>
        <v>0.25</v>
      </c>
      <c r="V21" s="5" t="n">
        <f aca="false">(COUNTIF(Sheet5!$B$2:$M$13, "&gt;="&amp;($B21-V$2))/144)</f>
        <v>0.3125</v>
      </c>
      <c r="W21" s="5" t="n">
        <f aca="false">(COUNTIF(Sheet5!$B$2:$M$13, "&gt;="&amp;($B21-W$2))/144)</f>
        <v>0.381944444444444</v>
      </c>
      <c r="X21" s="5" t="n">
        <f aca="false">(COUNTIF(Sheet5!$B$2:$M$13, "&gt;="&amp;($B21-X$2))/144)</f>
        <v>0.458333333333333</v>
      </c>
      <c r="Y21" s="5" t="n">
        <f aca="false">(COUNTIF(Sheet5!$B$2:$M$13, "&gt;="&amp;($B21-Y$2))/144)</f>
        <v>0.541666666666667</v>
      </c>
      <c r="Z21" s="5" t="n">
        <f aca="false">(COUNTIF(Sheet5!$B$2:$M$13, "&gt;="&amp;($B21-Z$2))/144)</f>
        <v>0.618055555555556</v>
      </c>
      <c r="AA21" s="5" t="n">
        <f aca="false">(COUNTIF(Sheet5!$B$2:$M$13, "&gt;="&amp;($B21-AA$2))/144)</f>
        <v>0.6875</v>
      </c>
    </row>
    <row r="22" customFormat="false" ht="12.8" hidden="false" customHeight="false" outlineLevel="0" collapsed="false">
      <c r="B22" s="4" t="n">
        <v>25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</v>
      </c>
      <c r="L22" s="5" t="n">
        <f aca="false">(COUNTIF(Sheet5!$B$2:$M$13, "&gt;="&amp;($B22-L$2))/144)</f>
        <v>0</v>
      </c>
      <c r="M22" s="5" t="n">
        <f aca="false">(COUNTIF(Sheet5!$B$2:$M$13, "&gt;="&amp;($B22-M$2))/144)</f>
        <v>0</v>
      </c>
      <c r="N22" s="5" t="n">
        <f aca="false">(COUNTIF(Sheet5!$B$2:$M$13, "&gt;="&amp;($B22-N$2))/144)</f>
        <v>0</v>
      </c>
      <c r="O22" s="5" t="n">
        <f aca="false">(COUNTIF(Sheet5!$B$2:$M$13, "&gt;="&amp;($B22-O$2))/144)</f>
        <v>0.00694444444444444</v>
      </c>
      <c r="P22" s="5" t="n">
        <f aca="false">(COUNTIF(Sheet5!$B$2:$M$13, "&gt;="&amp;($B22-P$2))/144)</f>
        <v>0.0208333333333333</v>
      </c>
      <c r="Q22" s="5" t="n">
        <f aca="false">(COUNTIF(Sheet5!$B$2:$M$13, "&gt;="&amp;($B22-Q$2))/144)</f>
        <v>0.0416666666666667</v>
      </c>
      <c r="R22" s="5" t="n">
        <f aca="false">(COUNTIF(Sheet5!$B$2:$M$13, "&gt;="&amp;($B22-R$2))/144)</f>
        <v>0.0694444444444444</v>
      </c>
      <c r="S22" s="5" t="n">
        <f aca="false">(COUNTIF(Sheet5!$B$2:$M$13, "&gt;="&amp;($B22-S$2))/144)</f>
        <v>0.104166666666667</v>
      </c>
      <c r="T22" s="5" t="n">
        <f aca="false">(COUNTIF(Sheet5!$B$2:$M$13, "&gt;="&amp;($B22-T$2))/144)</f>
        <v>0.145833333333333</v>
      </c>
      <c r="U22" s="5" t="n">
        <f aca="false">(COUNTIF(Sheet5!$B$2:$M$13, "&gt;="&amp;($B22-U$2))/144)</f>
        <v>0.194444444444444</v>
      </c>
      <c r="V22" s="5" t="n">
        <f aca="false">(COUNTIF(Sheet5!$B$2:$M$13, "&gt;="&amp;($B22-V$2))/144)</f>
        <v>0.25</v>
      </c>
      <c r="W22" s="5" t="n">
        <f aca="false">(COUNTIF(Sheet5!$B$2:$M$13, "&gt;="&amp;($B22-W$2))/144)</f>
        <v>0.3125</v>
      </c>
      <c r="X22" s="5" t="n">
        <f aca="false">(COUNTIF(Sheet5!$B$2:$M$13, "&gt;="&amp;($B22-X$2))/144)</f>
        <v>0.381944444444444</v>
      </c>
      <c r="Y22" s="5" t="n">
        <f aca="false">(COUNTIF(Sheet5!$B$2:$M$13, "&gt;="&amp;($B22-Y$2))/144)</f>
        <v>0.458333333333333</v>
      </c>
      <c r="Z22" s="5" t="n">
        <f aca="false">(COUNTIF(Sheet5!$B$2:$M$13, "&gt;="&amp;($B22-Z$2))/144)</f>
        <v>0.541666666666667</v>
      </c>
      <c r="AA22" s="5" t="n">
        <f aca="false">(COUNTIF(Sheet5!$B$2:$M$13, "&gt;="&amp;($B22-AA$2))/144)</f>
        <v>0.618055555555556</v>
      </c>
    </row>
  </sheetData>
  <conditionalFormatting sqref="D3:AA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8" activeCellId="0" sqref="M18"/>
    </sheetView>
  </sheetViews>
  <sheetFormatPr defaultRowHeight="12.8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7" min="3" style="4" width="5.01"/>
    <col collapsed="false" customWidth="true" hidden="false" outlineLevel="0" max="21" min="8" style="0" width="5.01"/>
    <col collapsed="false" customWidth="true" hidden="false" outlineLevel="0" max="28" min="22" style="0" width="6.01"/>
    <col collapsed="false" customWidth="true" hidden="false" outlineLevel="0" max="29" min="29" style="0" width="3.42"/>
    <col collapsed="false" customWidth="true" hidden="false" outlineLevel="0" max="1025" min="30" style="0" width="3.99"/>
  </cols>
  <sheetData>
    <row r="1" s="4" customFormat="true" ht="12.8" hidden="false" customHeight="false" outlineLevel="0" collapsed="false"/>
    <row r="2" s="4" customFormat="true" ht="12.8" hidden="false" customHeight="false" outlineLevel="0" collapsed="false">
      <c r="C2" s="4" t="n">
        <v>-10</v>
      </c>
      <c r="D2" s="4" t="n">
        <v>-9</v>
      </c>
      <c r="E2" s="4" t="n">
        <v>-8</v>
      </c>
      <c r="F2" s="4" t="n">
        <v>-7</v>
      </c>
      <c r="G2" s="4" t="n">
        <v>-6</v>
      </c>
      <c r="H2" s="4" t="n">
        <v>-5</v>
      </c>
      <c r="I2" s="4" t="n">
        <v>-4</v>
      </c>
      <c r="J2" s="4" t="n">
        <v>-3</v>
      </c>
      <c r="K2" s="4" t="n">
        <v>-2</v>
      </c>
      <c r="L2" s="4" t="n">
        <v>-1</v>
      </c>
      <c r="M2" s="4" t="n">
        <v>0</v>
      </c>
      <c r="N2" s="4" t="n">
        <v>1</v>
      </c>
      <c r="O2" s="4" t="n">
        <v>2</v>
      </c>
      <c r="P2" s="4" t="n">
        <v>3</v>
      </c>
      <c r="Q2" s="4" t="n">
        <v>4</v>
      </c>
      <c r="R2" s="4" t="n">
        <v>5</v>
      </c>
      <c r="S2" s="4" t="n">
        <v>6</v>
      </c>
      <c r="T2" s="4" t="n">
        <v>7</v>
      </c>
      <c r="U2" s="4" t="n">
        <v>8</v>
      </c>
      <c r="V2" s="4" t="n">
        <v>9</v>
      </c>
      <c r="W2" s="4" t="n">
        <v>10</v>
      </c>
      <c r="X2" s="4" t="n">
        <v>11</v>
      </c>
      <c r="Y2" s="4" t="n">
        <v>12</v>
      </c>
      <c r="Z2" s="4" t="n">
        <v>13</v>
      </c>
      <c r="AA2" s="4" t="n">
        <v>14</v>
      </c>
      <c r="AB2" s="4" t="n">
        <v>15</v>
      </c>
    </row>
    <row r="3" s="4" customFormat="true" ht="12.8" hidden="false" customHeight="false" outlineLevel="0" collapsed="false">
      <c r="B3" s="4" t="n">
        <v>6</v>
      </c>
      <c r="C3" s="5" t="n">
        <f aca="false">(COUNTIF(Sheet2!$B$2:$K$11, "&gt;="&amp;($B3-C$2))/100)</f>
        <v>0.15</v>
      </c>
      <c r="D3" s="5" t="n">
        <f aca="false">(COUNTIF(Sheet2!$B$2:$K$11, "&gt;="&amp;($B3-D$2))/100)</f>
        <v>0.21</v>
      </c>
      <c r="E3" s="5" t="n">
        <f aca="false">(COUNTIF(Sheet2!$B$2:$K$11, "&gt;="&amp;($B3-E$2))/100)</f>
        <v>0.28</v>
      </c>
      <c r="F3" s="5" t="n">
        <f aca="false">(COUNTIF(Sheet2!$B$2:$K$11, "&gt;="&amp;($B3-F$2))/100)</f>
        <v>0.36</v>
      </c>
      <c r="G3" s="5" t="n">
        <f aca="false">(COUNTIF(Sheet2!$B$2:$K$11, "&gt;="&amp;($B3-G$2))/100)</f>
        <v>0.45</v>
      </c>
      <c r="H3" s="5" t="n">
        <f aca="false">(COUNTIF(Sheet2!$B$2:$K$11, "&gt;="&amp;($B3-H$2))/100)</f>
        <v>0.55</v>
      </c>
      <c r="I3" s="5" t="n">
        <f aca="false">(COUNTIF(Sheet2!$B$2:$K$11, "&gt;="&amp;($B3-I$2))/100)</f>
        <v>0.64</v>
      </c>
      <c r="J3" s="5" t="n">
        <f aca="false">(COUNTIF(Sheet2!$B$2:$K$11, "&gt;="&amp;($B3-J$2))/100)</f>
        <v>0.72</v>
      </c>
      <c r="K3" s="5" t="n">
        <f aca="false">(COUNTIF(Sheet2!$B$2:$K$11, "&gt;="&amp;($B3-K$2))/100)</f>
        <v>0.79</v>
      </c>
      <c r="L3" s="5" t="n">
        <f aca="false">(COUNTIF(Sheet2!$B$2:$K$11, "&gt;="&amp;($B3-L$2))/100)</f>
        <v>0.85</v>
      </c>
      <c r="M3" s="5" t="n">
        <f aca="false">(COUNTIF(Sheet2!$B$2:$K$11, "&gt;="&amp;($B3-M$2))/100)</f>
        <v>0.9</v>
      </c>
      <c r="N3" s="5" t="n">
        <f aca="false">(COUNTIF(Sheet2!$B$2:$K$11, "&gt;="&amp;($B3-N$2))/100)</f>
        <v>0.94</v>
      </c>
      <c r="O3" s="5" t="n">
        <f aca="false">(COUNTIF(Sheet2!$B$2:$K$11, "&gt;="&amp;($B3-O$2))/100)</f>
        <v>0.97</v>
      </c>
      <c r="P3" s="5" t="n">
        <f aca="false">(COUNTIF(Sheet2!$B$2:$K$11, "&gt;="&amp;($B3-P$2))/100)</f>
        <v>0.99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  <c r="X3" s="5" t="n">
        <f aca="false">(COUNTIF(Sheet2!$B$2:$K$11, "&gt;="&amp;($B3-X$2))/100)</f>
        <v>1</v>
      </c>
      <c r="Y3" s="5" t="n">
        <f aca="false">(COUNTIF(Sheet2!$B$2:$K$11, "&gt;="&amp;($B3-Y$2))/100)</f>
        <v>1</v>
      </c>
      <c r="Z3" s="5" t="n">
        <f aca="false">(COUNTIF(Sheet2!$B$2:$K$11, "&gt;="&amp;($B3-Z$2))/100)</f>
        <v>1</v>
      </c>
      <c r="AA3" s="5" t="n">
        <f aca="false">(COUNTIF(Sheet2!$B$2:$K$11, "&gt;="&amp;($B3-AA$2))/100)</f>
        <v>1</v>
      </c>
      <c r="AB3" s="5" t="n">
        <f aca="false">(COUNTIF(Sheet2!$B$2:$K$11, "&gt;="&amp;($B3-AB$2))/100)</f>
        <v>1</v>
      </c>
    </row>
    <row r="4" s="4" customFormat="true" ht="12.8" hidden="false" customHeight="false" outlineLevel="0" collapsed="false">
      <c r="B4" s="4" t="n">
        <v>7</v>
      </c>
      <c r="C4" s="5" t="n">
        <f aca="false">(COUNTIF(Sheet2!$B$2:$K$11, "&gt;="&amp;($B4-C$2))/100)</f>
        <v>0.1</v>
      </c>
      <c r="D4" s="5" t="n">
        <f aca="false">(COUNTIF(Sheet2!$B$2:$K$11, "&gt;="&amp;($B4-D$2))/100)</f>
        <v>0.15</v>
      </c>
      <c r="E4" s="5" t="n">
        <f aca="false">(COUNTIF(Sheet2!$B$2:$K$11, "&gt;="&amp;($B4-E$2))/100)</f>
        <v>0.21</v>
      </c>
      <c r="F4" s="5" t="n">
        <f aca="false">(COUNTIF(Sheet2!$B$2:$K$11, "&gt;="&amp;($B4-F$2))/100)</f>
        <v>0.28</v>
      </c>
      <c r="G4" s="5" t="n">
        <f aca="false">(COUNTIF(Sheet2!$B$2:$K$11, "&gt;="&amp;($B4-G$2))/100)</f>
        <v>0.36</v>
      </c>
      <c r="H4" s="5" t="n">
        <f aca="false">(COUNTIF(Sheet2!$B$2:$K$11, "&gt;="&amp;($B4-H$2))/100)</f>
        <v>0.45</v>
      </c>
      <c r="I4" s="5" t="n">
        <f aca="false">(COUNTIF(Sheet2!$B$2:$K$11, "&gt;="&amp;($B4-I$2))/100)</f>
        <v>0.55</v>
      </c>
      <c r="J4" s="5" t="n">
        <f aca="false">(COUNTIF(Sheet2!$B$2:$K$11, "&gt;="&amp;($B4-J$2))/100)</f>
        <v>0.64</v>
      </c>
      <c r="K4" s="5" t="n">
        <f aca="false">(COUNTIF(Sheet2!$B$2:$K$11, "&gt;="&amp;($B4-K$2))/100)</f>
        <v>0.72</v>
      </c>
      <c r="L4" s="5" t="n">
        <f aca="false">(COUNTIF(Sheet2!$B$2:$K$11, "&gt;="&amp;($B4-L$2))/100)</f>
        <v>0.79</v>
      </c>
      <c r="M4" s="5" t="n">
        <f aca="false">(COUNTIF(Sheet2!$B$2:$K$11, "&gt;="&amp;($B4-M$2))/100)</f>
        <v>0.85</v>
      </c>
      <c r="N4" s="5" t="n">
        <f aca="false">(COUNTIF(Sheet2!$B$2:$K$11, "&gt;="&amp;($B4-N$2))/100)</f>
        <v>0.9</v>
      </c>
      <c r="O4" s="5" t="n">
        <f aca="false">(COUNTIF(Sheet2!$B$2:$K$11, "&gt;="&amp;($B4-O$2))/100)</f>
        <v>0.94</v>
      </c>
      <c r="P4" s="5" t="n">
        <f aca="false">(COUNTIF(Sheet2!$B$2:$K$11, "&gt;="&amp;($B4-P$2))/100)</f>
        <v>0.97</v>
      </c>
      <c r="Q4" s="5" t="n">
        <f aca="false">(COUNTIF(Sheet2!$B$2:$K$11, "&gt;="&amp;($B4-Q$2))/100)</f>
        <v>0.99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  <c r="X4" s="5" t="n">
        <f aca="false">(COUNTIF(Sheet2!$B$2:$K$11, "&gt;="&amp;($B4-X$2))/100)</f>
        <v>1</v>
      </c>
      <c r="Y4" s="5" t="n">
        <f aca="false">(COUNTIF(Sheet2!$B$2:$K$11, "&gt;="&amp;($B4-Y$2))/100)</f>
        <v>1</v>
      </c>
      <c r="Z4" s="5" t="n">
        <f aca="false">(COUNTIF(Sheet2!$B$2:$K$11, "&gt;="&amp;($B4-Z$2))/100)</f>
        <v>1</v>
      </c>
      <c r="AA4" s="5" t="n">
        <f aca="false">(COUNTIF(Sheet2!$B$2:$K$11, "&gt;="&amp;($B4-AA$2))/100)</f>
        <v>1</v>
      </c>
      <c r="AB4" s="5" t="n">
        <f aca="false">(COUNTIF(Sheet2!$B$2:$K$11, "&gt;="&amp;($B4-AB$2))/100)</f>
        <v>1</v>
      </c>
    </row>
    <row r="5" s="4" customFormat="true" ht="12.8" hidden="false" customHeight="false" outlineLevel="0" collapsed="false">
      <c r="B5" s="4" t="n">
        <v>8</v>
      </c>
      <c r="C5" s="5" t="n">
        <f aca="false">(COUNTIF(Sheet2!$B$2:$K$11, "&gt;="&amp;($B5-C$2))/100)</f>
        <v>0.06</v>
      </c>
      <c r="D5" s="5" t="n">
        <f aca="false">(COUNTIF(Sheet2!$B$2:$K$11, "&gt;="&amp;($B5-D$2))/100)</f>
        <v>0.1</v>
      </c>
      <c r="E5" s="5" t="n">
        <f aca="false">(COUNTIF(Sheet2!$B$2:$K$11, "&gt;="&amp;($B5-E$2))/100)</f>
        <v>0.15</v>
      </c>
      <c r="F5" s="5" t="n">
        <f aca="false">(COUNTIF(Sheet2!$B$2:$K$11, "&gt;="&amp;($B5-F$2))/100)</f>
        <v>0.21</v>
      </c>
      <c r="G5" s="5" t="n">
        <f aca="false">(COUNTIF(Sheet2!$B$2:$K$11, "&gt;="&amp;($B5-G$2))/100)</f>
        <v>0.28</v>
      </c>
      <c r="H5" s="5" t="n">
        <f aca="false">(COUNTIF(Sheet2!$B$2:$K$11, "&gt;="&amp;($B5-H$2))/100)</f>
        <v>0.36</v>
      </c>
      <c r="I5" s="5" t="n">
        <f aca="false">(COUNTIF(Sheet2!$B$2:$K$11, "&gt;="&amp;($B5-I$2))/100)</f>
        <v>0.45</v>
      </c>
      <c r="J5" s="5" t="n">
        <f aca="false">(COUNTIF(Sheet2!$B$2:$K$11, "&gt;="&amp;($B5-J$2))/100)</f>
        <v>0.55</v>
      </c>
      <c r="K5" s="5" t="n">
        <f aca="false">(COUNTIF(Sheet2!$B$2:$K$11, "&gt;="&amp;($B5-K$2))/100)</f>
        <v>0.64</v>
      </c>
      <c r="L5" s="5" t="n">
        <f aca="false">(COUNTIF(Sheet2!$B$2:$K$11, "&gt;="&amp;($B5-L$2))/100)</f>
        <v>0.72</v>
      </c>
      <c r="M5" s="5" t="n">
        <f aca="false">(COUNTIF(Sheet2!$B$2:$K$11, "&gt;="&amp;($B5-M$2))/100)</f>
        <v>0.79</v>
      </c>
      <c r="N5" s="5" t="n">
        <f aca="false">(COUNTIF(Sheet2!$B$2:$K$11, "&gt;="&amp;($B5-N$2))/100)</f>
        <v>0.85</v>
      </c>
      <c r="O5" s="5" t="n">
        <f aca="false">(COUNTIF(Sheet2!$B$2:$K$11, "&gt;="&amp;($B5-O$2))/100)</f>
        <v>0.9</v>
      </c>
      <c r="P5" s="5" t="n">
        <f aca="false">(COUNTIF(Sheet2!$B$2:$K$11, "&gt;="&amp;($B5-P$2))/100)</f>
        <v>0.94</v>
      </c>
      <c r="Q5" s="5" t="n">
        <f aca="false">(COUNTIF(Sheet2!$B$2:$K$11, "&gt;="&amp;($B5-Q$2))/100)</f>
        <v>0.97</v>
      </c>
      <c r="R5" s="5" t="n">
        <f aca="false">(COUNTIF(Sheet2!$B$2:$K$11, "&gt;="&amp;($B5-R$2))/100)</f>
        <v>0.99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  <c r="X5" s="5" t="n">
        <f aca="false">(COUNTIF(Sheet2!$B$2:$K$11, "&gt;="&amp;($B5-X$2))/100)</f>
        <v>1</v>
      </c>
      <c r="Y5" s="5" t="n">
        <f aca="false">(COUNTIF(Sheet2!$B$2:$K$11, "&gt;="&amp;($B5-Y$2))/100)</f>
        <v>1</v>
      </c>
      <c r="Z5" s="5" t="n">
        <f aca="false">(COUNTIF(Sheet2!$B$2:$K$11, "&gt;="&amp;($B5-Z$2))/100)</f>
        <v>1</v>
      </c>
      <c r="AA5" s="5" t="n">
        <f aca="false">(COUNTIF(Sheet2!$B$2:$K$11, "&gt;="&amp;($B5-AA$2))/100)</f>
        <v>1</v>
      </c>
      <c r="AB5" s="5" t="n">
        <f aca="false">(COUNTIF(Sheet2!$B$2:$K$11, "&gt;="&amp;($B5-AB$2))/100)</f>
        <v>1</v>
      </c>
    </row>
    <row r="6" s="4" customFormat="true" ht="12.8" hidden="false" customHeight="false" outlineLevel="0" collapsed="false">
      <c r="B6" s="4" t="n">
        <v>9</v>
      </c>
      <c r="C6" s="5" t="n">
        <f aca="false">(COUNTIF(Sheet2!$B$2:$K$11, "&gt;="&amp;($B6-C$2))/100)</f>
        <v>0.03</v>
      </c>
      <c r="D6" s="5" t="n">
        <f aca="false">(COUNTIF(Sheet2!$B$2:$K$11, "&gt;="&amp;($B6-D$2))/100)</f>
        <v>0.06</v>
      </c>
      <c r="E6" s="5" t="n">
        <f aca="false">(COUNTIF(Sheet2!$B$2:$K$11, "&gt;="&amp;($B6-E$2))/100)</f>
        <v>0.1</v>
      </c>
      <c r="F6" s="5" t="n">
        <f aca="false">(COUNTIF(Sheet2!$B$2:$K$11, "&gt;="&amp;($B6-F$2))/100)</f>
        <v>0.15</v>
      </c>
      <c r="G6" s="5" t="n">
        <f aca="false">(COUNTIF(Sheet2!$B$2:$K$11, "&gt;="&amp;($B6-G$2))/100)</f>
        <v>0.21</v>
      </c>
      <c r="H6" s="5" t="n">
        <f aca="false">(COUNTIF(Sheet2!$B$2:$K$11, "&gt;="&amp;($B6-H$2))/100)</f>
        <v>0.28</v>
      </c>
      <c r="I6" s="5" t="n">
        <f aca="false">(COUNTIF(Sheet2!$B$2:$K$11, "&gt;="&amp;($B6-I$2))/100)</f>
        <v>0.36</v>
      </c>
      <c r="J6" s="5" t="n">
        <f aca="false">(COUNTIF(Sheet2!$B$2:$K$11, "&gt;="&amp;($B6-J$2))/100)</f>
        <v>0.45</v>
      </c>
      <c r="K6" s="5" t="n">
        <f aca="false">(COUNTIF(Sheet2!$B$2:$K$11, "&gt;="&amp;($B6-K$2))/100)</f>
        <v>0.55</v>
      </c>
      <c r="L6" s="5" t="n">
        <f aca="false">(COUNTIF(Sheet2!$B$2:$K$11, "&gt;="&amp;($B6-L$2))/100)</f>
        <v>0.64</v>
      </c>
      <c r="M6" s="5" t="n">
        <f aca="false">(COUNTIF(Sheet2!$B$2:$K$11, "&gt;="&amp;($B6-M$2))/100)</f>
        <v>0.72</v>
      </c>
      <c r="N6" s="5" t="n">
        <f aca="false">(COUNTIF(Sheet2!$B$2:$K$11, "&gt;="&amp;($B6-N$2))/100)</f>
        <v>0.79</v>
      </c>
      <c r="O6" s="5" t="n">
        <f aca="false">(COUNTIF(Sheet2!$B$2:$K$11, "&gt;="&amp;($B6-O$2))/100)</f>
        <v>0.85</v>
      </c>
      <c r="P6" s="5" t="n">
        <f aca="false">(COUNTIF(Sheet2!$B$2:$K$11, "&gt;="&amp;($B6-P$2))/100)</f>
        <v>0.9</v>
      </c>
      <c r="Q6" s="5" t="n">
        <f aca="false">(COUNTIF(Sheet2!$B$2:$K$11, "&gt;="&amp;($B6-Q$2))/100)</f>
        <v>0.94</v>
      </c>
      <c r="R6" s="5" t="n">
        <f aca="false">(COUNTIF(Sheet2!$B$2:$K$11, "&gt;="&amp;($B6-R$2))/100)</f>
        <v>0.97</v>
      </c>
      <c r="S6" s="5" t="n">
        <f aca="false">(COUNTIF(Sheet2!$B$2:$K$11, "&gt;="&amp;($B6-S$2))/100)</f>
        <v>0.99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  <c r="X6" s="5" t="n">
        <f aca="false">(COUNTIF(Sheet2!$B$2:$K$11, "&gt;="&amp;($B6-X$2))/100)</f>
        <v>1</v>
      </c>
      <c r="Y6" s="5" t="n">
        <f aca="false">(COUNTIF(Sheet2!$B$2:$K$11, "&gt;="&amp;($B6-Y$2))/100)</f>
        <v>1</v>
      </c>
      <c r="Z6" s="5" t="n">
        <f aca="false">(COUNTIF(Sheet2!$B$2:$K$11, "&gt;="&amp;($B6-Z$2))/100)</f>
        <v>1</v>
      </c>
      <c r="AA6" s="5" t="n">
        <f aca="false">(COUNTIF(Sheet2!$B$2:$K$11, "&gt;="&amp;($B6-AA$2))/100)</f>
        <v>1</v>
      </c>
      <c r="AB6" s="5" t="n">
        <f aca="false">(COUNTIF(Sheet2!$B$2:$K$11, "&gt;="&amp;($B6-AB$2))/100)</f>
        <v>1</v>
      </c>
    </row>
    <row r="7" s="4" customFormat="true" ht="12.8" hidden="false" customHeight="false" outlineLevel="0" collapsed="false">
      <c r="B7" s="4" t="n">
        <v>10</v>
      </c>
      <c r="C7" s="5" t="n">
        <f aca="false">(COUNTIF(Sheet2!$B$2:$K$11, "&gt;="&amp;($B7-C$2))/100)</f>
        <v>0.01</v>
      </c>
      <c r="D7" s="5" t="n">
        <f aca="false">(COUNTIF(Sheet2!$B$2:$K$11, "&gt;="&amp;($B7-D$2))/100)</f>
        <v>0.03</v>
      </c>
      <c r="E7" s="5" t="n">
        <f aca="false">(COUNTIF(Sheet2!$B$2:$K$11, "&gt;="&amp;($B7-E$2))/100)</f>
        <v>0.06</v>
      </c>
      <c r="F7" s="5" t="n">
        <f aca="false">(COUNTIF(Sheet2!$B$2:$K$11, "&gt;="&amp;($B7-F$2))/100)</f>
        <v>0.1</v>
      </c>
      <c r="G7" s="5" t="n">
        <f aca="false">(COUNTIF(Sheet2!$B$2:$K$11, "&gt;="&amp;($B7-G$2))/100)</f>
        <v>0.15</v>
      </c>
      <c r="H7" s="5" t="n">
        <f aca="false">(COUNTIF(Sheet2!$B$2:$K$11, "&gt;="&amp;($B7-H$2))/100)</f>
        <v>0.21</v>
      </c>
      <c r="I7" s="5" t="n">
        <f aca="false">(COUNTIF(Sheet2!$B$2:$K$11, "&gt;="&amp;($B7-I$2))/100)</f>
        <v>0.28</v>
      </c>
      <c r="J7" s="5" t="n">
        <f aca="false">(COUNTIF(Sheet2!$B$2:$K$11, "&gt;="&amp;($B7-J$2))/100)</f>
        <v>0.36</v>
      </c>
      <c r="K7" s="5" t="n">
        <f aca="false">(COUNTIF(Sheet2!$B$2:$K$11, "&gt;="&amp;($B7-K$2))/100)</f>
        <v>0.45</v>
      </c>
      <c r="L7" s="5" t="n">
        <f aca="false">(COUNTIF(Sheet2!$B$2:$K$11, "&gt;="&amp;($B7-L$2))/100)</f>
        <v>0.55</v>
      </c>
      <c r="M7" s="5" t="n">
        <f aca="false">(COUNTIF(Sheet2!$B$2:$K$11, "&gt;="&amp;($B7-M$2))/100)</f>
        <v>0.64</v>
      </c>
      <c r="N7" s="5" t="n">
        <f aca="false">(COUNTIF(Sheet2!$B$2:$K$11, "&gt;="&amp;($B7-N$2))/100)</f>
        <v>0.72</v>
      </c>
      <c r="O7" s="5" t="n">
        <f aca="false">(COUNTIF(Sheet2!$B$2:$K$11, "&gt;="&amp;($B7-O$2))/100)</f>
        <v>0.79</v>
      </c>
      <c r="P7" s="5" t="n">
        <f aca="false">(COUNTIF(Sheet2!$B$2:$K$11, "&gt;="&amp;($B7-P$2))/100)</f>
        <v>0.85</v>
      </c>
      <c r="Q7" s="5" t="n">
        <f aca="false">(COUNTIF(Sheet2!$B$2:$K$11, "&gt;="&amp;($B7-Q$2))/100)</f>
        <v>0.9</v>
      </c>
      <c r="R7" s="5" t="n">
        <f aca="false">(COUNTIF(Sheet2!$B$2:$K$11, "&gt;="&amp;($B7-R$2))/100)</f>
        <v>0.94</v>
      </c>
      <c r="S7" s="5" t="n">
        <f aca="false">(COUNTIF(Sheet2!$B$2:$K$11, "&gt;="&amp;($B7-S$2))/100)</f>
        <v>0.97</v>
      </c>
      <c r="T7" s="5" t="n">
        <f aca="false">(COUNTIF(Sheet2!$B$2:$K$11, "&gt;="&amp;($B7-T$2))/100)</f>
        <v>0.99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  <c r="X7" s="5" t="n">
        <f aca="false">(COUNTIF(Sheet2!$B$2:$K$11, "&gt;="&amp;($B7-X$2))/100)</f>
        <v>1</v>
      </c>
      <c r="Y7" s="5" t="n">
        <f aca="false">(COUNTIF(Sheet2!$B$2:$K$11, "&gt;="&amp;($B7-Y$2))/100)</f>
        <v>1</v>
      </c>
      <c r="Z7" s="5" t="n">
        <f aca="false">(COUNTIF(Sheet2!$B$2:$K$11, "&gt;="&amp;($B7-Z$2))/100)</f>
        <v>1</v>
      </c>
      <c r="AA7" s="5" t="n">
        <f aca="false">(COUNTIF(Sheet2!$B$2:$K$11, "&gt;="&amp;($B7-AA$2))/100)</f>
        <v>1</v>
      </c>
      <c r="AB7" s="5" t="n">
        <f aca="false">(COUNTIF(Sheet2!$B$2:$K$11, "&gt;="&amp;($B7-AB$2))/100)</f>
        <v>1</v>
      </c>
    </row>
    <row r="8" customFormat="false" ht="12.8" hidden="false" customHeight="false" outlineLevel="0" collapsed="false">
      <c r="B8" s="4" t="n">
        <v>11</v>
      </c>
      <c r="C8" s="5" t="n">
        <f aca="false">(COUNTIF(Sheet2!$B$2:$K$11, "&gt;="&amp;($B8-C$2))/100)</f>
        <v>0</v>
      </c>
      <c r="D8" s="5" t="n">
        <f aca="false">(COUNTIF(Sheet2!$B$2:$K$11, "&gt;="&amp;($B8-D$2))/100)</f>
        <v>0.01</v>
      </c>
      <c r="E8" s="5" t="n">
        <f aca="false">(COUNTIF(Sheet2!$B$2:$K$11, "&gt;="&amp;($B8-E$2))/100)</f>
        <v>0.03</v>
      </c>
      <c r="F8" s="5" t="n">
        <f aca="false">(COUNTIF(Sheet2!$B$2:$K$11, "&gt;="&amp;($B8-F$2))/100)</f>
        <v>0.06</v>
      </c>
      <c r="G8" s="5" t="n">
        <f aca="false">(COUNTIF(Sheet2!$B$2:$K$11, "&gt;="&amp;($B8-G$2))/100)</f>
        <v>0.1</v>
      </c>
      <c r="H8" s="5" t="n">
        <f aca="false">(COUNTIF(Sheet2!$B$2:$K$11, "&gt;="&amp;($B8-H$2))/100)</f>
        <v>0.15</v>
      </c>
      <c r="I8" s="5" t="n">
        <f aca="false">(COUNTIF(Sheet2!$B$2:$K$11, "&gt;="&amp;($B8-I$2))/100)</f>
        <v>0.21</v>
      </c>
      <c r="J8" s="5" t="n">
        <f aca="false">(COUNTIF(Sheet2!$B$2:$K$11, "&gt;="&amp;($B8-J$2))/100)</f>
        <v>0.28</v>
      </c>
      <c r="K8" s="5" t="n">
        <f aca="false">(COUNTIF(Sheet2!$B$2:$K$11, "&gt;="&amp;($B8-K$2))/100)</f>
        <v>0.36</v>
      </c>
      <c r="L8" s="5" t="n">
        <f aca="false">(COUNTIF(Sheet2!$B$2:$K$11, "&gt;="&amp;($B8-L$2))/100)</f>
        <v>0.45</v>
      </c>
      <c r="M8" s="8" t="n">
        <f aca="false">(COUNTIF(Sheet2!$B$2:$K$11, "&gt;="&amp;($B8-M$2))/100)</f>
        <v>0.55</v>
      </c>
      <c r="N8" s="5" t="n">
        <f aca="false">(COUNTIF(Sheet2!$B$2:$K$11, "&gt;="&amp;($B8-N$2))/100)</f>
        <v>0.64</v>
      </c>
      <c r="O8" s="5" t="n">
        <f aca="false">(COUNTIF(Sheet2!$B$2:$K$11, "&gt;="&amp;($B8-O$2))/100)</f>
        <v>0.72</v>
      </c>
      <c r="P8" s="5" t="n">
        <f aca="false">(COUNTIF(Sheet2!$B$2:$K$11, "&gt;="&amp;($B8-P$2))/100)</f>
        <v>0.79</v>
      </c>
      <c r="Q8" s="5" t="n">
        <f aca="false">(COUNTIF(Sheet2!$B$2:$K$11, "&gt;="&amp;($B8-Q$2))/100)</f>
        <v>0.85</v>
      </c>
      <c r="R8" s="5" t="n">
        <f aca="false">(COUNTIF(Sheet2!$B$2:$K$11, "&gt;="&amp;($B8-R$2))/100)</f>
        <v>0.9</v>
      </c>
      <c r="S8" s="5" t="n">
        <f aca="false">(COUNTIF(Sheet2!$B$2:$K$11, "&gt;="&amp;($B8-S$2))/100)</f>
        <v>0.94</v>
      </c>
      <c r="T8" s="5" t="n">
        <f aca="false">(COUNTIF(Sheet2!$B$2:$K$11, "&gt;="&amp;($B8-T$2))/100)</f>
        <v>0.97</v>
      </c>
      <c r="U8" s="5" t="n">
        <f aca="false">(COUNTIF(Sheet2!$B$2:$K$11, "&gt;="&amp;($B8-U$2))/100)</f>
        <v>0.99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  <c r="X8" s="5" t="n">
        <f aca="false">(COUNTIF(Sheet2!$B$2:$K$11, "&gt;="&amp;($B8-X$2))/100)</f>
        <v>1</v>
      </c>
      <c r="Y8" s="5" t="n">
        <f aca="false">(COUNTIF(Sheet2!$B$2:$K$11, "&gt;="&amp;($B8-Y$2))/100)</f>
        <v>1</v>
      </c>
      <c r="Z8" s="5" t="n">
        <f aca="false">(COUNTIF(Sheet2!$B$2:$K$11, "&gt;="&amp;($B8-Z$2))/100)</f>
        <v>1</v>
      </c>
      <c r="AA8" s="5" t="n">
        <f aca="false">(COUNTIF(Sheet2!$B$2:$K$11, "&gt;="&amp;($B8-AA$2))/100)</f>
        <v>1</v>
      </c>
      <c r="AB8" s="5" t="n">
        <f aca="false">(COUNTIF(Sheet2!$B$2:$K$11, "&gt;="&amp;($B8-AB$2))/100)</f>
        <v>1</v>
      </c>
    </row>
    <row r="9" customFormat="false" ht="12.8" hidden="false" customHeight="false" outlineLevel="0" collapsed="false">
      <c r="B9" s="4" t="n">
        <v>12</v>
      </c>
      <c r="C9" s="5" t="n">
        <f aca="false">(COUNTIF(Sheet2!$B$2:$K$11, "&gt;="&amp;($B9-C$2))/100)</f>
        <v>0</v>
      </c>
      <c r="D9" s="5" t="n">
        <f aca="false">(COUNTIF(Sheet2!$B$2:$K$11, "&gt;="&amp;($B9-D$2))/100)</f>
        <v>0</v>
      </c>
      <c r="E9" s="5" t="n">
        <f aca="false">(COUNTIF(Sheet2!$B$2:$K$11, "&gt;="&amp;($B9-E$2))/100)</f>
        <v>0.01</v>
      </c>
      <c r="F9" s="5" t="n">
        <f aca="false">(COUNTIF(Sheet2!$B$2:$K$11, "&gt;="&amp;($B9-F$2))/100)</f>
        <v>0.03</v>
      </c>
      <c r="G9" s="5" t="n">
        <f aca="false">(COUNTIF(Sheet2!$B$2:$K$11, "&gt;="&amp;($B9-G$2))/100)</f>
        <v>0.06</v>
      </c>
      <c r="H9" s="5" t="n">
        <f aca="false">(COUNTIF(Sheet2!$B$2:$K$11, "&gt;="&amp;($B9-H$2))/100)</f>
        <v>0.1</v>
      </c>
      <c r="I9" s="5" t="n">
        <f aca="false">(COUNTIF(Sheet2!$B$2:$K$11, "&gt;="&amp;($B9-I$2))/100)</f>
        <v>0.15</v>
      </c>
      <c r="J9" s="5" t="n">
        <f aca="false">(COUNTIF(Sheet2!$B$2:$K$11, "&gt;="&amp;($B9-J$2))/100)</f>
        <v>0.21</v>
      </c>
      <c r="K9" s="5" t="n">
        <f aca="false">(COUNTIF(Sheet2!$B$2:$K$11, "&gt;="&amp;($B9-K$2))/100)</f>
        <v>0.28</v>
      </c>
      <c r="L9" s="5" t="n">
        <f aca="false">(COUNTIF(Sheet2!$B$2:$K$11, "&gt;="&amp;($B9-L$2))/100)</f>
        <v>0.36</v>
      </c>
      <c r="M9" s="5" t="n">
        <f aca="false">(COUNTIF(Sheet2!$B$2:$K$11, "&gt;="&amp;($B9-M$2))/100)</f>
        <v>0.45</v>
      </c>
      <c r="N9" s="5" t="n">
        <f aca="false">(COUNTIF(Sheet2!$B$2:$K$11, "&gt;="&amp;($B9-N$2))/100)</f>
        <v>0.55</v>
      </c>
      <c r="O9" s="5" t="n">
        <f aca="false">(COUNTIF(Sheet2!$B$2:$K$11, "&gt;="&amp;($B9-O$2))/100)</f>
        <v>0.64</v>
      </c>
      <c r="P9" s="5" t="n">
        <f aca="false">(COUNTIF(Sheet2!$B$2:$K$11, "&gt;="&amp;($B9-P$2))/100)</f>
        <v>0.72</v>
      </c>
      <c r="Q9" s="5" t="n">
        <f aca="false">(COUNTIF(Sheet2!$B$2:$K$11, "&gt;="&amp;($B9-Q$2))/100)</f>
        <v>0.79</v>
      </c>
      <c r="R9" s="5" t="n">
        <f aca="false">(COUNTIF(Sheet2!$B$2:$K$11, "&gt;="&amp;($B9-R$2))/100)</f>
        <v>0.85</v>
      </c>
      <c r="S9" s="5" t="n">
        <f aca="false">(COUNTIF(Sheet2!$B$2:$K$11, "&gt;="&amp;($B9-S$2))/100)</f>
        <v>0.9</v>
      </c>
      <c r="T9" s="5" t="n">
        <f aca="false">(COUNTIF(Sheet2!$B$2:$K$11, "&gt;="&amp;($B9-T$2))/100)</f>
        <v>0.94</v>
      </c>
      <c r="U9" s="5" t="n">
        <f aca="false">(COUNTIF(Sheet2!$B$2:$K$11, "&gt;="&amp;($B9-U$2))/100)</f>
        <v>0.97</v>
      </c>
      <c r="V9" s="5" t="n">
        <f aca="false">(COUNTIF(Sheet2!$B$2:$K$11, "&gt;="&amp;($B9-V$2))/100)</f>
        <v>0.99</v>
      </c>
      <c r="W9" s="5" t="n">
        <f aca="false">(COUNTIF(Sheet2!$B$2:$K$11, "&gt;="&amp;($B9-W$2))/100)</f>
        <v>1</v>
      </c>
      <c r="X9" s="5" t="n">
        <f aca="false">(COUNTIF(Sheet2!$B$2:$K$11, "&gt;="&amp;($B9-X$2))/100)</f>
        <v>1</v>
      </c>
      <c r="Y9" s="5" t="n">
        <f aca="false">(COUNTIF(Sheet2!$B$2:$K$11, "&gt;="&amp;($B9-Y$2))/100)</f>
        <v>1</v>
      </c>
      <c r="Z9" s="5" t="n">
        <f aca="false">(COUNTIF(Sheet2!$B$2:$K$11, "&gt;="&amp;($B9-Z$2))/100)</f>
        <v>1</v>
      </c>
      <c r="AA9" s="5" t="n">
        <f aca="false">(COUNTIF(Sheet2!$B$2:$K$11, "&gt;="&amp;($B9-AA$2))/100)</f>
        <v>1</v>
      </c>
      <c r="AB9" s="5" t="n">
        <f aca="false">(COUNTIF(Sheet2!$B$2:$K$11, "&gt;="&amp;($B9-AB$2))/100)</f>
        <v>1</v>
      </c>
    </row>
    <row r="10" customFormat="false" ht="12.8" hidden="false" customHeight="false" outlineLevel="0" collapsed="false">
      <c r="B10" s="4" t="n">
        <v>13</v>
      </c>
      <c r="C10" s="5" t="n">
        <f aca="false">(COUNTIF(Sheet2!$B$2:$K$11, "&gt;="&amp;($B10-C$2))/100)</f>
        <v>0</v>
      </c>
      <c r="D10" s="5" t="n">
        <f aca="false">(COUNTIF(Sheet2!$B$2:$K$11, "&gt;="&amp;($B10-D$2))/100)</f>
        <v>0</v>
      </c>
      <c r="E10" s="5" t="n">
        <f aca="false">(COUNTIF(Sheet2!$B$2:$K$11, "&gt;="&amp;($B10-E$2))/100)</f>
        <v>0</v>
      </c>
      <c r="F10" s="5" t="n">
        <f aca="false">(COUNTIF(Sheet2!$B$2:$K$11, "&gt;="&amp;($B10-F$2))/100)</f>
        <v>0.01</v>
      </c>
      <c r="G10" s="5" t="n">
        <f aca="false">(COUNTIF(Sheet2!$B$2:$K$11, "&gt;="&amp;($B10-G$2))/100)</f>
        <v>0.03</v>
      </c>
      <c r="H10" s="5" t="n">
        <f aca="false">(COUNTIF(Sheet2!$B$2:$K$11, "&gt;="&amp;($B10-H$2))/100)</f>
        <v>0.06</v>
      </c>
      <c r="I10" s="5" t="n">
        <f aca="false">(COUNTIF(Sheet2!$B$2:$K$11, "&gt;="&amp;($B10-I$2))/100)</f>
        <v>0.1</v>
      </c>
      <c r="J10" s="5" t="n">
        <f aca="false">(COUNTIF(Sheet2!$B$2:$K$11, "&gt;="&amp;($B10-J$2))/100)</f>
        <v>0.15</v>
      </c>
      <c r="K10" s="5" t="n">
        <f aca="false">(COUNTIF(Sheet2!$B$2:$K$11, "&gt;="&amp;($B10-K$2))/100)</f>
        <v>0.21</v>
      </c>
      <c r="L10" s="5" t="n">
        <f aca="false">(COUNTIF(Sheet2!$B$2:$K$11, "&gt;="&amp;($B10-L$2))/100)</f>
        <v>0.28</v>
      </c>
      <c r="M10" s="5" t="n">
        <f aca="false">(COUNTIF(Sheet2!$B$2:$K$11, "&gt;="&amp;($B10-M$2))/100)</f>
        <v>0.36</v>
      </c>
      <c r="N10" s="5" t="n">
        <f aca="false">(COUNTIF(Sheet2!$B$2:$K$11, "&gt;="&amp;($B10-N$2))/100)</f>
        <v>0.45</v>
      </c>
      <c r="O10" s="5" t="n">
        <f aca="false">(COUNTIF(Sheet2!$B$2:$K$11, "&gt;="&amp;($B10-O$2))/100)</f>
        <v>0.55</v>
      </c>
      <c r="P10" s="5" t="n">
        <f aca="false">(COUNTIF(Sheet2!$B$2:$K$11, "&gt;="&amp;($B10-P$2))/100)</f>
        <v>0.64</v>
      </c>
      <c r="Q10" s="5" t="n">
        <f aca="false">(COUNTIF(Sheet2!$B$2:$K$11, "&gt;="&amp;($B10-Q$2))/100)</f>
        <v>0.72</v>
      </c>
      <c r="R10" s="5" t="n">
        <f aca="false">(COUNTIF(Sheet2!$B$2:$K$11, "&gt;="&amp;($B10-R$2))/100)</f>
        <v>0.79</v>
      </c>
      <c r="S10" s="5" t="n">
        <f aca="false">(COUNTIF(Sheet2!$B$2:$K$11, "&gt;="&amp;($B10-S$2))/100)</f>
        <v>0.85</v>
      </c>
      <c r="T10" s="5" t="n">
        <f aca="false">(COUNTIF(Sheet2!$B$2:$K$11, "&gt;="&amp;($B10-T$2))/100)</f>
        <v>0.9</v>
      </c>
      <c r="U10" s="5" t="n">
        <f aca="false">(COUNTIF(Sheet2!$B$2:$K$11, "&gt;="&amp;($B10-U$2))/100)</f>
        <v>0.94</v>
      </c>
      <c r="V10" s="5" t="n">
        <f aca="false">(COUNTIF(Sheet2!$B$2:$K$11, "&gt;="&amp;($B10-V$2))/100)</f>
        <v>0.97</v>
      </c>
      <c r="W10" s="5" t="n">
        <f aca="false">(COUNTIF(Sheet2!$B$2:$K$11, "&gt;="&amp;($B10-W$2))/100)</f>
        <v>0.99</v>
      </c>
      <c r="X10" s="5" t="n">
        <f aca="false">(COUNTIF(Sheet2!$B$2:$K$11, "&gt;="&amp;($B10-X$2))/100)</f>
        <v>1</v>
      </c>
      <c r="Y10" s="5" t="n">
        <f aca="false">(COUNTIF(Sheet2!$B$2:$K$11, "&gt;="&amp;($B10-Y$2))/100)</f>
        <v>1</v>
      </c>
      <c r="Z10" s="5" t="n">
        <f aca="false">(COUNTIF(Sheet2!$B$2:$K$11, "&gt;="&amp;($B10-Z$2))/100)</f>
        <v>1</v>
      </c>
      <c r="AA10" s="5" t="n">
        <f aca="false">(COUNTIF(Sheet2!$B$2:$K$11, "&gt;="&amp;($B10-AA$2))/100)</f>
        <v>1</v>
      </c>
      <c r="AB10" s="5" t="n">
        <f aca="false">(COUNTIF(Sheet2!$B$2:$K$11, "&gt;="&amp;($B10-AB$2))/100)</f>
        <v>1</v>
      </c>
    </row>
    <row r="11" customFormat="false" ht="12.8" hidden="false" customHeight="false" outlineLevel="0" collapsed="false">
      <c r="B11" s="4" t="n">
        <v>14</v>
      </c>
      <c r="C11" s="5" t="n">
        <f aca="false">(COUNTIF(Sheet2!$B$2:$K$11, "&gt;="&amp;($B11-C$2))/100)</f>
        <v>0</v>
      </c>
      <c r="D11" s="5" t="n">
        <f aca="false">(COUNTIF(Sheet2!$B$2:$K$11, "&gt;="&amp;($B11-D$2))/100)</f>
        <v>0</v>
      </c>
      <c r="E11" s="5" t="n">
        <f aca="false">(COUNTIF(Sheet2!$B$2:$K$11, "&gt;="&amp;($B11-E$2))/100)</f>
        <v>0</v>
      </c>
      <c r="F11" s="5" t="n">
        <f aca="false">(COUNTIF(Sheet2!$B$2:$K$11, "&gt;="&amp;($B11-F$2))/100)</f>
        <v>0</v>
      </c>
      <c r="G11" s="5" t="n">
        <f aca="false">(COUNTIF(Sheet2!$B$2:$K$11, "&gt;="&amp;($B11-G$2))/100)</f>
        <v>0.01</v>
      </c>
      <c r="H11" s="5" t="n">
        <f aca="false">(COUNTIF(Sheet2!$B$2:$K$11, "&gt;="&amp;($B11-H$2))/100)</f>
        <v>0.03</v>
      </c>
      <c r="I11" s="5" t="n">
        <f aca="false">(COUNTIF(Sheet2!$B$2:$K$11, "&gt;="&amp;($B11-I$2))/100)</f>
        <v>0.06</v>
      </c>
      <c r="J11" s="5" t="n">
        <f aca="false">(COUNTIF(Sheet2!$B$2:$K$11, "&gt;="&amp;($B11-J$2))/100)</f>
        <v>0.1</v>
      </c>
      <c r="K11" s="5" t="n">
        <f aca="false">(COUNTIF(Sheet2!$B$2:$K$11, "&gt;="&amp;($B11-K$2))/100)</f>
        <v>0.15</v>
      </c>
      <c r="L11" s="5" t="n">
        <f aca="false">(COUNTIF(Sheet2!$B$2:$K$11, "&gt;="&amp;($B11-L$2))/100)</f>
        <v>0.21</v>
      </c>
      <c r="M11" s="5" t="n">
        <f aca="false">(COUNTIF(Sheet2!$B$2:$K$11, "&gt;="&amp;($B11-M$2))/100)</f>
        <v>0.28</v>
      </c>
      <c r="N11" s="5" t="n">
        <f aca="false">(COUNTIF(Sheet2!$B$2:$K$11, "&gt;="&amp;($B11-N$2))/100)</f>
        <v>0.36</v>
      </c>
      <c r="O11" s="5" t="n">
        <f aca="false">(COUNTIF(Sheet2!$B$2:$K$11, "&gt;="&amp;($B11-O$2))/100)</f>
        <v>0.45</v>
      </c>
      <c r="P11" s="5" t="n">
        <f aca="false">(COUNTIF(Sheet2!$B$2:$K$11, "&gt;="&amp;($B11-P$2))/100)</f>
        <v>0.55</v>
      </c>
      <c r="Q11" s="5" t="n">
        <f aca="false">(COUNTIF(Sheet2!$B$2:$K$11, "&gt;="&amp;($B11-Q$2))/100)</f>
        <v>0.64</v>
      </c>
      <c r="R11" s="5" t="n">
        <f aca="false">(COUNTIF(Sheet2!$B$2:$K$11, "&gt;="&amp;($B11-R$2))/100)</f>
        <v>0.72</v>
      </c>
      <c r="S11" s="5" t="n">
        <f aca="false">(COUNTIF(Sheet2!$B$2:$K$11, "&gt;="&amp;($B11-S$2))/100)</f>
        <v>0.79</v>
      </c>
      <c r="T11" s="5" t="n">
        <f aca="false">(COUNTIF(Sheet2!$B$2:$K$11, "&gt;="&amp;($B11-T$2))/100)</f>
        <v>0.85</v>
      </c>
      <c r="U11" s="5" t="n">
        <f aca="false">(COUNTIF(Sheet2!$B$2:$K$11, "&gt;="&amp;($B11-U$2))/100)</f>
        <v>0.9</v>
      </c>
      <c r="V11" s="5" t="n">
        <f aca="false">(COUNTIF(Sheet2!$B$2:$K$11, "&gt;="&amp;($B11-V$2))/100)</f>
        <v>0.94</v>
      </c>
      <c r="W11" s="5" t="n">
        <f aca="false">(COUNTIF(Sheet2!$B$2:$K$11, "&gt;="&amp;($B11-W$2))/100)</f>
        <v>0.97</v>
      </c>
      <c r="X11" s="5" t="n">
        <f aca="false">(COUNTIF(Sheet2!$B$2:$K$11, "&gt;="&amp;($B11-X$2))/100)</f>
        <v>0.99</v>
      </c>
      <c r="Y11" s="5" t="n">
        <f aca="false">(COUNTIF(Sheet2!$B$2:$K$11, "&gt;="&amp;($B11-Y$2))/100)</f>
        <v>1</v>
      </c>
      <c r="Z11" s="5" t="n">
        <f aca="false">(COUNTIF(Sheet2!$B$2:$K$11, "&gt;="&amp;($B11-Z$2))/100)</f>
        <v>1</v>
      </c>
      <c r="AA11" s="5" t="n">
        <f aca="false">(COUNTIF(Sheet2!$B$2:$K$11, "&gt;="&amp;($B11-AA$2))/100)</f>
        <v>1</v>
      </c>
      <c r="AB11" s="5" t="n">
        <f aca="false">(COUNTIF(Sheet2!$B$2:$K$11, "&gt;="&amp;($B11-AB$2))/100)</f>
        <v>1</v>
      </c>
    </row>
    <row r="12" customFormat="false" ht="12.8" hidden="false" customHeight="false" outlineLevel="0" collapsed="false">
      <c r="B12" s="4" t="n">
        <v>15</v>
      </c>
      <c r="C12" s="5" t="n">
        <f aca="false">(COUNTIF(Sheet2!$B$2:$K$11, "&gt;="&amp;($B12-C$2))/100)</f>
        <v>0</v>
      </c>
      <c r="D12" s="5" t="n">
        <f aca="false">(COUNTIF(Sheet2!$B$2:$K$11, "&gt;="&amp;($B12-D$2))/100)</f>
        <v>0</v>
      </c>
      <c r="E12" s="5" t="n">
        <f aca="false">(COUNTIF(Sheet2!$B$2:$K$11, "&gt;="&amp;($B12-E$2))/100)</f>
        <v>0</v>
      </c>
      <c r="F12" s="5" t="n">
        <f aca="false">(COUNTIF(Sheet2!$B$2:$K$11, "&gt;="&amp;($B12-F$2))/100)</f>
        <v>0</v>
      </c>
      <c r="G12" s="5" t="n">
        <f aca="false">(COUNTIF(Sheet2!$B$2:$K$11, "&gt;="&amp;($B12-G$2))/100)</f>
        <v>0</v>
      </c>
      <c r="H12" s="5" t="n">
        <f aca="false">(COUNTIF(Sheet2!$B$2:$K$11, "&gt;="&amp;($B12-H$2))/100)</f>
        <v>0.01</v>
      </c>
      <c r="I12" s="5" t="n">
        <f aca="false">(COUNTIF(Sheet2!$B$2:$K$11, "&gt;="&amp;($B12-I$2))/100)</f>
        <v>0.03</v>
      </c>
      <c r="J12" s="5" t="n">
        <f aca="false">(COUNTIF(Sheet2!$B$2:$K$11, "&gt;="&amp;($B12-J$2))/100)</f>
        <v>0.06</v>
      </c>
      <c r="K12" s="5" t="n">
        <f aca="false">(COUNTIF(Sheet2!$B$2:$K$11, "&gt;="&amp;($B12-K$2))/100)</f>
        <v>0.1</v>
      </c>
      <c r="L12" s="5" t="n">
        <f aca="false">(COUNTIF(Sheet2!$B$2:$K$11, "&gt;="&amp;($B12-L$2))/100)</f>
        <v>0.15</v>
      </c>
      <c r="M12" s="5" t="n">
        <f aca="false">(COUNTIF(Sheet2!$B$2:$K$11, "&gt;="&amp;($B12-M$2))/100)</f>
        <v>0.21</v>
      </c>
      <c r="N12" s="5" t="n">
        <f aca="false">(COUNTIF(Sheet2!$B$2:$K$11, "&gt;="&amp;($B12-N$2))/100)</f>
        <v>0.28</v>
      </c>
      <c r="O12" s="5" t="n">
        <f aca="false">(COUNTIF(Sheet2!$B$2:$K$11, "&gt;="&amp;($B12-O$2))/100)</f>
        <v>0.36</v>
      </c>
      <c r="P12" s="5" t="n">
        <f aca="false">(COUNTIF(Sheet2!$B$2:$K$11, "&gt;="&amp;($B12-P$2))/100)</f>
        <v>0.45</v>
      </c>
      <c r="Q12" s="5" t="n">
        <f aca="false">(COUNTIF(Sheet2!$B$2:$K$11, "&gt;="&amp;($B12-Q$2))/100)</f>
        <v>0.55</v>
      </c>
      <c r="R12" s="5" t="n">
        <f aca="false">(COUNTIF(Sheet2!$B$2:$K$11, "&gt;="&amp;($B12-R$2))/100)</f>
        <v>0.64</v>
      </c>
      <c r="S12" s="5" t="n">
        <f aca="false">(COUNTIF(Sheet2!$B$2:$K$11, "&gt;="&amp;($B12-S$2))/100)</f>
        <v>0.72</v>
      </c>
      <c r="T12" s="5" t="n">
        <f aca="false">(COUNTIF(Sheet2!$B$2:$K$11, "&gt;="&amp;($B12-T$2))/100)</f>
        <v>0.79</v>
      </c>
      <c r="U12" s="5" t="n">
        <f aca="false">(COUNTIF(Sheet2!$B$2:$K$11, "&gt;="&amp;($B12-U$2))/100)</f>
        <v>0.85</v>
      </c>
      <c r="V12" s="5" t="n">
        <f aca="false">(COUNTIF(Sheet2!$B$2:$K$11, "&gt;="&amp;($B12-V$2))/100)</f>
        <v>0.9</v>
      </c>
      <c r="W12" s="5" t="n">
        <f aca="false">(COUNTIF(Sheet2!$B$2:$K$11, "&gt;="&amp;($B12-W$2))/100)</f>
        <v>0.94</v>
      </c>
      <c r="X12" s="5" t="n">
        <f aca="false">(COUNTIF(Sheet2!$B$2:$K$11, "&gt;="&amp;($B12-X$2))/100)</f>
        <v>0.97</v>
      </c>
      <c r="Y12" s="5" t="n">
        <f aca="false">(COUNTIF(Sheet2!$B$2:$K$11, "&gt;="&amp;($B12-Y$2))/100)</f>
        <v>0.99</v>
      </c>
      <c r="Z12" s="5" t="n">
        <f aca="false">(COUNTIF(Sheet2!$B$2:$K$11, "&gt;="&amp;($B12-Z$2))/100)</f>
        <v>1</v>
      </c>
      <c r="AA12" s="5" t="n">
        <f aca="false">(COUNTIF(Sheet2!$B$2:$K$11, "&gt;="&amp;($B12-AA$2))/100)</f>
        <v>1</v>
      </c>
      <c r="AB12" s="5" t="n">
        <f aca="false">(COUNTIF(Sheet2!$B$2:$K$11, "&gt;="&amp;($B12-AB$2))/100)</f>
        <v>1</v>
      </c>
    </row>
    <row r="13" customFormat="false" ht="12.8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</v>
      </c>
      <c r="E13" s="5" t="n">
        <f aca="false">(COUNTIF(Sheet2!$B$2:$K$11, "&gt;="&amp;($B13-E$2))/100)</f>
        <v>0</v>
      </c>
      <c r="F13" s="5" t="n">
        <f aca="false">(COUNTIF(Sheet2!$B$2:$K$11, "&gt;="&amp;($B13-F$2))/100)</f>
        <v>0</v>
      </c>
      <c r="G13" s="5" t="n">
        <f aca="false">(COUNTIF(Sheet2!$B$2:$K$11, "&gt;="&amp;($B13-G$2))/100)</f>
        <v>0</v>
      </c>
      <c r="H13" s="5" t="n">
        <f aca="false">(COUNTIF(Sheet2!$B$2:$K$11, "&gt;="&amp;($B13-H$2))/100)</f>
        <v>0</v>
      </c>
      <c r="I13" s="5" t="n">
        <f aca="false">(COUNTIF(Sheet2!$B$2:$K$11, "&gt;="&amp;($B13-I$2))/100)</f>
        <v>0.01</v>
      </c>
      <c r="J13" s="5" t="n">
        <f aca="false">(COUNTIF(Sheet2!$B$2:$K$11, "&gt;="&amp;($B13-J$2))/100)</f>
        <v>0.03</v>
      </c>
      <c r="K13" s="5" t="n">
        <f aca="false">(COUNTIF(Sheet2!$B$2:$K$11, "&gt;="&amp;($B13-K$2))/100)</f>
        <v>0.06</v>
      </c>
      <c r="L13" s="5" t="n">
        <f aca="false">(COUNTIF(Sheet2!$B$2:$K$11, "&gt;="&amp;($B13-L$2))/100)</f>
        <v>0.1</v>
      </c>
      <c r="M13" s="5" t="n">
        <f aca="false">(COUNTIF(Sheet2!$B$2:$K$11, "&gt;="&amp;($B13-M$2))/100)</f>
        <v>0.15</v>
      </c>
      <c r="N13" s="5" t="n">
        <f aca="false">(COUNTIF(Sheet2!$B$2:$K$11, "&gt;="&amp;($B13-N$2))/100)</f>
        <v>0.21</v>
      </c>
      <c r="O13" s="5" t="n">
        <f aca="false">(COUNTIF(Sheet2!$B$2:$K$11, "&gt;="&amp;($B13-O$2))/100)</f>
        <v>0.28</v>
      </c>
      <c r="P13" s="5" t="n">
        <f aca="false">(COUNTIF(Sheet2!$B$2:$K$11, "&gt;="&amp;($B13-P$2))/100)</f>
        <v>0.36</v>
      </c>
      <c r="Q13" s="5" t="n">
        <f aca="false">(COUNTIF(Sheet2!$B$2:$K$11, "&gt;="&amp;($B13-Q$2))/100)</f>
        <v>0.45</v>
      </c>
      <c r="R13" s="5" t="n">
        <f aca="false">(COUNTIF(Sheet2!$B$2:$K$11, "&gt;="&amp;($B13-R$2))/100)</f>
        <v>0.55</v>
      </c>
      <c r="S13" s="5" t="n">
        <f aca="false">(COUNTIF(Sheet2!$B$2:$K$11, "&gt;="&amp;($B13-S$2))/100)</f>
        <v>0.64</v>
      </c>
      <c r="T13" s="5" t="n">
        <f aca="false">(COUNTIF(Sheet2!$B$2:$K$11, "&gt;="&amp;($B13-T$2))/100)</f>
        <v>0.72</v>
      </c>
      <c r="U13" s="5" t="n">
        <f aca="false">(COUNTIF(Sheet2!$B$2:$K$11, "&gt;="&amp;($B13-U$2))/100)</f>
        <v>0.79</v>
      </c>
      <c r="V13" s="5" t="n">
        <f aca="false">(COUNTIF(Sheet2!$B$2:$K$11, "&gt;="&amp;($B13-V$2))/100)</f>
        <v>0.85</v>
      </c>
      <c r="W13" s="5" t="n">
        <f aca="false">(COUNTIF(Sheet2!$B$2:$K$11, "&gt;="&amp;($B13-W$2))/100)</f>
        <v>0.9</v>
      </c>
      <c r="X13" s="5" t="n">
        <f aca="false">(COUNTIF(Sheet2!$B$2:$K$11, "&gt;="&amp;($B13-X$2))/100)</f>
        <v>0.94</v>
      </c>
      <c r="Y13" s="5" t="n">
        <f aca="false">(COUNTIF(Sheet2!$B$2:$K$11, "&gt;="&amp;($B13-Y$2))/100)</f>
        <v>0.97</v>
      </c>
      <c r="Z13" s="5" t="n">
        <f aca="false">(COUNTIF(Sheet2!$B$2:$K$11, "&gt;="&amp;($B13-Z$2))/100)</f>
        <v>0.99</v>
      </c>
      <c r="AA13" s="5" t="n">
        <f aca="false">(COUNTIF(Sheet2!$B$2:$K$11, "&gt;="&amp;($B13-AA$2))/100)</f>
        <v>1</v>
      </c>
      <c r="AB13" s="5" t="n">
        <f aca="false">(COUNTIF(Sheet2!$B$2:$K$11, "&gt;="&amp;($B13-AB$2))/100)</f>
        <v>1</v>
      </c>
    </row>
    <row r="14" customFormat="false" ht="12.8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</v>
      </c>
      <c r="F14" s="5" t="n">
        <f aca="false">(COUNTIF(Sheet2!$B$2:$K$11, "&gt;="&amp;($B14-F$2))/100)</f>
        <v>0</v>
      </c>
      <c r="G14" s="5" t="n">
        <f aca="false">(COUNTIF(Sheet2!$B$2:$K$11, "&gt;="&amp;($B14-G$2))/100)</f>
        <v>0</v>
      </c>
      <c r="H14" s="5" t="n">
        <f aca="false">(COUNTIF(Sheet2!$B$2:$K$11, "&gt;="&amp;($B14-H$2))/100)</f>
        <v>0</v>
      </c>
      <c r="I14" s="5" t="n">
        <f aca="false">(COUNTIF(Sheet2!$B$2:$K$11, "&gt;="&amp;($B14-I$2))/100)</f>
        <v>0</v>
      </c>
      <c r="J14" s="5" t="n">
        <f aca="false">(COUNTIF(Sheet2!$B$2:$K$11, "&gt;="&amp;($B14-J$2))/100)</f>
        <v>0.01</v>
      </c>
      <c r="K14" s="5" t="n">
        <f aca="false">(COUNTIF(Sheet2!$B$2:$K$11, "&gt;="&amp;($B14-K$2))/100)</f>
        <v>0.03</v>
      </c>
      <c r="L14" s="5" t="n">
        <f aca="false">(COUNTIF(Sheet2!$B$2:$K$11, "&gt;="&amp;($B14-L$2))/100)</f>
        <v>0.06</v>
      </c>
      <c r="M14" s="5" t="n">
        <f aca="false">(COUNTIF(Sheet2!$B$2:$K$11, "&gt;="&amp;($B14-M$2))/100)</f>
        <v>0.1</v>
      </c>
      <c r="N14" s="5" t="n">
        <f aca="false">(COUNTIF(Sheet2!$B$2:$K$11, "&gt;="&amp;($B14-N$2))/100)</f>
        <v>0.15</v>
      </c>
      <c r="O14" s="5" t="n">
        <f aca="false">(COUNTIF(Sheet2!$B$2:$K$11, "&gt;="&amp;($B14-O$2))/100)</f>
        <v>0.21</v>
      </c>
      <c r="P14" s="5" t="n">
        <f aca="false">(COUNTIF(Sheet2!$B$2:$K$11, "&gt;="&amp;($B14-P$2))/100)</f>
        <v>0.28</v>
      </c>
      <c r="Q14" s="5" t="n">
        <f aca="false">(COUNTIF(Sheet2!$B$2:$K$11, "&gt;="&amp;($B14-Q$2))/100)</f>
        <v>0.36</v>
      </c>
      <c r="R14" s="5" t="n">
        <f aca="false">(COUNTIF(Sheet2!$B$2:$K$11, "&gt;="&amp;($B14-R$2))/100)</f>
        <v>0.45</v>
      </c>
      <c r="S14" s="5" t="n">
        <f aca="false">(COUNTIF(Sheet2!$B$2:$K$11, "&gt;="&amp;($B14-S$2))/100)</f>
        <v>0.55</v>
      </c>
      <c r="T14" s="5" t="n">
        <f aca="false">(COUNTIF(Sheet2!$B$2:$K$11, "&gt;="&amp;($B14-T$2))/100)</f>
        <v>0.64</v>
      </c>
      <c r="U14" s="5" t="n">
        <f aca="false">(COUNTIF(Sheet2!$B$2:$K$11, "&gt;="&amp;($B14-U$2))/100)</f>
        <v>0.72</v>
      </c>
      <c r="V14" s="5" t="n">
        <f aca="false">(COUNTIF(Sheet2!$B$2:$K$11, "&gt;="&amp;($B14-V$2))/100)</f>
        <v>0.79</v>
      </c>
      <c r="W14" s="5" t="n">
        <f aca="false">(COUNTIF(Sheet2!$B$2:$K$11, "&gt;="&amp;($B14-W$2))/100)</f>
        <v>0.85</v>
      </c>
      <c r="X14" s="5" t="n">
        <f aca="false">(COUNTIF(Sheet2!$B$2:$K$11, "&gt;="&amp;($B14-X$2))/100)</f>
        <v>0.9</v>
      </c>
      <c r="Y14" s="5" t="n">
        <f aca="false">(COUNTIF(Sheet2!$B$2:$K$11, "&gt;="&amp;($B14-Y$2))/100)</f>
        <v>0.94</v>
      </c>
      <c r="Z14" s="5" t="n">
        <f aca="false">(COUNTIF(Sheet2!$B$2:$K$11, "&gt;="&amp;($B14-Z$2))/100)</f>
        <v>0.97</v>
      </c>
      <c r="AA14" s="5" t="n">
        <f aca="false">(COUNTIF(Sheet2!$B$2:$K$11, "&gt;="&amp;($B14-AA$2))/100)</f>
        <v>0.99</v>
      </c>
      <c r="AB14" s="5" t="n">
        <f aca="false">(COUNTIF(Sheet2!$B$2:$K$11, "&gt;="&amp;($B14-AB$2))/100)</f>
        <v>1</v>
      </c>
    </row>
    <row r="15" customFormat="false" ht="12.8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</v>
      </c>
      <c r="G15" s="5" t="n">
        <f aca="false">(COUNTIF(Sheet2!$B$2:$K$11, "&gt;="&amp;($B15-G$2))/100)</f>
        <v>0</v>
      </c>
      <c r="H15" s="5" t="n">
        <f aca="false">(COUNTIF(Sheet2!$B$2:$K$11, "&gt;="&amp;($B15-H$2))/100)</f>
        <v>0</v>
      </c>
      <c r="I15" s="5" t="n">
        <f aca="false">(COUNTIF(Sheet2!$B$2:$K$11, "&gt;="&amp;($B15-I$2))/100)</f>
        <v>0</v>
      </c>
      <c r="J15" s="5" t="n">
        <f aca="false">(COUNTIF(Sheet2!$B$2:$K$11, "&gt;="&amp;($B15-J$2))/100)</f>
        <v>0</v>
      </c>
      <c r="K15" s="5" t="n">
        <f aca="false">(COUNTIF(Sheet2!$B$2:$K$11, "&gt;="&amp;($B15-K$2))/100)</f>
        <v>0.01</v>
      </c>
      <c r="L15" s="5" t="n">
        <f aca="false">(COUNTIF(Sheet2!$B$2:$K$11, "&gt;="&amp;($B15-L$2))/100)</f>
        <v>0.03</v>
      </c>
      <c r="M15" s="5" t="n">
        <f aca="false">(COUNTIF(Sheet2!$B$2:$K$11, "&gt;="&amp;($B15-M$2))/100)</f>
        <v>0.06</v>
      </c>
      <c r="N15" s="5" t="n">
        <f aca="false">(COUNTIF(Sheet2!$B$2:$K$11, "&gt;="&amp;($B15-N$2))/100)</f>
        <v>0.1</v>
      </c>
      <c r="O15" s="5" t="n">
        <f aca="false">(COUNTIF(Sheet2!$B$2:$K$11, "&gt;="&amp;($B15-O$2))/100)</f>
        <v>0.15</v>
      </c>
      <c r="P15" s="5" t="n">
        <f aca="false">(COUNTIF(Sheet2!$B$2:$K$11, "&gt;="&amp;($B15-P$2))/100)</f>
        <v>0.21</v>
      </c>
      <c r="Q15" s="5" t="n">
        <f aca="false">(COUNTIF(Sheet2!$B$2:$K$11, "&gt;="&amp;($B15-Q$2))/100)</f>
        <v>0.28</v>
      </c>
      <c r="R15" s="5" t="n">
        <f aca="false">(COUNTIF(Sheet2!$B$2:$K$11, "&gt;="&amp;($B15-R$2))/100)</f>
        <v>0.36</v>
      </c>
      <c r="S15" s="5" t="n">
        <f aca="false">(COUNTIF(Sheet2!$B$2:$K$11, "&gt;="&amp;($B15-S$2))/100)</f>
        <v>0.45</v>
      </c>
      <c r="T15" s="5" t="n">
        <f aca="false">(COUNTIF(Sheet2!$B$2:$K$11, "&gt;="&amp;($B15-T$2))/100)</f>
        <v>0.55</v>
      </c>
      <c r="U15" s="5" t="n">
        <f aca="false">(COUNTIF(Sheet2!$B$2:$K$11, "&gt;="&amp;($B15-U$2))/100)</f>
        <v>0.64</v>
      </c>
      <c r="V15" s="5" t="n">
        <f aca="false">(COUNTIF(Sheet2!$B$2:$K$11, "&gt;="&amp;($B15-V$2))/100)</f>
        <v>0.72</v>
      </c>
      <c r="W15" s="5" t="n">
        <f aca="false">(COUNTIF(Sheet2!$B$2:$K$11, "&gt;="&amp;($B15-W$2))/100)</f>
        <v>0.79</v>
      </c>
      <c r="X15" s="5" t="n">
        <f aca="false">(COUNTIF(Sheet2!$B$2:$K$11, "&gt;="&amp;($B15-X$2))/100)</f>
        <v>0.85</v>
      </c>
      <c r="Y15" s="5" t="n">
        <f aca="false">(COUNTIF(Sheet2!$B$2:$K$11, "&gt;="&amp;($B15-Y$2))/100)</f>
        <v>0.9</v>
      </c>
      <c r="Z15" s="5" t="n">
        <f aca="false">(COUNTIF(Sheet2!$B$2:$K$11, "&gt;="&amp;($B15-Z$2))/100)</f>
        <v>0.94</v>
      </c>
      <c r="AA15" s="5" t="n">
        <f aca="false">(COUNTIF(Sheet2!$B$2:$K$11, "&gt;="&amp;($B15-AA$2))/100)</f>
        <v>0.97</v>
      </c>
      <c r="AB15" s="5" t="n">
        <f aca="false">(COUNTIF(Sheet2!$B$2:$K$11, "&gt;="&amp;($B15-AB$2))/100)</f>
        <v>0.99</v>
      </c>
    </row>
    <row r="16" customFormat="false" ht="12.8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</v>
      </c>
      <c r="H16" s="5" t="n">
        <f aca="false">(COUNTIF(Sheet2!$B$2:$K$11, "&gt;="&amp;($B16-H$2))/100)</f>
        <v>0</v>
      </c>
      <c r="I16" s="5" t="n">
        <f aca="false">(COUNTIF(Sheet2!$B$2:$K$11, "&gt;="&amp;($B16-I$2))/100)</f>
        <v>0</v>
      </c>
      <c r="J16" s="5" t="n">
        <f aca="false">(COUNTIF(Sheet2!$B$2:$K$11, "&gt;="&amp;($B16-J$2))/100)</f>
        <v>0</v>
      </c>
      <c r="K16" s="5" t="n">
        <f aca="false">(COUNTIF(Sheet2!$B$2:$K$11, "&gt;="&amp;($B16-K$2))/100)</f>
        <v>0</v>
      </c>
      <c r="L16" s="5" t="n">
        <f aca="false">(COUNTIF(Sheet2!$B$2:$K$11, "&gt;="&amp;($B16-L$2))/100)</f>
        <v>0.01</v>
      </c>
      <c r="M16" s="5" t="n">
        <f aca="false">(COUNTIF(Sheet2!$B$2:$K$11, "&gt;="&amp;($B16-M$2))/100)</f>
        <v>0.03</v>
      </c>
      <c r="N16" s="5" t="n">
        <f aca="false">(COUNTIF(Sheet2!$B$2:$K$11, "&gt;="&amp;($B16-N$2))/100)</f>
        <v>0.06</v>
      </c>
      <c r="O16" s="5" t="n">
        <f aca="false">(COUNTIF(Sheet2!$B$2:$K$11, "&gt;="&amp;($B16-O$2))/100)</f>
        <v>0.1</v>
      </c>
      <c r="P16" s="5" t="n">
        <f aca="false">(COUNTIF(Sheet2!$B$2:$K$11, "&gt;="&amp;($B16-P$2))/100)</f>
        <v>0.15</v>
      </c>
      <c r="Q16" s="5" t="n">
        <f aca="false">(COUNTIF(Sheet2!$B$2:$K$11, "&gt;="&amp;($B16-Q$2))/100)</f>
        <v>0.21</v>
      </c>
      <c r="R16" s="5" t="n">
        <f aca="false">(COUNTIF(Sheet2!$B$2:$K$11, "&gt;="&amp;($B16-R$2))/100)</f>
        <v>0.28</v>
      </c>
      <c r="S16" s="5" t="n">
        <f aca="false">(COUNTIF(Sheet2!$B$2:$K$11, "&gt;="&amp;($B16-S$2))/100)</f>
        <v>0.36</v>
      </c>
      <c r="T16" s="5" t="n">
        <f aca="false">(COUNTIF(Sheet2!$B$2:$K$11, "&gt;="&amp;($B16-T$2))/100)</f>
        <v>0.45</v>
      </c>
      <c r="U16" s="5" t="n">
        <f aca="false">(COUNTIF(Sheet2!$B$2:$K$11, "&gt;="&amp;($B16-U$2))/100)</f>
        <v>0.55</v>
      </c>
      <c r="V16" s="5" t="n">
        <f aca="false">(COUNTIF(Sheet2!$B$2:$K$11, "&gt;="&amp;($B16-V$2))/100)</f>
        <v>0.64</v>
      </c>
      <c r="W16" s="5" t="n">
        <f aca="false">(COUNTIF(Sheet2!$B$2:$K$11, "&gt;="&amp;($B16-W$2))/100)</f>
        <v>0.72</v>
      </c>
      <c r="X16" s="5" t="n">
        <f aca="false">(COUNTIF(Sheet2!$B$2:$K$11, "&gt;="&amp;($B16-X$2))/100)</f>
        <v>0.79</v>
      </c>
      <c r="Y16" s="5" t="n">
        <f aca="false">(COUNTIF(Sheet2!$B$2:$K$11, "&gt;="&amp;($B16-Y$2))/100)</f>
        <v>0.85</v>
      </c>
      <c r="Z16" s="5" t="n">
        <f aca="false">(COUNTIF(Sheet2!$B$2:$K$11, "&gt;="&amp;($B16-Z$2))/100)</f>
        <v>0.9</v>
      </c>
      <c r="AA16" s="5" t="n">
        <f aca="false">(COUNTIF(Sheet2!$B$2:$K$11, "&gt;="&amp;($B16-AA$2))/100)</f>
        <v>0.94</v>
      </c>
      <c r="AB16" s="5" t="n">
        <f aca="false">(COUNTIF(Sheet2!$B$2:$K$11, "&gt;="&amp;($B16-AB$2))/100)</f>
        <v>0.97</v>
      </c>
    </row>
    <row r="17" customFormat="false" ht="12.8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</v>
      </c>
      <c r="I17" s="5" t="n">
        <f aca="false">(COUNTIF(Sheet2!$B$2:$K$11, "&gt;="&amp;($B17-I$2))/100)</f>
        <v>0</v>
      </c>
      <c r="J17" s="5" t="n">
        <f aca="false">(COUNTIF(Sheet2!$B$2:$K$11, "&gt;="&amp;($B17-J$2))/100)</f>
        <v>0</v>
      </c>
      <c r="K17" s="5" t="n">
        <f aca="false">(COUNTIF(Sheet2!$B$2:$K$11, "&gt;="&amp;($B17-K$2))/100)</f>
        <v>0</v>
      </c>
      <c r="L17" s="5" t="n">
        <f aca="false">(COUNTIF(Sheet2!$B$2:$K$11, "&gt;="&amp;($B17-L$2))/100)</f>
        <v>0</v>
      </c>
      <c r="M17" s="5" t="n">
        <f aca="false">(COUNTIF(Sheet2!$B$2:$K$11, "&gt;="&amp;($B17-M$2))/100)</f>
        <v>0.01</v>
      </c>
      <c r="N17" s="5" t="n">
        <f aca="false">(COUNTIF(Sheet2!$B$2:$K$11, "&gt;="&amp;($B17-N$2))/100)</f>
        <v>0.03</v>
      </c>
      <c r="O17" s="5" t="n">
        <f aca="false">(COUNTIF(Sheet2!$B$2:$K$11, "&gt;="&amp;($B17-O$2))/100)</f>
        <v>0.06</v>
      </c>
      <c r="P17" s="5" t="n">
        <f aca="false">(COUNTIF(Sheet2!$B$2:$K$11, "&gt;="&amp;($B17-P$2))/100)</f>
        <v>0.1</v>
      </c>
      <c r="Q17" s="5" t="n">
        <f aca="false">(COUNTIF(Sheet2!$B$2:$K$11, "&gt;="&amp;($B17-Q$2))/100)</f>
        <v>0.15</v>
      </c>
      <c r="R17" s="5" t="n">
        <f aca="false">(COUNTIF(Sheet2!$B$2:$K$11, "&gt;="&amp;($B17-R$2))/100)</f>
        <v>0.21</v>
      </c>
      <c r="S17" s="5" t="n">
        <f aca="false">(COUNTIF(Sheet2!$B$2:$K$11, "&gt;="&amp;($B17-S$2))/100)</f>
        <v>0.28</v>
      </c>
      <c r="T17" s="5" t="n">
        <f aca="false">(COUNTIF(Sheet2!$B$2:$K$11, "&gt;="&amp;($B17-T$2))/100)</f>
        <v>0.36</v>
      </c>
      <c r="U17" s="5" t="n">
        <f aca="false">(COUNTIF(Sheet2!$B$2:$K$11, "&gt;="&amp;($B17-U$2))/100)</f>
        <v>0.45</v>
      </c>
      <c r="V17" s="5" t="n">
        <f aca="false">(COUNTIF(Sheet2!$B$2:$K$11, "&gt;="&amp;($B17-V$2))/100)</f>
        <v>0.55</v>
      </c>
      <c r="W17" s="5" t="n">
        <f aca="false">(COUNTIF(Sheet2!$B$2:$K$11, "&gt;="&amp;($B17-W$2))/100)</f>
        <v>0.64</v>
      </c>
      <c r="X17" s="5" t="n">
        <f aca="false">(COUNTIF(Sheet2!$B$2:$K$11, "&gt;="&amp;($B17-X$2))/100)</f>
        <v>0.72</v>
      </c>
      <c r="Y17" s="5" t="n">
        <f aca="false">(COUNTIF(Sheet2!$B$2:$K$11, "&gt;="&amp;($B17-Y$2))/100)</f>
        <v>0.79</v>
      </c>
      <c r="Z17" s="5" t="n">
        <f aca="false">(COUNTIF(Sheet2!$B$2:$K$11, "&gt;="&amp;($B17-Z$2))/100)</f>
        <v>0.85</v>
      </c>
      <c r="AA17" s="5" t="n">
        <f aca="false">(COUNTIF(Sheet2!$B$2:$K$11, "&gt;="&amp;($B17-AA$2))/100)</f>
        <v>0.9</v>
      </c>
      <c r="AB17" s="5" t="n">
        <f aca="false">(COUNTIF(Sheet2!$B$2:$K$11, "&gt;="&amp;($B17-AB$2))/100)</f>
        <v>0.94</v>
      </c>
    </row>
    <row r="18" customFormat="false" ht="12.8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</v>
      </c>
      <c r="J18" s="5" t="n">
        <f aca="false">(COUNTIF(Sheet2!$B$2:$K$11, "&gt;="&amp;($B18-J$2))/100)</f>
        <v>0</v>
      </c>
      <c r="K18" s="5" t="n">
        <f aca="false">(COUNTIF(Sheet2!$B$2:$K$11, "&gt;="&amp;($B18-K$2))/100)</f>
        <v>0</v>
      </c>
      <c r="L18" s="5" t="n">
        <f aca="false">(COUNTIF(Sheet2!$B$2:$K$11, "&gt;="&amp;($B18-L$2))/100)</f>
        <v>0</v>
      </c>
      <c r="M18" s="5" t="n">
        <f aca="false">(COUNTIF(Sheet2!$B$2:$K$11, "&gt;="&amp;($B18-M$2))/100)</f>
        <v>0</v>
      </c>
      <c r="N18" s="5" t="n">
        <f aca="false">(COUNTIF(Sheet2!$B$2:$K$11, "&gt;="&amp;($B18-N$2))/100)</f>
        <v>0.01</v>
      </c>
      <c r="O18" s="5" t="n">
        <f aca="false">(COUNTIF(Sheet2!$B$2:$K$11, "&gt;="&amp;($B18-O$2))/100)</f>
        <v>0.03</v>
      </c>
      <c r="P18" s="5" t="n">
        <f aca="false">(COUNTIF(Sheet2!$B$2:$K$11, "&gt;="&amp;($B18-P$2))/100)</f>
        <v>0.06</v>
      </c>
      <c r="Q18" s="5" t="n">
        <f aca="false">(COUNTIF(Sheet2!$B$2:$K$11, "&gt;="&amp;($B18-Q$2))/100)</f>
        <v>0.1</v>
      </c>
      <c r="R18" s="5" t="n">
        <f aca="false">(COUNTIF(Sheet2!$B$2:$K$11, "&gt;="&amp;($B18-R$2))/100)</f>
        <v>0.15</v>
      </c>
      <c r="S18" s="5" t="n">
        <f aca="false">(COUNTIF(Sheet2!$B$2:$K$11, "&gt;="&amp;($B18-S$2))/100)</f>
        <v>0.21</v>
      </c>
      <c r="T18" s="5" t="n">
        <f aca="false">(COUNTIF(Sheet2!$B$2:$K$11, "&gt;="&amp;($B18-T$2))/100)</f>
        <v>0.28</v>
      </c>
      <c r="U18" s="5" t="n">
        <f aca="false">(COUNTIF(Sheet2!$B$2:$K$11, "&gt;="&amp;($B18-U$2))/100)</f>
        <v>0.36</v>
      </c>
      <c r="V18" s="5" t="n">
        <f aca="false">(COUNTIF(Sheet2!$B$2:$K$11, "&gt;="&amp;($B18-V$2))/100)</f>
        <v>0.45</v>
      </c>
      <c r="W18" s="5" t="n">
        <f aca="false">(COUNTIF(Sheet2!$B$2:$K$11, "&gt;="&amp;($B18-W$2))/100)</f>
        <v>0.55</v>
      </c>
      <c r="X18" s="5" t="n">
        <f aca="false">(COUNTIF(Sheet2!$B$2:$K$11, "&gt;="&amp;($B18-X$2))/100)</f>
        <v>0.64</v>
      </c>
      <c r="Y18" s="5" t="n">
        <f aca="false">(COUNTIF(Sheet2!$B$2:$K$11, "&gt;="&amp;($B18-Y$2))/100)</f>
        <v>0.72</v>
      </c>
      <c r="Z18" s="5" t="n">
        <f aca="false">(COUNTIF(Sheet2!$B$2:$K$11, "&gt;="&amp;($B18-Z$2))/100)</f>
        <v>0.79</v>
      </c>
      <c r="AA18" s="5" t="n">
        <f aca="false">(COUNTIF(Sheet2!$B$2:$K$11, "&gt;="&amp;($B18-AA$2))/100)</f>
        <v>0.85</v>
      </c>
      <c r="AB18" s="5" t="n">
        <f aca="false">(COUNTIF(Sheet2!$B$2:$K$11, "&gt;="&amp;($B18-AB$2))/100)</f>
        <v>0.9</v>
      </c>
    </row>
    <row r="19" customFormat="false" ht="12.8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</v>
      </c>
      <c r="K19" s="5" t="n">
        <f aca="false">(COUNTIF(Sheet2!$B$2:$K$11, "&gt;="&amp;($B19-K$2))/100)</f>
        <v>0</v>
      </c>
      <c r="L19" s="5" t="n">
        <f aca="false">(COUNTIF(Sheet2!$B$2:$K$11, "&gt;="&amp;($B19-L$2))/100)</f>
        <v>0</v>
      </c>
      <c r="M19" s="5" t="n">
        <f aca="false">(COUNTIF(Sheet2!$B$2:$K$11, "&gt;="&amp;($B19-M$2))/100)</f>
        <v>0</v>
      </c>
      <c r="N19" s="5" t="n">
        <f aca="false">(COUNTIF(Sheet2!$B$2:$K$11, "&gt;="&amp;($B19-N$2))/100)</f>
        <v>0</v>
      </c>
      <c r="O19" s="5" t="n">
        <f aca="false">(COUNTIF(Sheet2!$B$2:$K$11, "&gt;="&amp;($B19-O$2))/100)</f>
        <v>0.01</v>
      </c>
      <c r="P19" s="5" t="n">
        <f aca="false">(COUNTIF(Sheet2!$B$2:$K$11, "&gt;="&amp;($B19-P$2))/100)</f>
        <v>0.03</v>
      </c>
      <c r="Q19" s="5" t="n">
        <f aca="false">(COUNTIF(Sheet2!$B$2:$K$11, "&gt;="&amp;($B19-Q$2))/100)</f>
        <v>0.06</v>
      </c>
      <c r="R19" s="5" t="n">
        <f aca="false">(COUNTIF(Sheet2!$B$2:$K$11, "&gt;="&amp;($B19-R$2))/100)</f>
        <v>0.1</v>
      </c>
      <c r="S19" s="5" t="n">
        <f aca="false">(COUNTIF(Sheet2!$B$2:$K$11, "&gt;="&amp;($B19-S$2))/100)</f>
        <v>0.15</v>
      </c>
      <c r="T19" s="5" t="n">
        <f aca="false">(COUNTIF(Sheet2!$B$2:$K$11, "&gt;="&amp;($B19-T$2))/100)</f>
        <v>0.21</v>
      </c>
      <c r="U19" s="5" t="n">
        <f aca="false">(COUNTIF(Sheet2!$B$2:$K$11, "&gt;="&amp;($B19-U$2))/100)</f>
        <v>0.28</v>
      </c>
      <c r="V19" s="5" t="n">
        <f aca="false">(COUNTIF(Sheet2!$B$2:$K$11, "&gt;="&amp;($B19-V$2))/100)</f>
        <v>0.36</v>
      </c>
      <c r="W19" s="5" t="n">
        <f aca="false">(COUNTIF(Sheet2!$B$2:$K$11, "&gt;="&amp;($B19-W$2))/100)</f>
        <v>0.45</v>
      </c>
      <c r="X19" s="5" t="n">
        <f aca="false">(COUNTIF(Sheet2!$B$2:$K$11, "&gt;="&amp;($B19-X$2))/100)</f>
        <v>0.55</v>
      </c>
      <c r="Y19" s="5" t="n">
        <f aca="false">(COUNTIF(Sheet2!$B$2:$K$11, "&gt;="&amp;($B19-Y$2))/100)</f>
        <v>0.64</v>
      </c>
      <c r="Z19" s="5" t="n">
        <f aca="false">(COUNTIF(Sheet2!$B$2:$K$11, "&gt;="&amp;($B19-Z$2))/100)</f>
        <v>0.72</v>
      </c>
      <c r="AA19" s="5" t="n">
        <f aca="false">(COUNTIF(Sheet2!$B$2:$K$11, "&gt;="&amp;($B19-AA$2))/100)</f>
        <v>0.79</v>
      </c>
      <c r="AB19" s="5" t="n">
        <f aca="false">(COUNTIF(Sheet2!$B$2:$K$11, "&gt;="&amp;($B19-AB$2))/100)</f>
        <v>0.85</v>
      </c>
    </row>
    <row r="20" customFormat="false" ht="12.8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</v>
      </c>
      <c r="L20" s="5" t="n">
        <f aca="false">(COUNTIF(Sheet2!$B$2:$K$11, "&gt;="&amp;($B20-L$2))/100)</f>
        <v>0</v>
      </c>
      <c r="M20" s="5" t="n">
        <f aca="false">(COUNTIF(Sheet2!$B$2:$K$11, "&gt;="&amp;($B20-M$2))/100)</f>
        <v>0</v>
      </c>
      <c r="N20" s="5" t="n">
        <f aca="false">(COUNTIF(Sheet2!$B$2:$K$11, "&gt;="&amp;($B20-N$2))/100)</f>
        <v>0</v>
      </c>
      <c r="O20" s="5" t="n">
        <f aca="false">(COUNTIF(Sheet2!$B$2:$K$11, "&gt;="&amp;($B20-O$2))/100)</f>
        <v>0</v>
      </c>
      <c r="P20" s="5" t="n">
        <f aca="false">(COUNTIF(Sheet2!$B$2:$K$11, "&gt;="&amp;($B20-P$2))/100)</f>
        <v>0.01</v>
      </c>
      <c r="Q20" s="5" t="n">
        <f aca="false">(COUNTIF(Sheet2!$B$2:$K$11, "&gt;="&amp;($B20-Q$2))/100)</f>
        <v>0.03</v>
      </c>
      <c r="R20" s="5" t="n">
        <f aca="false">(COUNTIF(Sheet2!$B$2:$K$11, "&gt;="&amp;($B20-R$2))/100)</f>
        <v>0.06</v>
      </c>
      <c r="S20" s="5" t="n">
        <f aca="false">(COUNTIF(Sheet2!$B$2:$K$11, "&gt;="&amp;($B20-S$2))/100)</f>
        <v>0.1</v>
      </c>
      <c r="T20" s="5" t="n">
        <f aca="false">(COUNTIF(Sheet2!$B$2:$K$11, "&gt;="&amp;($B20-T$2))/100)</f>
        <v>0.15</v>
      </c>
      <c r="U20" s="5" t="n">
        <f aca="false">(COUNTIF(Sheet2!$B$2:$K$11, "&gt;="&amp;($B20-U$2))/100)</f>
        <v>0.21</v>
      </c>
      <c r="V20" s="5" t="n">
        <f aca="false">(COUNTIF(Sheet2!$B$2:$K$11, "&gt;="&amp;($B20-V$2))/100)</f>
        <v>0.28</v>
      </c>
      <c r="W20" s="5" t="n">
        <f aca="false">(COUNTIF(Sheet2!$B$2:$K$11, "&gt;="&amp;($B20-W$2))/100)</f>
        <v>0.36</v>
      </c>
      <c r="X20" s="5" t="n">
        <f aca="false">(COUNTIF(Sheet2!$B$2:$K$11, "&gt;="&amp;($B20-X$2))/100)</f>
        <v>0.45</v>
      </c>
      <c r="Y20" s="5" t="n">
        <f aca="false">(COUNTIF(Sheet2!$B$2:$K$11, "&gt;="&amp;($B20-Y$2))/100)</f>
        <v>0.55</v>
      </c>
      <c r="Z20" s="5" t="n">
        <f aca="false">(COUNTIF(Sheet2!$B$2:$K$11, "&gt;="&amp;($B20-Z$2))/100)</f>
        <v>0.64</v>
      </c>
      <c r="AA20" s="5" t="n">
        <f aca="false">(COUNTIF(Sheet2!$B$2:$K$11, "&gt;="&amp;($B20-AA$2))/100)</f>
        <v>0.72</v>
      </c>
      <c r="AB20" s="5" t="n">
        <f aca="false">(COUNTIF(Sheet2!$B$2:$K$11, "&gt;="&amp;($B20-AB$2))/100)</f>
        <v>0.79</v>
      </c>
    </row>
    <row r="21" customFormat="false" ht="12.8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</v>
      </c>
      <c r="M21" s="5" t="n">
        <f aca="false">(COUNTIF(Sheet2!$B$2:$K$11, "&gt;="&amp;($B21-M$2))/100)</f>
        <v>0</v>
      </c>
      <c r="N21" s="5" t="n">
        <f aca="false">(COUNTIF(Sheet2!$B$2:$K$11, "&gt;="&amp;($B21-N$2))/100)</f>
        <v>0</v>
      </c>
      <c r="O21" s="5" t="n">
        <f aca="false">(COUNTIF(Sheet2!$B$2:$K$11, "&gt;="&amp;($B21-O$2))/100)</f>
        <v>0</v>
      </c>
      <c r="P21" s="5" t="n">
        <f aca="false">(COUNTIF(Sheet2!$B$2:$K$11, "&gt;="&amp;($B21-P$2))/100)</f>
        <v>0</v>
      </c>
      <c r="Q21" s="5" t="n">
        <f aca="false">(COUNTIF(Sheet2!$B$2:$K$11, "&gt;="&amp;($B21-Q$2))/100)</f>
        <v>0.01</v>
      </c>
      <c r="R21" s="5" t="n">
        <f aca="false">(COUNTIF(Sheet2!$B$2:$K$11, "&gt;="&amp;($B21-R$2))/100)</f>
        <v>0.03</v>
      </c>
      <c r="S21" s="5" t="n">
        <f aca="false">(COUNTIF(Sheet2!$B$2:$K$11, "&gt;="&amp;($B21-S$2))/100)</f>
        <v>0.06</v>
      </c>
      <c r="T21" s="5" t="n">
        <f aca="false">(COUNTIF(Sheet2!$B$2:$K$11, "&gt;="&amp;($B21-T$2))/100)</f>
        <v>0.1</v>
      </c>
      <c r="U21" s="5" t="n">
        <f aca="false">(COUNTIF(Sheet2!$B$2:$K$11, "&gt;="&amp;($B21-U$2))/100)</f>
        <v>0.15</v>
      </c>
      <c r="V21" s="5" t="n">
        <f aca="false">(COUNTIF(Sheet2!$B$2:$K$11, "&gt;="&amp;($B21-V$2))/100)</f>
        <v>0.21</v>
      </c>
      <c r="W21" s="5" t="n">
        <f aca="false">(COUNTIF(Sheet2!$B$2:$K$11, "&gt;="&amp;($B21-W$2))/100)</f>
        <v>0.28</v>
      </c>
      <c r="X21" s="5" t="n">
        <f aca="false">(COUNTIF(Sheet2!$B$2:$K$11, "&gt;="&amp;($B21-X$2))/100)</f>
        <v>0.36</v>
      </c>
      <c r="Y21" s="5" t="n">
        <f aca="false">(COUNTIF(Sheet2!$B$2:$K$11, "&gt;="&amp;($B21-Y$2))/100)</f>
        <v>0.45</v>
      </c>
      <c r="Z21" s="5" t="n">
        <f aca="false">(COUNTIF(Sheet2!$B$2:$K$11, "&gt;="&amp;($B21-Z$2))/100)</f>
        <v>0.55</v>
      </c>
      <c r="AA21" s="5" t="n">
        <f aca="false">(COUNTIF(Sheet2!$B$2:$K$11, "&gt;="&amp;($B21-AA$2))/100)</f>
        <v>0.64</v>
      </c>
      <c r="AB21" s="5" t="n">
        <f aca="false">(COUNTIF(Sheet2!$B$2:$K$11, "&gt;="&amp;($B21-AB$2))/100)</f>
        <v>0.72</v>
      </c>
    </row>
    <row r="22" customFormat="false" ht="12.8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</v>
      </c>
      <c r="N22" s="5" t="n">
        <f aca="false">(COUNTIF(Sheet2!$B$2:$K$11, "&gt;="&amp;($B22-N$2))/100)</f>
        <v>0</v>
      </c>
      <c r="O22" s="5" t="n">
        <f aca="false">(COUNTIF(Sheet2!$B$2:$K$11, "&gt;="&amp;($B22-O$2))/100)</f>
        <v>0</v>
      </c>
      <c r="P22" s="5" t="n">
        <f aca="false">(COUNTIF(Sheet2!$B$2:$K$11, "&gt;="&amp;($B22-P$2))/100)</f>
        <v>0</v>
      </c>
      <c r="Q22" s="5" t="n">
        <f aca="false">(COUNTIF(Sheet2!$B$2:$K$11, "&gt;="&amp;($B22-Q$2))/100)</f>
        <v>0</v>
      </c>
      <c r="R22" s="5" t="n">
        <f aca="false">(COUNTIF(Sheet2!$B$2:$K$11, "&gt;="&amp;($B22-R$2))/100)</f>
        <v>0.01</v>
      </c>
      <c r="S22" s="5" t="n">
        <f aca="false">(COUNTIF(Sheet2!$B$2:$K$11, "&gt;="&amp;($B22-S$2))/100)</f>
        <v>0.03</v>
      </c>
      <c r="T22" s="5" t="n">
        <f aca="false">(COUNTIF(Sheet2!$B$2:$K$11, "&gt;="&amp;($B22-T$2))/100)</f>
        <v>0.06</v>
      </c>
      <c r="U22" s="5" t="n">
        <f aca="false">(COUNTIF(Sheet2!$B$2:$K$11, "&gt;="&amp;($B22-U$2))/100)</f>
        <v>0.1</v>
      </c>
      <c r="V22" s="5" t="n">
        <f aca="false">(COUNTIF(Sheet2!$B$2:$K$11, "&gt;="&amp;($B22-V$2))/100)</f>
        <v>0.15</v>
      </c>
      <c r="W22" s="5" t="n">
        <f aca="false">(COUNTIF(Sheet2!$B$2:$K$11, "&gt;="&amp;($B22-W$2))/100)</f>
        <v>0.21</v>
      </c>
      <c r="X22" s="5" t="n">
        <f aca="false">(COUNTIF(Sheet2!$B$2:$K$11, "&gt;="&amp;($B22-X$2))/100)</f>
        <v>0.28</v>
      </c>
      <c r="Y22" s="5" t="n">
        <f aca="false">(COUNTIF(Sheet2!$B$2:$K$11, "&gt;="&amp;($B22-Y$2))/100)</f>
        <v>0.36</v>
      </c>
      <c r="Z22" s="5" t="n">
        <f aca="false">(COUNTIF(Sheet2!$B$2:$K$11, "&gt;="&amp;($B22-Z$2))/100)</f>
        <v>0.45</v>
      </c>
      <c r="AA22" s="5" t="n">
        <f aca="false">(COUNTIF(Sheet2!$B$2:$K$11, "&gt;="&amp;($B22-AA$2))/100)</f>
        <v>0.55</v>
      </c>
      <c r="AB22" s="5" t="n">
        <f aca="false">(COUNTIF(Sheet2!$B$2:$K$11, "&gt;="&amp;($B22-AB$2))/100)</f>
        <v>0.64</v>
      </c>
    </row>
  </sheetData>
  <conditionalFormatting sqref="C3:AB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L15" activeCellId="0" sqref="L15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8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71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9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5.05" hidden="false" customHeight="false" outlineLevel="0" collapsed="false">
      <c r="A1" s="2" t="s">
        <v>25</v>
      </c>
      <c r="B1" s="2" t="s">
        <v>26</v>
      </c>
      <c r="C1" s="2" t="s">
        <v>27</v>
      </c>
      <c r="D1" s="10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11" t="s">
        <v>38</v>
      </c>
      <c r="P1" s="11" t="s">
        <v>39</v>
      </c>
      <c r="Q1" s="11" t="s">
        <v>40</v>
      </c>
    </row>
    <row r="2" customFormat="false" ht="12.75" hidden="false" customHeight="true" outlineLevel="0" collapsed="false">
      <c r="A2" s="12" t="s">
        <v>41</v>
      </c>
      <c r="B2" s="13" t="n">
        <f aca="false">2*C2+ROUND(2.5*E2,0)+ROUND(0.75*E3,0)+3*F2+2*F3+((G2-2)+(G3-2))+D2+D3</f>
        <v>16</v>
      </c>
      <c r="C2" s="13" t="n">
        <v>0</v>
      </c>
      <c r="D2" s="14" t="n">
        <v>0</v>
      </c>
      <c r="E2" s="14" t="n">
        <v>0</v>
      </c>
      <c r="F2" s="15" t="n">
        <v>1</v>
      </c>
      <c r="G2" s="15" t="n">
        <v>4</v>
      </c>
      <c r="H2" s="15" t="n">
        <f aca="false">F2*(G2/2+0.5)</f>
        <v>2.5</v>
      </c>
      <c r="I2" s="15" t="n">
        <f aca="false">F2*G2</f>
        <v>4</v>
      </c>
      <c r="J2" s="15" t="n">
        <f aca="false">ROUNDUP(50/H2,0)</f>
        <v>20</v>
      </c>
      <c r="K2" s="16" t="n">
        <f aca="false">IF(E2=0, ROUNDUP(50/(H2/2),0), ROUNDUP((50-ROUNDUP(15/E2,0)*H2/2)/H2,0)+ROUNDUP(15/E2,0))</f>
        <v>40</v>
      </c>
      <c r="L2" s="15" t="n">
        <f aca="false">ROUNDUP(100/H2,0)</f>
        <v>40</v>
      </c>
      <c r="M2" s="15" t="n">
        <f aca="false">IF($E2=0, ROUNDUP(100/($H2/2),0), ROUNDUP((100-ROUNDUP(15/$E2,0)*$H2/2)/$H2,0)+ROUNDUP(15/$E2,0))</f>
        <v>80</v>
      </c>
      <c r="N2" s="15" t="n">
        <f aca="false">IF($E2=0, ROUNDUP(100/($H2/2),0), ROUNDUP((100-ROUNDUP(30/$E2,0)*$H2/2)/$H2,0)+ROUNDUP(30/$E2,0))</f>
        <v>80</v>
      </c>
      <c r="O2" s="17" t="s">
        <v>41</v>
      </c>
      <c r="P2" s="17" t="s">
        <v>42</v>
      </c>
      <c r="Q2" s="17" t="s">
        <v>43</v>
      </c>
    </row>
    <row r="3" customFormat="false" ht="12.75" hidden="false" customHeight="false" outlineLevel="0" collapsed="false">
      <c r="A3" s="12"/>
      <c r="B3" s="13"/>
      <c r="C3" s="13"/>
      <c r="D3" s="18" t="n">
        <v>2</v>
      </c>
      <c r="E3" s="18" t="n">
        <v>1</v>
      </c>
      <c r="F3" s="19" t="n">
        <v>3</v>
      </c>
      <c r="G3" s="19" t="n">
        <v>4</v>
      </c>
      <c r="H3" s="19" t="n">
        <f aca="false">F3*(G3/2+0.5)</f>
        <v>7.5</v>
      </c>
      <c r="I3" s="19" t="n">
        <f aca="false">F3*G3</f>
        <v>12</v>
      </c>
      <c r="J3" s="19" t="n">
        <f aca="false">ROUNDUP(50/H3,0)</f>
        <v>7</v>
      </c>
      <c r="K3" s="19" t="n">
        <f aca="false">IF(E3=0, ROUNDUP(50/(H3/2),0), ROUNDUP((50-ROUNDUP(15/E3,0)*H3/2)/H3,0)+ROUNDUP(15/E3,0))</f>
        <v>14</v>
      </c>
      <c r="L3" s="19" t="n">
        <f aca="false">ROUNDUP(100/H3,0)</f>
        <v>14</v>
      </c>
      <c r="M3" s="19" t="n">
        <f aca="false">IF($E3=0, ROUNDUP(100/($H3/2),0), ROUNDUP((100-ROUNDUP(15/$E3,0)*$H3/2)/$H3,0)+ROUNDUP(15/$E3,0))</f>
        <v>21</v>
      </c>
      <c r="N3" s="19" t="n">
        <f aca="false">IF($E3=0, ROUNDUP(100/($H3/2),0), ROUNDUP((100-ROUNDUP(30/$E3,0)*$H3/2)/$H3,0)+ROUNDUP(30/$E3,0))</f>
        <v>28</v>
      </c>
      <c r="O3" s="17"/>
      <c r="P3" s="17"/>
      <c r="Q3" s="17"/>
    </row>
    <row r="4" customFormat="false" ht="12.75" hidden="false" customHeight="true" outlineLevel="0" collapsed="false">
      <c r="A4" s="20" t="s">
        <v>44</v>
      </c>
      <c r="B4" s="21" t="n">
        <f aca="false">2*C4+ROUND(2.5*E4,0)+ROUND(0.75*E5,0)+3*F4+2*F5+((G4-2)+(G5-2))+D4+D5</f>
        <v>25</v>
      </c>
      <c r="C4" s="22" t="n">
        <v>1</v>
      </c>
      <c r="D4" s="23" t="n">
        <v>0</v>
      </c>
      <c r="E4" s="23" t="n">
        <v>0</v>
      </c>
      <c r="F4" s="24" t="n">
        <v>1</v>
      </c>
      <c r="G4" s="24" t="n">
        <v>6</v>
      </c>
      <c r="H4" s="24" t="n">
        <f aca="false">F4*(G4/2+0.5)</f>
        <v>3.5</v>
      </c>
      <c r="I4" s="24" t="n">
        <f aca="false">F4*G4</f>
        <v>6</v>
      </c>
      <c r="J4" s="24" t="n">
        <f aca="false">ROUNDUP(50/H4,0)</f>
        <v>15</v>
      </c>
      <c r="K4" s="24" t="n">
        <f aca="false">IF(E4=0, ROUNDUP(50/(H4/2),0), ROUNDUP((50-ROUNDUP(15/E4,0)*H4/2)/H4,0)+ROUNDUP(15/E4,0))</f>
        <v>29</v>
      </c>
      <c r="L4" s="24" t="n">
        <f aca="false">ROUNDUP(100/H4,0)</f>
        <v>29</v>
      </c>
      <c r="M4" s="24" t="n">
        <f aca="false">IF($E4=0, ROUNDUP(100/($H4/2),0), ROUNDUP((100-ROUNDUP(15/$E4,0)*$H4/2)/$H4,0)+ROUNDUP(15/$E4,0))</f>
        <v>58</v>
      </c>
      <c r="N4" s="24" t="n">
        <f aca="false">IF($E4=0, ROUNDUP(100/($H4/2),0), ROUNDUP((100-ROUNDUP(30/$E4,0)*$H4/2)/$H4,0)+ROUNDUP(30/$E4,0))</f>
        <v>58</v>
      </c>
      <c r="O4" s="25" t="s">
        <v>45</v>
      </c>
      <c r="P4" s="25" t="s">
        <v>46</v>
      </c>
      <c r="Q4" s="25" t="s">
        <v>47</v>
      </c>
    </row>
    <row r="5" customFormat="false" ht="12.75" hidden="false" customHeight="false" outlineLevel="0" collapsed="false">
      <c r="A5" s="20"/>
      <c r="B5" s="21"/>
      <c r="C5" s="22"/>
      <c r="D5" s="26" t="n">
        <v>2</v>
      </c>
      <c r="E5" s="26" t="n">
        <v>3</v>
      </c>
      <c r="F5" s="27" t="n">
        <v>4</v>
      </c>
      <c r="G5" s="27" t="n">
        <v>6</v>
      </c>
      <c r="H5" s="27" t="n">
        <f aca="false">F5*(G5/2+0.5)</f>
        <v>14</v>
      </c>
      <c r="I5" s="27" t="n">
        <f aca="false">F5*G5</f>
        <v>24</v>
      </c>
      <c r="J5" s="27" t="n">
        <f aca="false">ROUNDUP(50/H5,0)</f>
        <v>4</v>
      </c>
      <c r="K5" s="27" t="n">
        <f aca="false">IF(E5=0, ROUNDUP(50/(H5/2),0), ROUNDUP((50-ROUNDUP(15/E5,0)*H5/2)/H5,0)+ROUNDUP(15/E5,0))</f>
        <v>7</v>
      </c>
      <c r="L5" s="27" t="n">
        <f aca="false">ROUNDUP(100/H5,0)</f>
        <v>8</v>
      </c>
      <c r="M5" s="27" t="n">
        <f aca="false">IF($E5=0, ROUNDUP(100/($H5/2),0), ROUNDUP((100-ROUNDUP(15/$E5,0)*$H5/2)/$H5,0)+ROUNDUP(15/$E5,0))</f>
        <v>10</v>
      </c>
      <c r="N5" s="27" t="n">
        <f aca="false">IF($E5=0, ROUNDUP(100/($H5/2),0), ROUNDUP((100-ROUNDUP(30/$E5,0)*$H5/2)/$H5,0)+ROUNDUP(30/$E5,0))</f>
        <v>13</v>
      </c>
      <c r="O5" s="25"/>
      <c r="P5" s="25"/>
      <c r="Q5" s="25"/>
    </row>
    <row r="6" customFormat="false" ht="13.5" hidden="false" customHeight="true" outlineLevel="0" collapsed="false">
      <c r="A6" s="12" t="s">
        <v>48</v>
      </c>
      <c r="B6" s="13" t="n">
        <f aca="false">2*C6+ROUND(2.5*E6,0)+ROUND(0.75*E7,0)+3*F6+2*F7+((G6-2)+(G7-2))+D6+D7</f>
        <v>33</v>
      </c>
      <c r="C6" s="13" t="n">
        <v>3</v>
      </c>
      <c r="D6" s="14" t="n">
        <v>1</v>
      </c>
      <c r="E6" s="14" t="n">
        <v>0</v>
      </c>
      <c r="F6" s="15" t="n">
        <v>1</v>
      </c>
      <c r="G6" s="15" t="n">
        <v>8</v>
      </c>
      <c r="H6" s="15" t="n">
        <f aca="false">F6*(G6/2+0.5)</f>
        <v>4.5</v>
      </c>
      <c r="I6" s="15" t="n">
        <f aca="false">F6*G6</f>
        <v>8</v>
      </c>
      <c r="J6" s="15" t="n">
        <f aca="false">ROUNDUP(50/H6,0)</f>
        <v>12</v>
      </c>
      <c r="K6" s="15" t="n">
        <f aca="false">IF(E6=0, ROUNDUP(50/(H6/2),0), ROUNDUP((50-ROUNDUP(15/E6,0)*H6/2)/H6,0)+ROUNDUP(15/E6,0))</f>
        <v>23</v>
      </c>
      <c r="L6" s="15" t="n">
        <f aca="false">ROUNDUP(100/H6,0)</f>
        <v>23</v>
      </c>
      <c r="M6" s="15" t="n">
        <f aca="false">IF($E6=0, ROUNDUP(100/($H6/2),0), ROUNDUP((100-ROUNDUP(15/$E6,0)*$H6/2)/$H6,0)+ROUNDUP(15/$E6,0))</f>
        <v>45</v>
      </c>
      <c r="N6" s="15" t="n">
        <f aca="false">IF($E6=0, ROUNDUP(100/($H6/2),0), ROUNDUP((100-ROUNDUP(30/$E6,0)*$H6/2)/$H6,0)+ROUNDUP(30/$E6,0))</f>
        <v>45</v>
      </c>
      <c r="O6" s="17" t="s">
        <v>49</v>
      </c>
      <c r="P6" s="17" t="s">
        <v>42</v>
      </c>
      <c r="Q6" s="17" t="s">
        <v>50</v>
      </c>
    </row>
    <row r="7" customFormat="false" ht="12.75" hidden="false" customHeight="false" outlineLevel="0" collapsed="false">
      <c r="A7" s="12"/>
      <c r="B7" s="13"/>
      <c r="C7" s="13"/>
      <c r="D7" s="18" t="n">
        <v>3</v>
      </c>
      <c r="E7" s="18" t="n">
        <v>2</v>
      </c>
      <c r="F7" s="19" t="n">
        <v>3</v>
      </c>
      <c r="G7" s="19" t="n">
        <v>8</v>
      </c>
      <c r="H7" s="19" t="n">
        <f aca="false">F7*(G7/2+0.5)</f>
        <v>13.5</v>
      </c>
      <c r="I7" s="19" t="n">
        <f aca="false">F7*G7</f>
        <v>24</v>
      </c>
      <c r="J7" s="19" t="n">
        <f aca="false">ROUNDUP(50/H7,0)</f>
        <v>4</v>
      </c>
      <c r="K7" s="19" t="n">
        <f aca="false">IF(E7=0, ROUNDUP(50/(H7/2),0), ROUNDUP((50-ROUNDUP(15/E7,0)*H7/2)/H7,0)+ROUNDUP(15/E7,0))</f>
        <v>7</v>
      </c>
      <c r="L7" s="19" t="n">
        <f aca="false">ROUNDUP(100/H7,0)</f>
        <v>8</v>
      </c>
      <c r="M7" s="19" t="n">
        <f aca="false">IF($E7=0, ROUNDUP(100/($H7/2),0), ROUNDUP((100-ROUNDUP(15/$E7,0)*$H7/2)/$H7,0)+ROUNDUP(15/$E7,0))</f>
        <v>12</v>
      </c>
      <c r="N7" s="19" t="n">
        <f aca="false">IF($E7=0, ROUNDUP(100/($H7/2),0), ROUNDUP((100-ROUNDUP(30/$E7,0)*$H7/2)/$H7,0)+ROUNDUP(30/$E7,0))</f>
        <v>14</v>
      </c>
      <c r="O7" s="17"/>
      <c r="P7" s="17"/>
      <c r="Q7" s="17"/>
    </row>
    <row r="8" customFormat="false" ht="13.5" hidden="false" customHeight="true" outlineLevel="0" collapsed="false">
      <c r="A8" s="20" t="s">
        <v>51</v>
      </c>
      <c r="B8" s="21" t="n">
        <f aca="false">2*C8+ROUND(2.5*E8,0)+ROUND(0.75*E9,0)+3*F8+2*F9+((G8-2)+(G9-2))+D8+D9</f>
        <v>32</v>
      </c>
      <c r="C8" s="22" t="n">
        <v>1</v>
      </c>
      <c r="D8" s="23" t="n">
        <v>0</v>
      </c>
      <c r="E8" s="23" t="n">
        <v>1</v>
      </c>
      <c r="F8" s="24" t="n">
        <v>1</v>
      </c>
      <c r="G8" s="24" t="n">
        <v>8</v>
      </c>
      <c r="H8" s="24" t="n">
        <f aca="false">F8*(G8/2+0.5)</f>
        <v>4.5</v>
      </c>
      <c r="I8" s="24" t="n">
        <f aca="false">F8*G8</f>
        <v>8</v>
      </c>
      <c r="J8" s="24" t="n">
        <f aca="false">ROUNDUP(50/H8,0)</f>
        <v>12</v>
      </c>
      <c r="K8" s="24" t="n">
        <f aca="false">IF(E8=0, ROUNDUP(50/(H8/2),0), ROUNDUP((50-ROUNDUP(15/E8,0)*H8/2)/H8,0)+ROUNDUP(15/E8,0))</f>
        <v>19</v>
      </c>
      <c r="L8" s="24" t="n">
        <f aca="false">ROUNDUP(100/H8,0)</f>
        <v>23</v>
      </c>
      <c r="M8" s="24" t="n">
        <f aca="false">IF($E8=0, ROUNDUP(100/($H8/2),0), ROUNDUP((100-ROUNDUP(15/$E8,0)*$H8/2)/$H8,0)+ROUNDUP(15/$E8,0))</f>
        <v>30</v>
      </c>
      <c r="N8" s="24" t="n">
        <f aca="false">IF($E8=0, ROUNDUP(100/($H8/2),0), ROUNDUP((100-ROUNDUP(30/$E8,0)*$H8/2)/$H8,0)+ROUNDUP(30/$E8,0))</f>
        <v>38</v>
      </c>
      <c r="O8" s="25" t="s">
        <v>49</v>
      </c>
      <c r="P8" s="25" t="s">
        <v>46</v>
      </c>
      <c r="Q8" s="25" t="s">
        <v>52</v>
      </c>
    </row>
    <row r="9" customFormat="false" ht="12.75" hidden="false" customHeight="false" outlineLevel="0" collapsed="false">
      <c r="A9" s="20"/>
      <c r="B9" s="21"/>
      <c r="C9" s="22"/>
      <c r="D9" s="26" t="n">
        <v>2</v>
      </c>
      <c r="E9" s="26" t="n">
        <v>5</v>
      </c>
      <c r="F9" s="27" t="n">
        <v>3</v>
      </c>
      <c r="G9" s="27" t="n">
        <v>8</v>
      </c>
      <c r="H9" s="27" t="n">
        <f aca="false">F9*(G9/2+0.5)</f>
        <v>13.5</v>
      </c>
      <c r="I9" s="27" t="n">
        <f aca="false">F9*G9</f>
        <v>24</v>
      </c>
      <c r="J9" s="27" t="n">
        <f aca="false">ROUNDUP(50/H9,0)</f>
        <v>4</v>
      </c>
      <c r="K9" s="27" t="n">
        <f aca="false">IF(E9=0, ROUNDUP(50/(H9/2),0), ROUNDUP((50-ROUNDUP(15/E9,0)*H9/2)/H9,0)+ROUNDUP(15/E9,0))</f>
        <v>6</v>
      </c>
      <c r="L9" s="27" t="n">
        <f aca="false">ROUNDUP(100/H9,0)</f>
        <v>8</v>
      </c>
      <c r="M9" s="27" t="n">
        <f aca="false">IF($E9=0, ROUNDUP(100/($H9/2),0), ROUNDUP((100-ROUNDUP(15/$E9,0)*$H9/2)/$H9,0)+ROUNDUP(15/$E9,0))</f>
        <v>9</v>
      </c>
      <c r="N9" s="27" t="n">
        <f aca="false">IF($E9=0, ROUNDUP(100/($H9/2),0), ROUNDUP((100-ROUNDUP(30/$E9,0)*$H9/2)/$H9,0)+ROUNDUP(30/$E9,0))</f>
        <v>11</v>
      </c>
      <c r="O9" s="25"/>
      <c r="P9" s="25"/>
      <c r="Q9" s="25"/>
    </row>
    <row r="10" customFormat="false" ht="13.5" hidden="false" customHeight="true" outlineLevel="0" collapsed="false">
      <c r="A10" s="12" t="s">
        <v>53</v>
      </c>
      <c r="B10" s="13" t="n">
        <f aca="false">2*C10+ROUND(2.5*E10,0)+ROUND(0.75*E11,0)+3*F10+2*F11+((G10-2)+(G11-2))+D10+D11</f>
        <v>31</v>
      </c>
      <c r="C10" s="13" t="n">
        <v>1</v>
      </c>
      <c r="D10" s="14" t="n">
        <v>0</v>
      </c>
      <c r="E10" s="14" t="n">
        <v>0</v>
      </c>
      <c r="F10" s="15" t="n">
        <v>1</v>
      </c>
      <c r="G10" s="15" t="n">
        <v>10</v>
      </c>
      <c r="H10" s="15" t="n">
        <f aca="false">F10*(G10/2+0.5)</f>
        <v>5.5</v>
      </c>
      <c r="I10" s="15" t="n">
        <f aca="false">F10*G10</f>
        <v>10</v>
      </c>
      <c r="J10" s="15" t="n">
        <f aca="false">ROUNDUP(50/H10,0)</f>
        <v>10</v>
      </c>
      <c r="K10" s="15" t="n">
        <f aca="false">IF(E10=0, ROUNDUP(50/(H10/2),0), ROUNDUP((50-ROUNDUP(15/E10,0)*H10/2)/H10,0)+ROUNDUP(15/E10,0))</f>
        <v>19</v>
      </c>
      <c r="L10" s="15" t="n">
        <f aca="false">ROUNDUP(100/H10,0)</f>
        <v>19</v>
      </c>
      <c r="M10" s="15" t="n">
        <f aca="false">IF($E10=0, ROUNDUP(100/($H10/2),0), ROUNDUP((100-ROUNDUP(15/$E10,0)*$H10/2)/$H10,0)+ROUNDUP(15/$E10,0))</f>
        <v>37</v>
      </c>
      <c r="N10" s="15" t="n">
        <f aca="false">IF($E10=0, ROUNDUP(100/($H10/2),0), ROUNDUP((100-ROUNDUP(30/$E10,0)*$H10/2)/$H10,0)+ROUNDUP(30/$E10,0))</f>
        <v>37</v>
      </c>
      <c r="O10" s="17" t="s">
        <v>49</v>
      </c>
      <c r="P10" s="17" t="s">
        <v>46</v>
      </c>
      <c r="Q10" s="17" t="s">
        <v>54</v>
      </c>
    </row>
    <row r="11" customFormat="false" ht="12.75" hidden="false" customHeight="false" outlineLevel="0" collapsed="false">
      <c r="A11" s="12"/>
      <c r="B11" s="13"/>
      <c r="C11" s="13"/>
      <c r="D11" s="18" t="n">
        <v>2</v>
      </c>
      <c r="E11" s="18" t="n">
        <v>3</v>
      </c>
      <c r="F11" s="19" t="n">
        <v>3</v>
      </c>
      <c r="G11" s="19" t="n">
        <v>10</v>
      </c>
      <c r="H11" s="19" t="n">
        <f aca="false">F11*(G11/2+0.5)</f>
        <v>16.5</v>
      </c>
      <c r="I11" s="19" t="n">
        <f aca="false">F11*G11</f>
        <v>30</v>
      </c>
      <c r="J11" s="19" t="n">
        <f aca="false">ROUNDUP(50/H11,0)</f>
        <v>4</v>
      </c>
      <c r="K11" s="19" t="n">
        <f aca="false">IF(E11=0, ROUNDUP(50/(H11/2),0), ROUNDUP((50-ROUNDUP(15/E11,0)*H11/2)/H11,0)+ROUNDUP(15/E11,0))</f>
        <v>6</v>
      </c>
      <c r="L11" s="19" t="n">
        <f aca="false">ROUNDUP(100/H11,0)</f>
        <v>7</v>
      </c>
      <c r="M11" s="19" t="n">
        <f aca="false">IF($E11=0, ROUNDUP(100/($H11/2),0), ROUNDUP((100-ROUNDUP(15/$E11,0)*$H11/2)/$H11,0)+ROUNDUP(15/$E11,0))</f>
        <v>9</v>
      </c>
      <c r="N11" s="19" t="n">
        <f aca="false">IF($E11=0, ROUNDUP(100/($H11/2),0), ROUNDUP((100-ROUNDUP(30/$E11,0)*$H11/2)/$H11,0)+ROUNDUP(30/$E11,0))</f>
        <v>12</v>
      </c>
      <c r="O11" s="17"/>
      <c r="P11" s="17"/>
      <c r="Q11" s="17"/>
    </row>
    <row r="12" customFormat="false" ht="13.5" hidden="false" customHeight="true" outlineLevel="0" collapsed="false">
      <c r="A12" s="20" t="s">
        <v>55</v>
      </c>
      <c r="B12" s="21" t="n">
        <f aca="false">2*C12+ROUND(2.5*E12,0)+ROUND(0.75*E13,0)+3*F12+2*F13+((G12-2)+(G13-2))+D12+D13</f>
        <v>31</v>
      </c>
      <c r="C12" s="22" t="n">
        <v>2</v>
      </c>
      <c r="D12" s="23" t="n">
        <v>1</v>
      </c>
      <c r="E12" s="23" t="n">
        <v>0</v>
      </c>
      <c r="F12" s="24" t="n">
        <v>1</v>
      </c>
      <c r="G12" s="24" t="n">
        <v>8</v>
      </c>
      <c r="H12" s="24" t="n">
        <f aca="false">F12*(G12/2+0.5)</f>
        <v>4.5</v>
      </c>
      <c r="I12" s="24" t="n">
        <f aca="false">F12*G12</f>
        <v>8</v>
      </c>
      <c r="J12" s="24" t="n">
        <f aca="false">ROUNDUP(50/H12,0)</f>
        <v>12</v>
      </c>
      <c r="K12" s="24" t="n">
        <f aca="false">IF(E12=0, ROUNDUP(50/(H12/2),0), ROUNDUP((50-ROUNDUP(15/E12,0)*H12/2)/H12,0)+ROUNDUP(15/E12,0))</f>
        <v>23</v>
      </c>
      <c r="L12" s="24" t="n">
        <f aca="false">ROUNDUP(100/H12,0)</f>
        <v>23</v>
      </c>
      <c r="M12" s="24" t="n">
        <f aca="false">IF($E12=0, ROUNDUP(100/($H12/2),0), ROUNDUP((100-ROUNDUP(15/$E12,0)*$H12/2)/$H12,0)+ROUNDUP(15/$E12,0))</f>
        <v>45</v>
      </c>
      <c r="N12" s="24" t="n">
        <f aca="false">IF($E12=0, ROUNDUP(100/($H12/2),0), ROUNDUP((100-ROUNDUP(30/$E12,0)*$H12/2)/$H12,0)+ROUNDUP(30/$E12,0))</f>
        <v>45</v>
      </c>
      <c r="O12" s="25" t="s">
        <v>56</v>
      </c>
      <c r="P12" s="25" t="s">
        <v>57</v>
      </c>
      <c r="Q12" s="25" t="s">
        <v>58</v>
      </c>
    </row>
    <row r="13" customFormat="false" ht="12.75" hidden="false" customHeight="false" outlineLevel="0" collapsed="false">
      <c r="A13" s="20"/>
      <c r="B13" s="21"/>
      <c r="C13" s="22"/>
      <c r="D13" s="26" t="n">
        <v>3</v>
      </c>
      <c r="E13" s="26" t="n">
        <v>2</v>
      </c>
      <c r="F13" s="27" t="n">
        <v>3</v>
      </c>
      <c r="G13" s="27" t="n">
        <v>8</v>
      </c>
      <c r="H13" s="27" t="n">
        <f aca="false">F13*(G13/2+0.5)</f>
        <v>13.5</v>
      </c>
      <c r="I13" s="27" t="n">
        <f aca="false">F13*G13</f>
        <v>24</v>
      </c>
      <c r="J13" s="27" t="n">
        <f aca="false">ROUNDUP(50/H13,0)</f>
        <v>4</v>
      </c>
      <c r="K13" s="27" t="n">
        <f aca="false">IF(E13=0, ROUNDUP(50/(H13/2),0), ROUNDUP((50-ROUNDUP(15/E13,0)*H13/2)/H13,0)+ROUNDUP(15/E13,0))</f>
        <v>7</v>
      </c>
      <c r="L13" s="27" t="n">
        <f aca="false">ROUNDUP(100/H13,0)</f>
        <v>8</v>
      </c>
      <c r="M13" s="27" t="n">
        <f aca="false">IF($E13=0, ROUNDUP(100/($H13/2),0), ROUNDUP((100-ROUNDUP(15/$E13,0)*$H13/2)/$H13,0)+ROUNDUP(15/$E13,0))</f>
        <v>12</v>
      </c>
      <c r="N13" s="27" t="n">
        <f aca="false">IF($E13=0, ROUNDUP(100/($H13/2),0), ROUNDUP((100-ROUNDUP(30/$E13,0)*$H13/2)/$H13,0)+ROUNDUP(30/$E13,0))</f>
        <v>14</v>
      </c>
      <c r="O13" s="25"/>
      <c r="P13" s="25"/>
      <c r="Q13" s="25"/>
    </row>
    <row r="14" customFormat="false" ht="12.75" hidden="false" customHeight="false" outlineLevel="0" collapsed="false">
      <c r="A14" s="20" t="s">
        <v>59</v>
      </c>
      <c r="B14" s="21" t="n">
        <f aca="false">2*C14+ROUND(2.5*E14,0)+ROUND(0.75*E15,0)+3*F14+2*F15+((G14-2)+(G15-2))+D14+D15</f>
        <v>39</v>
      </c>
      <c r="C14" s="22" t="n">
        <v>4</v>
      </c>
      <c r="D14" s="23" t="n">
        <v>1</v>
      </c>
      <c r="E14" s="23" t="n">
        <v>0</v>
      </c>
      <c r="F14" s="24" t="n">
        <v>1</v>
      </c>
      <c r="G14" s="24" t="n">
        <v>10</v>
      </c>
      <c r="H14" s="24" t="n">
        <f aca="false">F14*(G14/2+0.5)</f>
        <v>5.5</v>
      </c>
      <c r="I14" s="24" t="n">
        <f aca="false">F14*G14</f>
        <v>10</v>
      </c>
      <c r="J14" s="24" t="n">
        <f aca="false">ROUNDUP(50/H14,0)</f>
        <v>10</v>
      </c>
      <c r="K14" s="24" t="n">
        <f aca="false">IF(E14=0, ROUNDUP(50/(H14/2),0), ROUNDUP((50-ROUNDUP(15/E14,0)*H14/2)/H14,0)+ROUNDUP(15/E14,0))</f>
        <v>19</v>
      </c>
      <c r="L14" s="24" t="n">
        <f aca="false">ROUNDUP(100/H14,0)</f>
        <v>19</v>
      </c>
      <c r="M14" s="24" t="n">
        <f aca="false">IF($E14=0, ROUNDUP(100/($H14/2),0), ROUNDUP((100-ROUNDUP(15/$E14,0)*$H14/2)/$H14,0)+ROUNDUP(15/$E14,0))</f>
        <v>37</v>
      </c>
      <c r="N14" s="24" t="n">
        <f aca="false">IF($E14=0, ROUNDUP(100/($H14/2),0), ROUNDUP((100-ROUNDUP(30/$E14,0)*$H14/2)/$H14,0)+ROUNDUP(30/$E14,0))</f>
        <v>37</v>
      </c>
      <c r="O14" s="25"/>
      <c r="P14" s="25"/>
      <c r="Q14" s="25"/>
    </row>
    <row r="15" customFormat="false" ht="12.75" hidden="false" customHeight="false" outlineLevel="0" collapsed="false">
      <c r="A15" s="20"/>
      <c r="B15" s="21"/>
      <c r="C15" s="22"/>
      <c r="D15" s="26" t="n">
        <v>3</v>
      </c>
      <c r="E15" s="26" t="n">
        <v>3</v>
      </c>
      <c r="F15" s="27" t="n">
        <v>3</v>
      </c>
      <c r="G15" s="27" t="n">
        <v>10</v>
      </c>
      <c r="H15" s="27" t="n">
        <f aca="false">F15*(G15/2+0.5)</f>
        <v>16.5</v>
      </c>
      <c r="I15" s="27" t="n">
        <f aca="false">F15*G15</f>
        <v>30</v>
      </c>
      <c r="J15" s="27" t="n">
        <f aca="false">ROUNDUP(50/H15,0)</f>
        <v>4</v>
      </c>
      <c r="K15" s="27" t="n">
        <f aca="false">IF(E15=0, ROUNDUP(50/(H15/2),0), ROUNDUP((50-ROUNDUP(15/E15,0)*H15/2)/H15,0)+ROUNDUP(15/E15,0))</f>
        <v>6</v>
      </c>
      <c r="L15" s="27" t="n">
        <f aca="false">ROUNDUP(100/H15,0)</f>
        <v>7</v>
      </c>
      <c r="M15" s="27" t="n">
        <f aca="false">IF($E15=0, ROUNDUP(100/($H15/2),0), ROUNDUP((100-ROUNDUP(15/$E15,0)*$H15/2)/$H15,0)+ROUNDUP(15/$E15,0))</f>
        <v>9</v>
      </c>
      <c r="N15" s="27" t="n">
        <f aca="false">IF($E15=0, ROUNDUP(100/($H15/2),0), ROUNDUP((100-ROUNDUP(30/$E15,0)*$H15/2)/$H15,0)+ROUNDUP(30/$E15,0))</f>
        <v>12</v>
      </c>
      <c r="O15" s="25"/>
      <c r="P15" s="25"/>
      <c r="Q15" s="25"/>
    </row>
    <row r="16" customFormat="false" ht="12.75" hidden="false" customHeight="true" outlineLevel="0" collapsed="false">
      <c r="A16" s="12" t="s">
        <v>60</v>
      </c>
      <c r="B16" s="13" t="n">
        <f aca="false">2*C16+ROUND(2.5*E16,0)+ROUND(0.75*E17,0)+3*F16+2*F17+((G16-2)+(G17-2))+D16+D17</f>
        <v>33</v>
      </c>
      <c r="C16" s="13" t="n">
        <v>1</v>
      </c>
      <c r="D16" s="14" t="n">
        <v>0</v>
      </c>
      <c r="E16" s="14" t="n">
        <v>1</v>
      </c>
      <c r="F16" s="15" t="n">
        <v>1</v>
      </c>
      <c r="G16" s="15" t="n">
        <v>8</v>
      </c>
      <c r="H16" s="15" t="n">
        <f aca="false">F16*(G16/2+0.5)</f>
        <v>4.5</v>
      </c>
      <c r="I16" s="15" t="n">
        <f aca="false">F16*G16</f>
        <v>8</v>
      </c>
      <c r="J16" s="15" t="n">
        <f aca="false">ROUNDUP(50/H16,0)</f>
        <v>12</v>
      </c>
      <c r="K16" s="15" t="n">
        <f aca="false">IF(E16=0, ROUNDUP(50/(H16/2),0), ROUNDUP((50-ROUNDUP(15/E16,0)*H16/2)/H16,0)+ROUNDUP(15/E16,0))</f>
        <v>19</v>
      </c>
      <c r="L16" s="15" t="n">
        <f aca="false">ROUNDUP(100/H16,0)</f>
        <v>23</v>
      </c>
      <c r="M16" s="15" t="n">
        <f aca="false">IF($E16=0, ROUNDUP(100/($H16/2),0), ROUNDUP((100-ROUNDUP(15/$E16,0)*$H16/2)/$H16,0)+ROUNDUP(15/$E16,0))</f>
        <v>30</v>
      </c>
      <c r="N16" s="15" t="n">
        <f aca="false">IF($E16=0, ROUNDUP(100/($H16/2),0), ROUNDUP((100-ROUNDUP(30/$E16,0)*$H16/2)/$H16,0)+ROUNDUP(30/$E16,0))</f>
        <v>38</v>
      </c>
      <c r="O16" s="17" t="s">
        <v>56</v>
      </c>
      <c r="P16" s="17" t="s">
        <v>57</v>
      </c>
      <c r="Q16" s="17" t="s">
        <v>61</v>
      </c>
    </row>
    <row r="17" customFormat="false" ht="12.75" hidden="false" customHeight="false" outlineLevel="0" collapsed="false">
      <c r="A17" s="12"/>
      <c r="B17" s="13"/>
      <c r="C17" s="13"/>
      <c r="D17" s="18" t="n">
        <v>2</v>
      </c>
      <c r="E17" s="18" t="n">
        <v>6</v>
      </c>
      <c r="F17" s="19" t="n">
        <v>3</v>
      </c>
      <c r="G17" s="19" t="n">
        <v>8</v>
      </c>
      <c r="H17" s="19" t="n">
        <f aca="false">F17*(G17/2+0.5)</f>
        <v>13.5</v>
      </c>
      <c r="I17" s="19" t="n">
        <f aca="false">F17*G17</f>
        <v>24</v>
      </c>
      <c r="J17" s="19" t="n">
        <f aca="false">ROUNDUP(50/H17,0)</f>
        <v>4</v>
      </c>
      <c r="K17" s="19" t="n">
        <f aca="false">IF(E17=0, ROUNDUP(50/(H17/2),0), ROUNDUP((50-ROUNDUP(15/E17,0)*H17/2)/H17,0)+ROUNDUP(15/E17,0))</f>
        <v>6</v>
      </c>
      <c r="L17" s="19" t="n">
        <f aca="false">ROUNDUP(100/H17,0)</f>
        <v>8</v>
      </c>
      <c r="M17" s="19" t="n">
        <f aca="false">IF($E17=0, ROUNDUP(100/($H17/2),0), ROUNDUP((100-ROUNDUP(15/$E17,0)*$H17/2)/$H17,0)+ROUNDUP(15/$E17,0))</f>
        <v>9</v>
      </c>
      <c r="N17" s="19" t="n">
        <f aca="false">IF($E17=0, ROUNDUP(100/($H17/2),0), ROUNDUP((100-ROUNDUP(30/$E17,0)*$H17/2)/$H17,0)+ROUNDUP(30/$E17,0))</f>
        <v>10</v>
      </c>
      <c r="O17" s="17"/>
      <c r="P17" s="17"/>
      <c r="Q17" s="17"/>
    </row>
    <row r="18" customFormat="false" ht="12.75" hidden="false" customHeight="false" outlineLevel="0" collapsed="false">
      <c r="A18" s="12" t="s">
        <v>62</v>
      </c>
      <c r="B18" s="13" t="n">
        <f aca="false">2*C18+ROUND(2.5*E18,0)+ROUND(0.75*E19,0)+3*F18+2*F19+((G18-2)+(G19-2))+D18+D19</f>
        <v>40</v>
      </c>
      <c r="C18" s="13" t="n">
        <v>2</v>
      </c>
      <c r="D18" s="14" t="n">
        <v>0</v>
      </c>
      <c r="E18" s="14" t="n">
        <v>1</v>
      </c>
      <c r="F18" s="15" t="n">
        <v>1</v>
      </c>
      <c r="G18" s="15" t="n">
        <v>10</v>
      </c>
      <c r="H18" s="15" t="n">
        <f aca="false">F18*(G18/2+0.5)</f>
        <v>5.5</v>
      </c>
      <c r="I18" s="15" t="n">
        <f aca="false">F18*G18</f>
        <v>10</v>
      </c>
      <c r="J18" s="15" t="n">
        <f aca="false">ROUNDUP(50/H18,0)</f>
        <v>10</v>
      </c>
      <c r="K18" s="15" t="n">
        <f aca="false">IF(E18=0, ROUNDUP(50/(H18/2),0), ROUNDUP((50-ROUNDUP(15/E18,0)*H18/2)/H18,0)+ROUNDUP(15/E18,0))</f>
        <v>17</v>
      </c>
      <c r="L18" s="15" t="n">
        <f aca="false">ROUNDUP(100/H18,0)</f>
        <v>19</v>
      </c>
      <c r="M18" s="15" t="n">
        <f aca="false">IF($E18=0, ROUNDUP(100/($H18/2),0), ROUNDUP((100-ROUNDUP(15/$E18,0)*$H18/2)/$H18,0)+ROUNDUP(15/$E18,0))</f>
        <v>26</v>
      </c>
      <c r="N18" s="15" t="n">
        <f aca="false">IF($E18=0, ROUNDUP(100/($H18/2),0), ROUNDUP((100-ROUNDUP(30/$E18,0)*$H18/2)/$H18,0)+ROUNDUP(30/$E18,0))</f>
        <v>34</v>
      </c>
      <c r="O18" s="17"/>
      <c r="P18" s="17"/>
      <c r="Q18" s="17"/>
    </row>
    <row r="19" customFormat="false" ht="12.75" hidden="false" customHeight="false" outlineLevel="0" collapsed="false">
      <c r="A19" s="12"/>
      <c r="B19" s="13"/>
      <c r="C19" s="13"/>
      <c r="D19" s="18" t="n">
        <v>2</v>
      </c>
      <c r="E19" s="18" t="n">
        <v>8</v>
      </c>
      <c r="F19" s="19" t="n">
        <v>3</v>
      </c>
      <c r="G19" s="19" t="n">
        <v>10</v>
      </c>
      <c r="H19" s="19" t="n">
        <f aca="false">F19*(G19/2+0.5)</f>
        <v>16.5</v>
      </c>
      <c r="I19" s="19" t="n">
        <f aca="false">F19*G19</f>
        <v>30</v>
      </c>
      <c r="J19" s="19" t="n">
        <f aca="false">ROUNDUP(50/H19,0)</f>
        <v>4</v>
      </c>
      <c r="K19" s="19" t="n">
        <f aca="false">IF(E19=0, ROUNDUP(50/(H19/2),0), ROUNDUP((50-ROUNDUP(15/E19,0)*H19/2)/H19,0)+ROUNDUP(15/E19,0))</f>
        <v>5</v>
      </c>
      <c r="L19" s="19" t="n">
        <f aca="false">ROUNDUP(100/H19,0)</f>
        <v>7</v>
      </c>
      <c r="M19" s="19" t="n">
        <f aca="false">IF($E19=0, ROUNDUP(100/($H19/2),0), ROUNDUP((100-ROUNDUP(15/$E19,0)*$H19/2)/$H19,0)+ROUNDUP(15/$E19,0))</f>
        <v>8</v>
      </c>
      <c r="N19" s="19" t="n">
        <f aca="false">IF($E19=0, ROUNDUP(100/($H19/2),0), ROUNDUP((100-ROUNDUP(30/$E19,0)*$H19/2)/$H19,0)+ROUNDUP(30/$E19,0))</f>
        <v>9</v>
      </c>
      <c r="O19" s="17"/>
      <c r="P19" s="17"/>
      <c r="Q19" s="17"/>
    </row>
    <row r="20" customFormat="false" ht="13.5" hidden="false" customHeight="true" outlineLevel="0" collapsed="false">
      <c r="A20" s="20" t="s">
        <v>63</v>
      </c>
      <c r="B20" s="21" t="n">
        <f aca="false">2*C20+ROUND(2.5*E20,0)+ROUND(0.75*E21,0)+3*F20+2*F21+((G20-2)+(G21-2))+D20+D21</f>
        <v>32</v>
      </c>
      <c r="C20" s="22" t="n">
        <v>1</v>
      </c>
      <c r="D20" s="23" t="n">
        <v>0</v>
      </c>
      <c r="E20" s="23" t="n">
        <v>0</v>
      </c>
      <c r="F20" s="24" t="n">
        <v>1</v>
      </c>
      <c r="G20" s="24" t="n">
        <v>10</v>
      </c>
      <c r="H20" s="24" t="n">
        <f aca="false">F20*(G20/2+0.5)</f>
        <v>5.5</v>
      </c>
      <c r="I20" s="24" t="n">
        <f aca="false">F20*G20</f>
        <v>10</v>
      </c>
      <c r="J20" s="24" t="n">
        <f aca="false">ROUNDUP(50/H20,0)</f>
        <v>10</v>
      </c>
      <c r="K20" s="24" t="n">
        <f aca="false">IF(E20=0, ROUNDUP(50/(H20/2),0), ROUNDUP((50-ROUNDUP(15/E20,0)*H20/2)/H20,0)+ROUNDUP(15/E20,0))</f>
        <v>19</v>
      </c>
      <c r="L20" s="24" t="n">
        <f aca="false">ROUNDUP(100/H20,0)</f>
        <v>19</v>
      </c>
      <c r="M20" s="24" t="n">
        <f aca="false">IF($E20=0, ROUNDUP(100/($H20/2),0), ROUNDUP((100-ROUNDUP(15/$E20,0)*$H20/2)/$H20,0)+ROUNDUP(15/$E20,0))</f>
        <v>37</v>
      </c>
      <c r="N20" s="24" t="n">
        <f aca="false">IF($E20=0, ROUNDUP(100/($H20/2),0), ROUNDUP((100-ROUNDUP(30/$E20,0)*$H20/2)/$H20,0)+ROUNDUP(30/$E20,0))</f>
        <v>37</v>
      </c>
      <c r="O20" s="25" t="s">
        <v>56</v>
      </c>
      <c r="P20" s="25" t="s">
        <v>57</v>
      </c>
      <c r="Q20" s="25" t="s">
        <v>64</v>
      </c>
    </row>
    <row r="21" customFormat="false" ht="12.75" hidden="false" customHeight="false" outlineLevel="0" collapsed="false">
      <c r="A21" s="20"/>
      <c r="B21" s="21"/>
      <c r="C21" s="22"/>
      <c r="D21" s="26" t="n">
        <v>2</v>
      </c>
      <c r="E21" s="26" t="n">
        <v>4</v>
      </c>
      <c r="F21" s="27" t="n">
        <v>3</v>
      </c>
      <c r="G21" s="27" t="n">
        <v>10</v>
      </c>
      <c r="H21" s="27" t="n">
        <f aca="false">F21*(G21/2+0.5)</f>
        <v>16.5</v>
      </c>
      <c r="I21" s="27" t="n">
        <f aca="false">F21*G21</f>
        <v>30</v>
      </c>
      <c r="J21" s="27" t="n">
        <f aca="false">ROUNDUP(50/H21,0)</f>
        <v>4</v>
      </c>
      <c r="K21" s="27" t="n">
        <f aca="false">IF(E21=0, ROUNDUP(50/(H21/2),0), ROUNDUP((50-ROUNDUP(15/E21,0)*H21/2)/H21,0)+ROUNDUP(15/E21,0))</f>
        <v>6</v>
      </c>
      <c r="L21" s="27" t="n">
        <f aca="false">ROUNDUP(100/H21,0)</f>
        <v>7</v>
      </c>
      <c r="M21" s="27" t="n">
        <f aca="false">IF($E21=0, ROUNDUP(100/($H21/2),0), ROUNDUP((100-ROUNDUP(15/$E21,0)*$H21/2)/$H21,0)+ROUNDUP(15/$E21,0))</f>
        <v>9</v>
      </c>
      <c r="N21" s="27" t="n">
        <f aca="false">IF($E21=0, ROUNDUP(100/($H21/2),0), ROUNDUP((100-ROUNDUP(30/$E21,0)*$H21/2)/$H21,0)+ROUNDUP(30/$E21,0))</f>
        <v>11</v>
      </c>
      <c r="O21" s="25"/>
      <c r="P21" s="25"/>
      <c r="Q21" s="25"/>
    </row>
    <row r="22" customFormat="false" ht="12.75" hidden="false" customHeight="false" outlineLevel="0" collapsed="false">
      <c r="A22" s="20" t="s">
        <v>65</v>
      </c>
      <c r="B22" s="21" t="n">
        <f aca="false">2*C22+ROUND(2.5*E22,0)+ROUND(0.75*E23,0)+3*F22+2*F23+((G22-2)+(G23-2))+D22+D23</f>
        <v>40</v>
      </c>
      <c r="C22" s="22" t="n">
        <v>2</v>
      </c>
      <c r="D22" s="23" t="n">
        <v>0</v>
      </c>
      <c r="E22" s="23" t="n">
        <v>0</v>
      </c>
      <c r="F22" s="24" t="n">
        <v>1</v>
      </c>
      <c r="G22" s="24" t="n">
        <v>12</v>
      </c>
      <c r="H22" s="24" t="n">
        <f aca="false">F22*(G22/2+0.5)</f>
        <v>6.5</v>
      </c>
      <c r="I22" s="24" t="n">
        <f aca="false">F22*G22</f>
        <v>12</v>
      </c>
      <c r="J22" s="24" t="n">
        <f aca="false">ROUNDUP(50/H22,0)</f>
        <v>8</v>
      </c>
      <c r="K22" s="24" t="n">
        <f aca="false">IF(E22=0, ROUNDUP(50/(H22/2),0), ROUNDUP((50-ROUNDUP(15/E22,0)*H22/2)/H22,0)+ROUNDUP(15/E22,0))</f>
        <v>16</v>
      </c>
      <c r="L22" s="24" t="n">
        <f aca="false">ROUNDUP(100/H22,0)</f>
        <v>16</v>
      </c>
      <c r="M22" s="24" t="n">
        <f aca="false">IF($E22=0, ROUNDUP(100/($H22/2),0), ROUNDUP((100-ROUNDUP(15/$E22,0)*$H22/2)/$H22,0)+ROUNDUP(15/$E22,0))</f>
        <v>31</v>
      </c>
      <c r="N22" s="24" t="n">
        <f aca="false">IF($E22=0, ROUNDUP(100/($H22/2),0), ROUNDUP((100-ROUNDUP(30/$E22,0)*$H22/2)/$H22,0)+ROUNDUP(30/$E22,0))</f>
        <v>31</v>
      </c>
      <c r="O22" s="25"/>
      <c r="P22" s="25"/>
      <c r="Q22" s="25"/>
    </row>
    <row r="23" customFormat="false" ht="12.75" hidden="false" customHeight="false" outlineLevel="0" collapsed="false">
      <c r="A23" s="20"/>
      <c r="B23" s="21"/>
      <c r="C23" s="22"/>
      <c r="D23" s="26" t="n">
        <v>2</v>
      </c>
      <c r="E23" s="26" t="n">
        <v>6</v>
      </c>
      <c r="F23" s="27" t="n">
        <v>3</v>
      </c>
      <c r="G23" s="27" t="n">
        <v>12</v>
      </c>
      <c r="H23" s="27" t="n">
        <f aca="false">F23*(G23/2+0.5)</f>
        <v>19.5</v>
      </c>
      <c r="I23" s="27" t="n">
        <f aca="false">F23*G23</f>
        <v>36</v>
      </c>
      <c r="J23" s="27" t="n">
        <f aca="false">ROUNDUP(50/H23,0)</f>
        <v>3</v>
      </c>
      <c r="K23" s="27" t="n">
        <f aca="false">IF(E23=0, ROUNDUP(50/(H23/2),0), ROUNDUP((50-ROUNDUP(15/E23,0)*H23/2)/H23,0)+ROUNDUP(15/E23,0))</f>
        <v>5</v>
      </c>
      <c r="L23" s="27" t="n">
        <f aca="false">ROUNDUP(100/H23,0)</f>
        <v>6</v>
      </c>
      <c r="M23" s="27" t="n">
        <f aca="false">IF($E23=0, ROUNDUP(100/($H23/2),0), ROUNDUP((100-ROUNDUP(15/$E23,0)*$H23/2)/$H23,0)+ROUNDUP(15/$E23,0))</f>
        <v>7</v>
      </c>
      <c r="N23" s="27" t="n">
        <f aca="false">IF($E23=0, ROUNDUP(100/($H23/2),0), ROUNDUP((100-ROUNDUP(30/$E23,0)*$H23/2)/$H23,0)+ROUNDUP(30/$E23,0))</f>
        <v>8</v>
      </c>
      <c r="O23" s="25"/>
      <c r="P23" s="25"/>
      <c r="Q23" s="25"/>
    </row>
    <row r="24" customFormat="false" ht="12.75" hidden="false" customHeight="true" outlineLevel="0" collapsed="false">
      <c r="A24" s="12" t="s">
        <v>66</v>
      </c>
      <c r="B24" s="13" t="n">
        <f aca="false">2*C24+ROUND(2.5*E24,0)+ROUND(0.75*E25,0)+3*F24+2*F25+((G24-2)+(G25-2))+D24+D25</f>
        <v>41</v>
      </c>
      <c r="C24" s="13" t="n">
        <v>3</v>
      </c>
      <c r="D24" s="14" t="n">
        <v>1</v>
      </c>
      <c r="E24" s="14" t="n">
        <v>0</v>
      </c>
      <c r="F24" s="15" t="n">
        <v>1</v>
      </c>
      <c r="G24" s="15" t="n">
        <v>10</v>
      </c>
      <c r="H24" s="15" t="n">
        <f aca="false">F24*(G24/2+0.5)</f>
        <v>5.5</v>
      </c>
      <c r="I24" s="15" t="n">
        <f aca="false">F24*G24</f>
        <v>10</v>
      </c>
      <c r="J24" s="15" t="n">
        <f aca="false">ROUNDUP(50/H24,0)</f>
        <v>10</v>
      </c>
      <c r="K24" s="15" t="n">
        <f aca="false">IF(E24=0, ROUNDUP(50/(H24/2),0), ROUNDUP((50-ROUNDUP(15/E24,0)*H24/2)/H24,0)+ROUNDUP(15/E24,0))</f>
        <v>19</v>
      </c>
      <c r="L24" s="15" t="n">
        <f aca="false">ROUNDUP(100/H24,0)</f>
        <v>19</v>
      </c>
      <c r="M24" s="15" t="n">
        <f aca="false">IF($E24=0, ROUNDUP(100/($H24/2),0), ROUNDUP((100-ROUNDUP(15/$E24,0)*$H24/2)/$H24,0)+ROUNDUP(15/$E24,0))</f>
        <v>37</v>
      </c>
      <c r="N24" s="15" t="n">
        <f aca="false">IF($E24=0, ROUNDUP(100/($H24/2),0), ROUNDUP((100-ROUNDUP(30/$E24,0)*$H24/2)/$H24,0)+ROUNDUP(30/$E24,0))</f>
        <v>37</v>
      </c>
      <c r="O24" s="17" t="s">
        <v>67</v>
      </c>
      <c r="P24" s="17" t="s">
        <v>68</v>
      </c>
      <c r="Q24" s="17" t="s">
        <v>69</v>
      </c>
    </row>
    <row r="25" customFormat="false" ht="12.75" hidden="false" customHeight="false" outlineLevel="0" collapsed="false">
      <c r="A25" s="12"/>
      <c r="B25" s="13"/>
      <c r="C25" s="13"/>
      <c r="D25" s="18" t="n">
        <v>3</v>
      </c>
      <c r="E25" s="18" t="n">
        <v>5</v>
      </c>
      <c r="F25" s="19" t="n">
        <v>4</v>
      </c>
      <c r="G25" s="19" t="n">
        <v>10</v>
      </c>
      <c r="H25" s="19" t="n">
        <f aca="false">F25*(G25/2+0.5)</f>
        <v>22</v>
      </c>
      <c r="I25" s="19" t="n">
        <f aca="false">F25*G25</f>
        <v>40</v>
      </c>
      <c r="J25" s="19" t="n">
        <f aca="false">ROUNDUP(50/H25,0)</f>
        <v>3</v>
      </c>
      <c r="K25" s="19" t="n">
        <f aca="false">IF(E25=0, ROUNDUP(50/(H25/2),0), ROUNDUP((50-ROUNDUP(15/E25,0)*H25/2)/H25,0)+ROUNDUP(15/E25,0))</f>
        <v>4</v>
      </c>
      <c r="L25" s="19" t="n">
        <f aca="false">ROUNDUP(100/H25,0)</f>
        <v>5</v>
      </c>
      <c r="M25" s="19" t="n">
        <f aca="false">IF($E25=0, ROUNDUP(100/($H25/2),0), ROUNDUP((100-ROUNDUP(15/$E25,0)*$H25/2)/$H25,0)+ROUNDUP(15/$E25,0))</f>
        <v>7</v>
      </c>
      <c r="N25" s="19" t="n">
        <f aca="false">IF($E25=0, ROUNDUP(100/($H25/2),0), ROUNDUP((100-ROUNDUP(30/$E25,0)*$H25/2)/$H25,0)+ROUNDUP(30/$E25,0))</f>
        <v>8</v>
      </c>
      <c r="O25" s="17"/>
      <c r="P25" s="17"/>
      <c r="Q25" s="17"/>
    </row>
    <row r="26" customFormat="false" ht="12.75" hidden="false" customHeight="true" outlineLevel="0" collapsed="false">
      <c r="A26" s="20" t="s">
        <v>70</v>
      </c>
      <c r="B26" s="21" t="n">
        <f aca="false">2*C26+ROUND(2.5*E26,0)+ROUND(0.75*E27,0)+3*F26+2*F27+((G26-2)+(G27-2))+D26+D27</f>
        <v>44</v>
      </c>
      <c r="C26" s="22" t="n">
        <v>1</v>
      </c>
      <c r="D26" s="23" t="n">
        <v>0</v>
      </c>
      <c r="E26" s="23" t="n">
        <v>2</v>
      </c>
      <c r="F26" s="24" t="n">
        <v>1</v>
      </c>
      <c r="G26" s="24" t="n">
        <v>10</v>
      </c>
      <c r="H26" s="24" t="n">
        <f aca="false">F26*(G26/2+0.5)</f>
        <v>5.5</v>
      </c>
      <c r="I26" s="24" t="n">
        <f aca="false">F26*G26</f>
        <v>10</v>
      </c>
      <c r="J26" s="24" t="n">
        <f aca="false">ROUNDUP(50/H26,0)</f>
        <v>10</v>
      </c>
      <c r="K26" s="24" t="n">
        <f aca="false">IF(E26=0, ROUNDUP(50/(H26/2),0), ROUNDUP((50-ROUNDUP(15/E26,0)*H26/2)/H26,0)+ROUNDUP(15/E26,0))</f>
        <v>14</v>
      </c>
      <c r="L26" s="24" t="n">
        <f aca="false">ROUNDUP(100/H26,0)</f>
        <v>19</v>
      </c>
      <c r="M26" s="24" t="n">
        <f aca="false">IF($E26=0, ROUNDUP(100/($H26/2),0), ROUNDUP((100-ROUNDUP(15/$E26,0)*$H26/2)/$H26,0)+ROUNDUP(15/$E26,0))</f>
        <v>23</v>
      </c>
      <c r="N26" s="24" t="n">
        <f aca="false">IF($E26=0, ROUNDUP(100/($H26/2),0), ROUNDUP((100-ROUNDUP(30/$E26,0)*$H26/2)/$H26,0)+ROUNDUP(30/$E26,0))</f>
        <v>26</v>
      </c>
      <c r="O26" s="25" t="s">
        <v>67</v>
      </c>
      <c r="P26" s="28" t="s">
        <v>71</v>
      </c>
      <c r="Q26" s="25" t="s">
        <v>69</v>
      </c>
    </row>
    <row r="27" customFormat="false" ht="12.75" hidden="false" customHeight="false" outlineLevel="0" collapsed="false">
      <c r="A27" s="20"/>
      <c r="B27" s="21"/>
      <c r="C27" s="22"/>
      <c r="D27" s="26" t="n">
        <v>2</v>
      </c>
      <c r="E27" s="26" t="n">
        <v>10</v>
      </c>
      <c r="F27" s="27" t="n">
        <v>4</v>
      </c>
      <c r="G27" s="27" t="n">
        <v>10</v>
      </c>
      <c r="H27" s="27" t="n">
        <f aca="false">F27*(G27/2+0.5)</f>
        <v>22</v>
      </c>
      <c r="I27" s="27" t="n">
        <f aca="false">F27*G27</f>
        <v>40</v>
      </c>
      <c r="J27" s="27" t="n">
        <f aca="false">ROUNDUP(50/H27,0)</f>
        <v>3</v>
      </c>
      <c r="K27" s="27" t="n">
        <f aca="false">IF(E27=0, ROUNDUP(50/(H27/2),0), ROUNDUP((50-ROUNDUP(15/E27,0)*H27/2)/H27,0)+ROUNDUP(15/E27,0))</f>
        <v>4</v>
      </c>
      <c r="L27" s="27" t="n">
        <f aca="false">ROUNDUP(100/H27,0)</f>
        <v>5</v>
      </c>
      <c r="M27" s="27" t="n">
        <f aca="false">IF($E27=0, ROUNDUP(100/($H27/2),0), ROUNDUP((100-ROUNDUP(15/$E27,0)*$H27/2)/$H27,0)+ROUNDUP(15/$E27,0))</f>
        <v>6</v>
      </c>
      <c r="N27" s="27" t="n">
        <f aca="false">IF($E27=0, ROUNDUP(100/($H27/2),0), ROUNDUP((100-ROUNDUP(30/$E27,0)*$H27/2)/$H27,0)+ROUNDUP(30/$E27,0))</f>
        <v>7</v>
      </c>
      <c r="O27" s="25"/>
      <c r="P27" s="28"/>
      <c r="Q27" s="25"/>
    </row>
    <row r="28" customFormat="false" ht="12.75" hidden="false" customHeight="true" outlineLevel="0" collapsed="false">
      <c r="A28" s="12" t="s">
        <v>72</v>
      </c>
      <c r="B28" s="13" t="n">
        <f aca="false">2*C28+ROUND(2.5*E28,0)+ROUND(0.75*E29,0)+3*F28+2*F29+((G28-2)+(G29-2))+D28+D29</f>
        <v>41</v>
      </c>
      <c r="C28" s="13" t="n">
        <v>1</v>
      </c>
      <c r="D28" s="14" t="n">
        <v>0</v>
      </c>
      <c r="E28" s="14" t="n">
        <v>0</v>
      </c>
      <c r="F28" s="15" t="n">
        <v>1</v>
      </c>
      <c r="G28" s="15" t="n">
        <v>12</v>
      </c>
      <c r="H28" s="15" t="n">
        <f aca="false">F28*(G28/2+0.5)</f>
        <v>6.5</v>
      </c>
      <c r="I28" s="15" t="n">
        <f aca="false">F28*G28</f>
        <v>12</v>
      </c>
      <c r="J28" s="15" t="n">
        <f aca="false">ROUNDUP(50/H28,0)</f>
        <v>8</v>
      </c>
      <c r="K28" s="15" t="n">
        <f aca="false">IF(E28=0, ROUNDUP(50/(H28/2),0), ROUNDUP((50-ROUNDUP(15/E28,0)*H28/2)/H28,0)+ROUNDUP(15/E28,0))</f>
        <v>16</v>
      </c>
      <c r="L28" s="15" t="n">
        <f aca="false">ROUNDUP(100/H28,0)</f>
        <v>16</v>
      </c>
      <c r="M28" s="15" t="n">
        <f aca="false">IF($E28=0, ROUNDUP(100/($H28/2),0), ROUNDUP((100-ROUNDUP(15/$E28,0)*$H28/2)/$H28,0)+ROUNDUP(15/$E28,0))</f>
        <v>31</v>
      </c>
      <c r="N28" s="15" t="n">
        <f aca="false">IF($E28=0, ROUNDUP(100/($H28/2),0), ROUNDUP((100-ROUNDUP(30/$E28,0)*$H28/2)/$H28,0)+ROUNDUP(30/$E28,0))</f>
        <v>31</v>
      </c>
      <c r="O28" s="17" t="s">
        <v>67</v>
      </c>
      <c r="P28" s="17" t="s">
        <v>71</v>
      </c>
      <c r="Q28" s="17" t="s">
        <v>69</v>
      </c>
    </row>
    <row r="29" customFormat="false" ht="12.75" hidden="false" customHeight="false" outlineLevel="0" collapsed="false">
      <c r="A29" s="12"/>
      <c r="B29" s="13"/>
      <c r="C29" s="13"/>
      <c r="D29" s="18" t="n">
        <v>2</v>
      </c>
      <c r="E29" s="18" t="n">
        <v>8</v>
      </c>
      <c r="F29" s="19" t="n">
        <v>4</v>
      </c>
      <c r="G29" s="19" t="n">
        <v>12</v>
      </c>
      <c r="H29" s="19" t="n">
        <f aca="false">F29*(G29/2+0.5)</f>
        <v>26</v>
      </c>
      <c r="I29" s="19" t="n">
        <f aca="false">F29*G29</f>
        <v>48</v>
      </c>
      <c r="J29" s="19" t="n">
        <f aca="false">ROUNDUP(50/H29,0)</f>
        <v>2</v>
      </c>
      <c r="K29" s="19" t="n">
        <f aca="false">IF(E29=0, ROUNDUP(50/(H29/2),0), ROUNDUP((50-ROUNDUP(15/E29,0)*H29/2)/H29,0)+ROUNDUP(15/E29,0))</f>
        <v>3</v>
      </c>
      <c r="L29" s="19" t="n">
        <f aca="false">ROUNDUP(100/H29,0)</f>
        <v>4</v>
      </c>
      <c r="M29" s="19" t="n">
        <f aca="false">IF($E29=0, ROUNDUP(100/($H29/2),0), ROUNDUP((100-ROUNDUP(15/$E29,0)*$H29/2)/$H29,0)+ROUNDUP(15/$E29,0))</f>
        <v>5</v>
      </c>
      <c r="N29" s="19" t="n">
        <f aca="false">IF($E29=0, ROUNDUP(100/($H29/2),0), ROUNDUP((100-ROUNDUP(30/$E29,0)*$H29/2)/$H29,0)+ROUNDUP(30/$E29,0))</f>
        <v>6</v>
      </c>
      <c r="O29" s="17"/>
      <c r="P29" s="17"/>
      <c r="Q29" s="17"/>
    </row>
    <row r="30" customFormat="false" ht="12.75" hidden="false" customHeight="true" outlineLevel="0" collapsed="false">
      <c r="A30" s="20" t="s">
        <v>73</v>
      </c>
      <c r="B30" s="21" t="n">
        <f aca="false">2*C30+ROUND(2.5*E30,0)+ROUND(0.75*E31,0)+3*F30+2*F31+((G30-2)+(G31-2))+D30+D31</f>
        <v>27</v>
      </c>
      <c r="C30" s="22" t="n">
        <v>1</v>
      </c>
      <c r="D30" s="23" t="n">
        <v>0</v>
      </c>
      <c r="E30" s="23" t="n">
        <v>0</v>
      </c>
      <c r="F30" s="24" t="n">
        <v>1</v>
      </c>
      <c r="G30" s="24" t="n">
        <v>8</v>
      </c>
      <c r="H30" s="24" t="n">
        <f aca="false">F30*(G30/2+0.5)</f>
        <v>4.5</v>
      </c>
      <c r="I30" s="24" t="n">
        <f aca="false">F30*G30</f>
        <v>8</v>
      </c>
      <c r="J30" s="24" t="n">
        <f aca="false">ROUNDUP(50/H30,0)</f>
        <v>12</v>
      </c>
      <c r="K30" s="24" t="n">
        <f aca="false">IF(E30=0, ROUNDUP(50/(H30/2),0), ROUNDUP((50-ROUNDUP(15/E30,0)*H30/2)/H30,0)+ROUNDUP(15/E30,0))</f>
        <v>23</v>
      </c>
      <c r="L30" s="24" t="n">
        <f aca="false">ROUNDUP(100/H30,0)</f>
        <v>23</v>
      </c>
      <c r="M30" s="24" t="n">
        <f aca="false">IF($E30=0, ROUNDUP(100/($H30/2),0), ROUNDUP((100-ROUNDUP(15/$E30,0)*$H30/2)/$H30,0)+ROUNDUP(15/$E30,0))</f>
        <v>45</v>
      </c>
      <c r="N30" s="24" t="n">
        <f aca="false">IF($E30=0, ROUNDUP(100/($H30/2),0), ROUNDUP((100-ROUNDUP(30/$E30,0)*$H30/2)/$H30,0)+ROUNDUP(30/$E30,0))</f>
        <v>45</v>
      </c>
      <c r="O30" s="25" t="s">
        <v>56</v>
      </c>
      <c r="P30" s="25" t="s">
        <v>74</v>
      </c>
      <c r="Q30" s="25" t="s">
        <v>75</v>
      </c>
    </row>
    <row r="31" customFormat="false" ht="12.75" hidden="false" customHeight="false" outlineLevel="0" collapsed="false">
      <c r="A31" s="20"/>
      <c r="B31" s="21"/>
      <c r="C31" s="22"/>
      <c r="D31" s="26" t="n">
        <v>2</v>
      </c>
      <c r="E31" s="26" t="n">
        <v>2</v>
      </c>
      <c r="F31" s="27" t="n">
        <v>3</v>
      </c>
      <c r="G31" s="27" t="n">
        <v>8</v>
      </c>
      <c r="H31" s="27" t="n">
        <f aca="false">F31*(G31/2+0.5)</f>
        <v>13.5</v>
      </c>
      <c r="I31" s="27" t="n">
        <f aca="false">F31*G31</f>
        <v>24</v>
      </c>
      <c r="J31" s="27" t="n">
        <f aca="false">ROUNDUP(50/H31,0)</f>
        <v>4</v>
      </c>
      <c r="K31" s="27" t="n">
        <f aca="false">IF(E31=0, ROUNDUP(50/(H31/2),0), ROUNDUP((50-ROUNDUP(15/E31,0)*H31/2)/H31,0)+ROUNDUP(15/E31,0))</f>
        <v>7</v>
      </c>
      <c r="L31" s="27" t="n">
        <f aca="false">ROUNDUP(100/H31,0)</f>
        <v>8</v>
      </c>
      <c r="M31" s="27" t="n">
        <f aca="false">IF($E31=0, ROUNDUP(100/($H31/2),0), ROUNDUP((100-ROUNDUP(15/$E31,0)*$H31/2)/$H31,0)+ROUNDUP(15/$E31,0))</f>
        <v>12</v>
      </c>
      <c r="N31" s="27" t="n">
        <f aca="false">IF($E31=0, ROUNDUP(100/($H31/2),0), ROUNDUP((100-ROUNDUP(30/$E31,0)*$H31/2)/$H31,0)+ROUNDUP(30/$E31,0))</f>
        <v>14</v>
      </c>
      <c r="O31" s="25"/>
      <c r="P31" s="25"/>
      <c r="Q31" s="25"/>
    </row>
    <row r="32" customFormat="false" ht="12.75" hidden="false" customHeight="false" outlineLevel="0" collapsed="false">
      <c r="A32" s="20" t="s">
        <v>76</v>
      </c>
      <c r="B32" s="21" t="n">
        <f aca="false">2*C32+ROUND(2.5*E32,0)+ROUND(0.75*E33,0)+3*F32+2*F33+((G32-2)+(G33-2))+D32+D33</f>
        <v>38</v>
      </c>
      <c r="C32" s="22" t="n">
        <v>4</v>
      </c>
      <c r="D32" s="23" t="n">
        <v>1</v>
      </c>
      <c r="E32" s="23" t="n">
        <v>0</v>
      </c>
      <c r="F32" s="24" t="n">
        <v>1</v>
      </c>
      <c r="G32" s="24" t="n">
        <v>8</v>
      </c>
      <c r="H32" s="24" t="n">
        <f aca="false">F32*(G32/2+0.5)</f>
        <v>4.5</v>
      </c>
      <c r="I32" s="24" t="n">
        <f aca="false">F32*G32</f>
        <v>8</v>
      </c>
      <c r="J32" s="24" t="n">
        <f aca="false">ROUNDUP(50/H32,0)</f>
        <v>12</v>
      </c>
      <c r="K32" s="24" t="n">
        <f aca="false">IF(E32=0, ROUNDUP(50/(H32/2),0), ROUNDUP((50-ROUNDUP(15/E32,0)*H32/2)/H32,0)+ROUNDUP(15/E32,0))</f>
        <v>23</v>
      </c>
      <c r="L32" s="24" t="n">
        <f aca="false">ROUNDUP(100/H32,0)</f>
        <v>23</v>
      </c>
      <c r="M32" s="24" t="n">
        <f aca="false">IF($E32=0, ROUNDUP(100/($H32/2),0), ROUNDUP((100-ROUNDUP(15/$E32,0)*$H32/2)/$H32,0)+ROUNDUP(15/$E32,0))</f>
        <v>45</v>
      </c>
      <c r="N32" s="24" t="n">
        <f aca="false">IF($E32=0, ROUNDUP(100/($H32/2),0), ROUNDUP((100-ROUNDUP(30/$E32,0)*$H32/2)/$H32,0)+ROUNDUP(30/$E32,0))</f>
        <v>45</v>
      </c>
      <c r="O32" s="25"/>
      <c r="P32" s="25"/>
      <c r="Q32" s="25"/>
    </row>
    <row r="33" customFormat="false" ht="12.75" hidden="false" customHeight="false" outlineLevel="0" collapsed="false">
      <c r="A33" s="20"/>
      <c r="B33" s="21"/>
      <c r="C33" s="22"/>
      <c r="D33" s="26" t="n">
        <v>3</v>
      </c>
      <c r="E33" s="26" t="n">
        <v>4</v>
      </c>
      <c r="F33" s="27" t="n">
        <v>4</v>
      </c>
      <c r="G33" s="27" t="n">
        <v>8</v>
      </c>
      <c r="H33" s="27" t="n">
        <f aca="false">F33*(G33/2+0.5)</f>
        <v>18</v>
      </c>
      <c r="I33" s="27" t="n">
        <f aca="false">F33*G33</f>
        <v>32</v>
      </c>
      <c r="J33" s="27" t="n">
        <f aca="false">ROUNDUP(50/H33,0)</f>
        <v>3</v>
      </c>
      <c r="K33" s="27" t="n">
        <f aca="false">IF(E33=0, ROUNDUP(50/(H33/2),0), ROUNDUP((50-ROUNDUP(15/E33,0)*H33/2)/H33,0)+ROUNDUP(15/E33,0))</f>
        <v>5</v>
      </c>
      <c r="L33" s="27" t="n">
        <f aca="false">ROUNDUP(100/H33,0)</f>
        <v>6</v>
      </c>
      <c r="M33" s="27" t="n">
        <f aca="false">IF($E33=0, ROUNDUP(100/($H33/2),0), ROUNDUP((100-ROUNDUP(15/$E33,0)*$H33/2)/$H33,0)+ROUNDUP(15/$E33,0))</f>
        <v>8</v>
      </c>
      <c r="N33" s="27" t="n">
        <f aca="false">IF($E33=0, ROUNDUP(100/($H33/2),0), ROUNDUP((100-ROUNDUP(30/$E33,0)*$H33/2)/$H33,0)+ROUNDUP(30/$E33,0))</f>
        <v>10</v>
      </c>
      <c r="O33" s="25"/>
      <c r="P33" s="25"/>
      <c r="Q33" s="25"/>
    </row>
    <row r="34" customFormat="false" ht="13.5" hidden="false" customHeight="true" outlineLevel="0" collapsed="false">
      <c r="A34" s="12" t="s">
        <v>77</v>
      </c>
      <c r="B34" s="13" t="n">
        <f aca="false">2*C34+ROUND(2.5*E34,0)+ROUND(0.75*E35,0)+3*F34+2*F35+((G34-2)+(G35-2))+D34+D35</f>
        <v>46</v>
      </c>
      <c r="C34" s="13" t="n">
        <v>3</v>
      </c>
      <c r="D34" s="14" t="n">
        <v>1</v>
      </c>
      <c r="E34" s="14" t="n">
        <v>0</v>
      </c>
      <c r="F34" s="15" t="n">
        <v>1</v>
      </c>
      <c r="G34" s="15" t="n">
        <v>12</v>
      </c>
      <c r="H34" s="15" t="n">
        <f aca="false">F34*(G34/2+0.5)</f>
        <v>6.5</v>
      </c>
      <c r="I34" s="15" t="n">
        <f aca="false">F34*G34</f>
        <v>12</v>
      </c>
      <c r="J34" s="15" t="n">
        <f aca="false">ROUNDUP(50/H34,0)</f>
        <v>8</v>
      </c>
      <c r="K34" s="15" t="n">
        <f aca="false">IF(E34=0, ROUNDUP(50/(H34/2),0), ROUNDUP((50-ROUNDUP(15/E34,0)*H34/2)/H34,0)+ROUNDUP(15/E34,0))</f>
        <v>16</v>
      </c>
      <c r="L34" s="15" t="n">
        <f aca="false">ROUNDUP(100/H34,0)</f>
        <v>16</v>
      </c>
      <c r="M34" s="15" t="n">
        <f aca="false">IF($E34=0, ROUNDUP(100/($H34/2),0), ROUNDUP((100-ROUNDUP(15/$E34,0)*$H34/2)/$H34,0)+ROUNDUP(15/$E34,0))</f>
        <v>31</v>
      </c>
      <c r="N34" s="15" t="n">
        <f aca="false">IF($E34=0, ROUNDUP(100/($H34/2),0), ROUNDUP((100-ROUNDUP(30/$E34,0)*$H34/2)/$H34,0)+ROUNDUP(30/$E34,0))</f>
        <v>31</v>
      </c>
      <c r="O34" s="17" t="s">
        <v>67</v>
      </c>
      <c r="P34" s="17" t="s">
        <v>78</v>
      </c>
      <c r="Q34" s="17" t="s">
        <v>79</v>
      </c>
    </row>
    <row r="35" customFormat="false" ht="12.75" hidden="false" customHeight="false" outlineLevel="0" collapsed="false">
      <c r="A35" s="12"/>
      <c r="B35" s="13"/>
      <c r="C35" s="13"/>
      <c r="D35" s="18" t="n">
        <v>3</v>
      </c>
      <c r="E35" s="18" t="n">
        <v>7</v>
      </c>
      <c r="F35" s="19" t="n">
        <v>4</v>
      </c>
      <c r="G35" s="19" t="n">
        <v>12</v>
      </c>
      <c r="H35" s="19" t="n">
        <f aca="false">F35*(G35/2+0.5)</f>
        <v>26</v>
      </c>
      <c r="I35" s="19" t="n">
        <f aca="false">F35*G35</f>
        <v>48</v>
      </c>
      <c r="J35" s="19" t="n">
        <f aca="false">ROUNDUP(50/H35,0)</f>
        <v>2</v>
      </c>
      <c r="K35" s="19" t="n">
        <f aca="false">IF(E35=0, ROUNDUP(50/(H35/2),0), ROUNDUP((50-ROUNDUP(15/E35,0)*H35/2)/H35,0)+ROUNDUP(15/E35,0))</f>
        <v>4</v>
      </c>
      <c r="L35" s="19" t="n">
        <f aca="false">ROUNDUP(100/H35,0)</f>
        <v>4</v>
      </c>
      <c r="M35" s="19" t="n">
        <f aca="false">IF($E35=0, ROUNDUP(100/($H35/2),0), ROUNDUP((100-ROUNDUP(15/$E35,0)*$H35/2)/$H35,0)+ROUNDUP(15/$E35,0))</f>
        <v>6</v>
      </c>
      <c r="N35" s="19" t="n">
        <f aca="false">IF($E35=0, ROUNDUP(100/($H35/2),0), ROUNDUP((100-ROUNDUP(30/$E35,0)*$H35/2)/$H35,0)+ROUNDUP(30/$E35,0))</f>
        <v>7</v>
      </c>
      <c r="O35" s="17"/>
      <c r="P35" s="17"/>
      <c r="Q35" s="17"/>
      <c r="S35" s="17"/>
      <c r="T35" s="17"/>
    </row>
    <row r="36" customFormat="false" ht="13.5" hidden="false" customHeight="true" outlineLevel="0" collapsed="false">
      <c r="A36" s="20" t="s">
        <v>80</v>
      </c>
      <c r="B36" s="21" t="n">
        <f aca="false">2*C36+ROUND(2.5*E36,0)+ROUND(0.75*E37,0)+3*F36+2*F37+((G36-2)+(G37-2))+D36+D37</f>
        <v>23</v>
      </c>
      <c r="C36" s="22" t="n">
        <v>1</v>
      </c>
      <c r="D36" s="23" t="n">
        <v>0</v>
      </c>
      <c r="E36" s="23" t="n">
        <v>0</v>
      </c>
      <c r="F36" s="24" t="n">
        <v>1</v>
      </c>
      <c r="G36" s="24" t="n">
        <v>6</v>
      </c>
      <c r="H36" s="24" t="n">
        <f aca="false">F36*(G36/2+0.5)</f>
        <v>3.5</v>
      </c>
      <c r="I36" s="24" t="n">
        <f aca="false">F36*G36</f>
        <v>6</v>
      </c>
      <c r="J36" s="24" t="n">
        <f aca="false">ROUNDUP(50/H36,0)</f>
        <v>15</v>
      </c>
      <c r="K36" s="24" t="n">
        <f aca="false">IF(E36=0, ROUNDUP(50/(H36/2),0), ROUNDUP((50-ROUNDUP(15/E36,0)*H36/2)/H36,0)+ROUNDUP(15/E36,0))</f>
        <v>29</v>
      </c>
      <c r="L36" s="24" t="n">
        <f aca="false">ROUNDUP(100/H36,0)</f>
        <v>29</v>
      </c>
      <c r="M36" s="24" t="n">
        <f aca="false">IF($E36=0, ROUNDUP(100/($H36/2),0), ROUNDUP((100-ROUNDUP(15/$E36,0)*$H36/2)/$H36,0)+ROUNDUP(15/$E36,0))</f>
        <v>58</v>
      </c>
      <c r="N36" s="24" t="n">
        <f aca="false">IF($E36=0, ROUNDUP(100/($H36/2),0), ROUNDUP((100-ROUNDUP(30/$E36,0)*$H36/2)/$H36,0)+ROUNDUP(30/$E36,0))</f>
        <v>58</v>
      </c>
      <c r="O36" s="25" t="s">
        <v>49</v>
      </c>
      <c r="P36" s="25" t="s">
        <v>57</v>
      </c>
      <c r="Q36" s="25" t="s">
        <v>81</v>
      </c>
      <c r="S36" s="17"/>
      <c r="T36" s="17"/>
    </row>
    <row r="37" customFormat="false" ht="12.75" hidden="false" customHeight="false" outlineLevel="0" collapsed="false">
      <c r="A37" s="20"/>
      <c r="B37" s="21"/>
      <c r="C37" s="22"/>
      <c r="D37" s="26" t="n">
        <v>2</v>
      </c>
      <c r="E37" s="26" t="n">
        <v>2</v>
      </c>
      <c r="F37" s="27" t="n">
        <v>3</v>
      </c>
      <c r="G37" s="27" t="n">
        <v>6</v>
      </c>
      <c r="H37" s="27" t="n">
        <f aca="false">F37*(G37/2+0.5)</f>
        <v>10.5</v>
      </c>
      <c r="I37" s="27" t="n">
        <f aca="false">F37*G37</f>
        <v>18</v>
      </c>
      <c r="J37" s="27" t="n">
        <f aca="false">ROUNDUP(50/H37,0)</f>
        <v>5</v>
      </c>
      <c r="K37" s="27" t="n">
        <f aca="false">IF(E37=0, ROUNDUP(50/(H37/2),0), ROUNDUP((50-ROUNDUP(15/E37,0)*H37/2)/H37,0)+ROUNDUP(15/E37,0))</f>
        <v>9</v>
      </c>
      <c r="L37" s="27" t="n">
        <f aca="false">ROUNDUP(100/H37,0)</f>
        <v>10</v>
      </c>
      <c r="M37" s="27" t="n">
        <f aca="false">IF($E37=0, ROUNDUP(100/($H37/2),0), ROUNDUP((100-ROUNDUP(15/$E37,0)*$H37/2)/$H37,0)+ROUNDUP(15/$E37,0))</f>
        <v>14</v>
      </c>
      <c r="N37" s="27" t="n">
        <f aca="false">IF($E37=0, ROUNDUP(100/($H37/2),0), ROUNDUP((100-ROUNDUP(30/$E37,0)*$H37/2)/$H37,0)+ROUNDUP(30/$E37,0))</f>
        <v>18</v>
      </c>
      <c r="O37" s="25"/>
      <c r="P37" s="25"/>
      <c r="Q37" s="25"/>
      <c r="S37" s="17"/>
      <c r="T37" s="17"/>
    </row>
    <row r="38" customFormat="false" ht="12.75" hidden="false" customHeight="false" outlineLevel="0" collapsed="false">
      <c r="A38" s="20" t="s">
        <v>82</v>
      </c>
      <c r="B38" s="21" t="n">
        <f aca="false">2*C38+ROUND(2.5*E38,0)+ROUND(0.75*E39,0)+3*F38+2*F39+((G38-2)+(G39-2))+D38+D39</f>
        <v>34</v>
      </c>
      <c r="C38" s="22" t="n">
        <v>4</v>
      </c>
      <c r="D38" s="23" t="n">
        <v>1</v>
      </c>
      <c r="E38" s="23" t="n">
        <v>0</v>
      </c>
      <c r="F38" s="24" t="n">
        <v>1</v>
      </c>
      <c r="G38" s="24" t="n">
        <v>6</v>
      </c>
      <c r="H38" s="24" t="n">
        <f aca="false">F38*(G38/2+0.5)</f>
        <v>3.5</v>
      </c>
      <c r="I38" s="24" t="n">
        <f aca="false">F38*G38</f>
        <v>6</v>
      </c>
      <c r="J38" s="24" t="n">
        <f aca="false">ROUNDUP(50/H38,0)</f>
        <v>15</v>
      </c>
      <c r="K38" s="24" t="n">
        <f aca="false">IF(E38=0, ROUNDUP(50/(H38/2),0), ROUNDUP((50-ROUNDUP(15/E38,0)*H38/2)/H38,0)+ROUNDUP(15/E38,0))</f>
        <v>29</v>
      </c>
      <c r="L38" s="24" t="n">
        <f aca="false">ROUNDUP(100/H38,0)</f>
        <v>29</v>
      </c>
      <c r="M38" s="24" t="n">
        <f aca="false">IF($E38=0, ROUNDUP(100/($H38/2),0), ROUNDUP((100-ROUNDUP(15/$E38,0)*$H38/2)/$H38,0)+ROUNDUP(15/$E38,0))</f>
        <v>58</v>
      </c>
      <c r="N38" s="24" t="n">
        <f aca="false">IF($E38=0, ROUNDUP(100/($H38/2),0), ROUNDUP((100-ROUNDUP(30/$E38,0)*$H38/2)/$H38,0)+ROUNDUP(30/$E38,0))</f>
        <v>58</v>
      </c>
      <c r="O38" s="25"/>
      <c r="P38" s="25"/>
      <c r="Q38" s="25"/>
      <c r="S38" s="17"/>
      <c r="T38" s="17"/>
    </row>
    <row r="39" customFormat="false" ht="12.75" hidden="false" customHeight="false" outlineLevel="0" collapsed="false">
      <c r="A39" s="20"/>
      <c r="B39" s="21"/>
      <c r="C39" s="22"/>
      <c r="D39" s="26" t="n">
        <v>3</v>
      </c>
      <c r="E39" s="26" t="n">
        <v>4</v>
      </c>
      <c r="F39" s="27" t="n">
        <v>4</v>
      </c>
      <c r="G39" s="27" t="n">
        <v>6</v>
      </c>
      <c r="H39" s="27" t="n">
        <f aca="false">F39*(G39/2+0.5)</f>
        <v>14</v>
      </c>
      <c r="I39" s="27" t="n">
        <f aca="false">F39*G39</f>
        <v>24</v>
      </c>
      <c r="J39" s="27" t="n">
        <f aca="false">ROUNDUP(50/H39,0)</f>
        <v>4</v>
      </c>
      <c r="K39" s="27" t="n">
        <f aca="false">IF(E39=0, ROUNDUP(50/(H39/2),0), ROUNDUP((50-ROUNDUP(15/E39,0)*H39/2)/H39,0)+ROUNDUP(15/E39,0))</f>
        <v>6</v>
      </c>
      <c r="L39" s="27" t="n">
        <f aca="false">ROUNDUP(100/H39,0)</f>
        <v>8</v>
      </c>
      <c r="M39" s="27" t="n">
        <f aca="false">IF($E39=0, ROUNDUP(100/($H39/2),0), ROUNDUP((100-ROUNDUP(15/$E39,0)*$H39/2)/$H39,0)+ROUNDUP(15/$E39,0))</f>
        <v>10</v>
      </c>
      <c r="N39" s="27" t="n">
        <f aca="false">IF($E39=0, ROUNDUP(100/($H39/2),0), ROUNDUP((100-ROUNDUP(30/$E39,0)*$H39/2)/$H39,0)+ROUNDUP(30/$E39,0))</f>
        <v>12</v>
      </c>
      <c r="O39" s="25"/>
      <c r="P39" s="25"/>
      <c r="Q39" s="25"/>
    </row>
    <row r="42" customFormat="false" ht="12.75" hidden="false" customHeight="false" outlineLevel="0" collapsed="false">
      <c r="A42" s="12" t="s">
        <v>83</v>
      </c>
      <c r="B42" s="13" t="n">
        <f aca="false">2*C42+ROUND(2.5*E42,0)+F42+((G42-2)+D42)</f>
        <v>7</v>
      </c>
      <c r="C42" s="13" t="n">
        <v>2</v>
      </c>
      <c r="D42" s="29" t="n">
        <v>0</v>
      </c>
      <c r="E42" s="29" t="n">
        <v>0</v>
      </c>
      <c r="F42" s="30" t="n">
        <v>1</v>
      </c>
      <c r="G42" s="29" t="n">
        <v>4</v>
      </c>
      <c r="H42" s="29" t="n">
        <f aca="false">ROUNDUP(F42*(G42/2+0.5),0)</f>
        <v>3</v>
      </c>
      <c r="I42" s="29" t="n">
        <f aca="false">F42*G42</f>
        <v>4</v>
      </c>
      <c r="J42" s="29" t="n">
        <f aca="false">ROUNDUP(50/H42,0)</f>
        <v>17</v>
      </c>
      <c r="K42" s="29" t="n">
        <f aca="false">IF(E42=0, ROUNDUP(50/(H42/2),0), ROUNDUP((50-ROUNDUP(15/E42,0)*H42/2)/H42,0)+ROUNDUP(15/E42,0))</f>
        <v>34</v>
      </c>
      <c r="L42" s="29" t="n">
        <f aca="false">ROUNDUP(100/H42,0)</f>
        <v>34</v>
      </c>
      <c r="M42" s="29" t="n">
        <f aca="false">IF($E42=0, ROUNDUP(100/($H42/2),0), ROUNDUP((100-ROUNDUP(15/$E42,0)*$H42/2)/$H42,0)+ROUNDUP(15/$E42,0))</f>
        <v>67</v>
      </c>
      <c r="N42" s="31" t="n">
        <f aca="false">IF($E42=0, ROUNDUP(100/($H42/2),0), ROUNDUP((100-ROUNDUP(30/$E42,0)*$H42/2)/$H42,0)+ROUNDUP(30/$E42,0))</f>
        <v>67</v>
      </c>
      <c r="O42" s="32" t="s">
        <v>49</v>
      </c>
      <c r="P42" s="32" t="s">
        <v>84</v>
      </c>
      <c r="Q42" s="32" t="s">
        <v>52</v>
      </c>
    </row>
    <row r="43" customFormat="false" ht="12.75" hidden="false" customHeight="false" outlineLevel="0" collapsed="false">
      <c r="A43" s="20" t="s">
        <v>85</v>
      </c>
      <c r="B43" s="21" t="n">
        <f aca="false">2*C43+ROUND(2.5*E43,0)+F43+((G43-2)+D43)</f>
        <v>6</v>
      </c>
      <c r="C43" s="22" t="n">
        <v>4</v>
      </c>
      <c r="D43" s="33" t="n">
        <v>0</v>
      </c>
      <c r="E43" s="33" t="n">
        <v>0</v>
      </c>
      <c r="F43" s="34" t="n">
        <v>0</v>
      </c>
      <c r="G43" s="34" t="n">
        <v>0</v>
      </c>
      <c r="H43" s="34" t="n">
        <f aca="false">ROUNDUP(F43*(G43/2+0.5),0)</f>
        <v>0</v>
      </c>
      <c r="I43" s="34" t="n">
        <f aca="false">F43*G43</f>
        <v>0</v>
      </c>
      <c r="J43" s="34" t="e">
        <f aca="false">ROUNDUP(50/H43,0)</f>
        <v>#DIV/0!</v>
      </c>
      <c r="K43" s="34" t="e">
        <f aca="false">IF(E43=0, ROUNDUP(50/(H43/2),0), ROUNDUP((50-ROUNDUP(15/E43,0)*H43/2)/H43,0)+ROUNDUP(15/E43,0))</f>
        <v>#DIV/0!</v>
      </c>
      <c r="L43" s="34" t="e">
        <f aca="false">ROUNDUP(100/H43,0)</f>
        <v>#DIV/0!</v>
      </c>
      <c r="M43" s="34" t="e">
        <f aca="false">IF($E43=0, ROUNDUP(100/($H43/2),0), ROUNDUP((100-ROUNDUP(15/$E43,0)*$H43/2)/$H43,0)+ROUNDUP(15/$E43,0))</f>
        <v>#DIV/0!</v>
      </c>
      <c r="N43" s="34" t="e">
        <f aca="false">IF($E43=0, ROUNDUP(100/($H43/2),0), ROUNDUP((100-ROUNDUP(30/$E43,0)*$H43/2)/$H43,0)+ROUNDUP(30/$E43,0))</f>
        <v>#DIV/0!</v>
      </c>
      <c r="O43" s="35" t="s">
        <v>49</v>
      </c>
      <c r="P43" s="36" t="s">
        <v>84</v>
      </c>
      <c r="Q43" s="35" t="s">
        <v>52</v>
      </c>
    </row>
    <row r="44" customFormat="false" ht="12.75" hidden="false" customHeight="false" outlineLevel="0" collapsed="false">
      <c r="A44" s="12" t="s">
        <v>86</v>
      </c>
      <c r="B44" s="13" t="n">
        <f aca="false">2*C44+ROUND(2.5*E44,0)+F44+((G44-2)+D44)</f>
        <v>7</v>
      </c>
      <c r="C44" s="13" t="n">
        <v>5</v>
      </c>
      <c r="D44" s="13" t="n">
        <v>-1</v>
      </c>
      <c r="E44" s="13" t="n">
        <v>0</v>
      </c>
      <c r="F44" s="37" t="n">
        <v>0</v>
      </c>
      <c r="G44" s="37" t="n">
        <v>0</v>
      </c>
      <c r="H44" s="37" t="n">
        <f aca="false">ROUNDUP(F44*(G44/2+0.5),0)</f>
        <v>0</v>
      </c>
      <c r="I44" s="37" t="n">
        <f aca="false">F44*G44</f>
        <v>0</v>
      </c>
      <c r="J44" s="37" t="e">
        <f aca="false">ROUNDUP(50/H44,0)</f>
        <v>#DIV/0!</v>
      </c>
      <c r="K44" s="37" t="e">
        <f aca="false">IF(E44=0, ROUNDUP(50/(H44/2),0), ROUNDUP((50-ROUNDUP(15/E44,0)*H44/2)/H44,0)+ROUNDUP(15/E44,0))</f>
        <v>#DIV/0!</v>
      </c>
      <c r="L44" s="37" t="e">
        <f aca="false">ROUNDUP(100/H44,0)</f>
        <v>#DIV/0!</v>
      </c>
      <c r="M44" s="37" t="e">
        <f aca="false">IF($E44=0, ROUNDUP(100/($H44/2),0), ROUNDUP((100-ROUNDUP(15/$E44,0)*$H44/2)/$H44,0)+ROUNDUP(15/$E44,0))</f>
        <v>#DIV/0!</v>
      </c>
      <c r="N44" s="37" t="e">
        <f aca="false">IF($E44=0, ROUNDUP(100/($H44/2),0), ROUNDUP((100-ROUNDUP(30/$E44,0)*$H44/2)/$H44,0)+ROUNDUP(30/$E44,0))</f>
        <v>#DIV/0!</v>
      </c>
      <c r="O44" s="17" t="s">
        <v>56</v>
      </c>
      <c r="P44" s="17" t="s">
        <v>84</v>
      </c>
      <c r="Q44" s="17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false" showOutlineSymbols="true" defaultGridColor="true" view="normal" topLeftCell="A37" colorId="64" zoomScale="85" zoomScaleNormal="85" zoomScalePageLayoutView="100" workbookViewId="0">
      <selection pane="topLeft" activeCell="L39" activeCellId="0" sqref="L39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true" hidden="false" outlineLevel="0" max="5" min="4" style="9" width="9.14"/>
    <col collapsed="false" customWidth="true" hidden="false" outlineLevel="0" max="12" min="6" style="0" width="8.71"/>
    <col collapsed="false" customWidth="true" hidden="false" outlineLevel="0" max="14" min="13" style="0" width="11.86"/>
    <col collapsed="false" customWidth="true" hidden="false" outlineLevel="0" max="15" min="15" style="0" width="11.71"/>
    <col collapsed="false" customWidth="true" hidden="false" outlineLevel="0" max="16" min="16" style="2" width="11.71"/>
    <col collapsed="false" customWidth="true" hidden="false" outlineLevel="0" max="17" min="17" style="2" width="40.71"/>
    <col collapsed="false" customWidth="true" hidden="true" outlineLevel="0" max="18" min="18" style="2" width="40.28"/>
    <col collapsed="false" customWidth="true" hidden="false" outlineLevel="0" max="1025" min="19" style="0" width="8.71"/>
  </cols>
  <sheetData>
    <row r="1" s="2" customFormat="true" ht="39" hidden="false" customHeight="false" outlineLevel="0" collapsed="false">
      <c r="A1" s="2" t="s">
        <v>25</v>
      </c>
      <c r="B1" s="2" t="s">
        <v>26</v>
      </c>
      <c r="C1" s="2" t="s">
        <v>27</v>
      </c>
      <c r="D1" s="10" t="s">
        <v>28</v>
      </c>
      <c r="E1" s="10" t="s">
        <v>87</v>
      </c>
      <c r="F1" s="38" t="s">
        <v>88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89</v>
      </c>
      <c r="M1" s="2" t="s">
        <v>36</v>
      </c>
      <c r="N1" s="2" t="s">
        <v>89</v>
      </c>
      <c r="O1" s="2" t="s">
        <v>89</v>
      </c>
      <c r="P1" s="11" t="s">
        <v>38</v>
      </c>
      <c r="Q1" s="11" t="s">
        <v>39</v>
      </c>
      <c r="R1" s="11" t="s">
        <v>40</v>
      </c>
      <c r="V1" s="2" t="s">
        <v>90</v>
      </c>
    </row>
    <row r="2" customFormat="false" ht="12.75" hidden="false" customHeight="true" outlineLevel="0" collapsed="false">
      <c r="A2" s="12" t="s">
        <v>41</v>
      </c>
      <c r="B2" s="13" t="n">
        <f aca="false">ROUND(2*C2+(2.5*F2)+(0.75*F3)+3*I2+2*I3+2*D2+1.5*D3,0)</f>
        <v>23</v>
      </c>
      <c r="C2" s="13" t="n">
        <v>0</v>
      </c>
      <c r="D2" s="14" t="n">
        <v>0</v>
      </c>
      <c r="E2" s="14" t="n">
        <v>0</v>
      </c>
      <c r="F2" s="39" t="n">
        <f aca="false">E2</f>
        <v>0</v>
      </c>
      <c r="G2" s="15" t="n">
        <v>1</v>
      </c>
      <c r="H2" s="15" t="n">
        <v>4</v>
      </c>
      <c r="I2" s="15" t="n">
        <f aca="false">G2*(H2/2+0.5)</f>
        <v>2.5</v>
      </c>
      <c r="J2" s="15" t="n">
        <f aca="false">G2*H2</f>
        <v>4</v>
      </c>
      <c r="K2" s="15" t="n">
        <f aca="false">ROUNDUP(50/I2,0)</f>
        <v>20</v>
      </c>
      <c r="L2" s="16"/>
      <c r="M2" s="15" t="n">
        <f aca="false">ROUNDUP(100/I2,0)</f>
        <v>40</v>
      </c>
      <c r="N2" s="15"/>
      <c r="O2" s="15"/>
      <c r="P2" s="17" t="s">
        <v>41</v>
      </c>
      <c r="Q2" s="17" t="s">
        <v>42</v>
      </c>
      <c r="R2" s="17" t="s">
        <v>43</v>
      </c>
      <c r="V2" s="0" t="n">
        <v>0</v>
      </c>
    </row>
    <row r="3" customFormat="false" ht="13.5" hidden="false" customHeight="false" outlineLevel="0" collapsed="false">
      <c r="A3" s="12"/>
      <c r="B3" s="13"/>
      <c r="C3" s="13"/>
      <c r="D3" s="18" t="n">
        <v>2</v>
      </c>
      <c r="E3" s="18" t="n">
        <v>1</v>
      </c>
      <c r="F3" s="18" t="n">
        <f aca="false">$V$2+E3</f>
        <v>1</v>
      </c>
      <c r="G3" s="19" t="n">
        <v>2</v>
      </c>
      <c r="H3" s="19" t="n">
        <v>4</v>
      </c>
      <c r="I3" s="19" t="n">
        <f aca="false">G3*(H3/2+0.5)+F3</f>
        <v>6</v>
      </c>
      <c r="J3" s="19" t="n">
        <f aca="false">G3*H3+F3</f>
        <v>9</v>
      </c>
      <c r="K3" s="19" t="n">
        <f aca="false">ROUNDUP(50/I3,0)</f>
        <v>9</v>
      </c>
      <c r="L3" s="19"/>
      <c r="M3" s="19" t="n">
        <f aca="false">ROUNDUP(100/I3,0)</f>
        <v>17</v>
      </c>
      <c r="N3" s="19"/>
      <c r="O3" s="19"/>
      <c r="P3" s="17"/>
      <c r="Q3" s="17"/>
      <c r="R3" s="17"/>
    </row>
    <row r="4" customFormat="false" ht="12.75" hidden="false" customHeight="true" outlineLevel="0" collapsed="false">
      <c r="A4" s="20" t="s">
        <v>44</v>
      </c>
      <c r="B4" s="21" t="n">
        <f aca="false">ROUND(2*C4+(2.5*F4)+(0.75*F5)+3*I4+2*I5+2*D4+1.5*D5,0)</f>
        <v>45</v>
      </c>
      <c r="C4" s="22" t="n">
        <v>1</v>
      </c>
      <c r="D4" s="23" t="n">
        <v>0</v>
      </c>
      <c r="E4" s="23" t="n">
        <v>0</v>
      </c>
      <c r="F4" s="23" t="n">
        <f aca="false">E4</f>
        <v>0</v>
      </c>
      <c r="G4" s="24" t="n">
        <v>1</v>
      </c>
      <c r="H4" s="24" t="n">
        <v>6</v>
      </c>
      <c r="I4" s="24" t="n">
        <f aca="false">G4*(H4/2+0.5)+F4</f>
        <v>3.5</v>
      </c>
      <c r="J4" s="24" t="n">
        <f aca="false">G4*H4+F4</f>
        <v>6</v>
      </c>
      <c r="K4" s="24" t="n">
        <f aca="false">ROUNDUP(50/I4,0)</f>
        <v>15</v>
      </c>
      <c r="L4" s="24"/>
      <c r="M4" s="24" t="n">
        <f aca="false">ROUNDUP(100/I4,0)</f>
        <v>29</v>
      </c>
      <c r="N4" s="24"/>
      <c r="O4" s="24"/>
      <c r="P4" s="25" t="s">
        <v>45</v>
      </c>
      <c r="Q4" s="25" t="s">
        <v>46</v>
      </c>
      <c r="R4" s="25" t="s">
        <v>47</v>
      </c>
    </row>
    <row r="5" customFormat="false" ht="13.5" hidden="false" customHeight="false" outlineLevel="0" collapsed="false">
      <c r="A5" s="20"/>
      <c r="B5" s="21"/>
      <c r="C5" s="22"/>
      <c r="D5" s="26" t="n">
        <v>2</v>
      </c>
      <c r="E5" s="26" t="n">
        <v>3</v>
      </c>
      <c r="F5" s="26" t="n">
        <f aca="false">$V$2+E5</f>
        <v>3</v>
      </c>
      <c r="G5" s="27" t="n">
        <v>3</v>
      </c>
      <c r="H5" s="27" t="n">
        <v>6</v>
      </c>
      <c r="I5" s="27" t="n">
        <f aca="false">G5*(H5/2+0.5)+F5</f>
        <v>13.5</v>
      </c>
      <c r="J5" s="27" t="n">
        <f aca="false">G5*H5+F5</f>
        <v>21</v>
      </c>
      <c r="K5" s="27" t="n">
        <f aca="false">ROUNDUP(50/I5,0)</f>
        <v>4</v>
      </c>
      <c r="L5" s="27"/>
      <c r="M5" s="27" t="n">
        <f aca="false">ROUNDUP(100/I5,0)</f>
        <v>8</v>
      </c>
      <c r="N5" s="27"/>
      <c r="O5" s="27"/>
      <c r="P5" s="25"/>
      <c r="Q5" s="25"/>
      <c r="R5" s="25"/>
    </row>
    <row r="6" customFormat="false" ht="13.5" hidden="false" customHeight="true" outlineLevel="0" collapsed="false">
      <c r="A6" s="12" t="s">
        <v>48</v>
      </c>
      <c r="B6" s="13" t="n">
        <f aca="false">ROUND(2*C6+(2.5*F6)+(0.75*F7)+3*I6+2*I7+2*D6+1.5*D7,0)</f>
        <v>50</v>
      </c>
      <c r="C6" s="13" t="n">
        <v>3</v>
      </c>
      <c r="D6" s="14" t="n">
        <v>1</v>
      </c>
      <c r="E6" s="14" t="n">
        <v>0</v>
      </c>
      <c r="F6" s="14" t="n">
        <f aca="false">E6</f>
        <v>0</v>
      </c>
      <c r="G6" s="15" t="n">
        <v>1</v>
      </c>
      <c r="H6" s="15" t="n">
        <v>8</v>
      </c>
      <c r="I6" s="15" t="n">
        <f aca="false">G6*(H6/2+0.5)+F6</f>
        <v>4.5</v>
      </c>
      <c r="J6" s="15" t="n">
        <f aca="false">G6*H6+F6</f>
        <v>8</v>
      </c>
      <c r="K6" s="15" t="n">
        <f aca="false">ROUNDUP(50/I6,0)</f>
        <v>12</v>
      </c>
      <c r="L6" s="15"/>
      <c r="M6" s="15" t="n">
        <f aca="false">ROUNDUP(100/I6,0)</f>
        <v>23</v>
      </c>
      <c r="N6" s="15"/>
      <c r="O6" s="15"/>
      <c r="P6" s="17" t="s">
        <v>49</v>
      </c>
      <c r="Q6" s="17" t="s">
        <v>42</v>
      </c>
      <c r="R6" s="17" t="s">
        <v>50</v>
      </c>
    </row>
    <row r="7" customFormat="false" ht="13.5" hidden="false" customHeight="false" outlineLevel="0" collapsed="false">
      <c r="A7" s="12"/>
      <c r="B7" s="13"/>
      <c r="C7" s="13"/>
      <c r="D7" s="18" t="n">
        <v>3</v>
      </c>
      <c r="E7" s="18" t="n">
        <v>2</v>
      </c>
      <c r="F7" s="18" t="n">
        <f aca="false">$V$2+E7</f>
        <v>2</v>
      </c>
      <c r="G7" s="19" t="n">
        <v>2</v>
      </c>
      <c r="H7" s="19" t="n">
        <v>8</v>
      </c>
      <c r="I7" s="19" t="n">
        <f aca="false">G7*(H7/2+0.5)+F7</f>
        <v>11</v>
      </c>
      <c r="J7" s="19" t="n">
        <f aca="false">G7*H7+F7</f>
        <v>18</v>
      </c>
      <c r="K7" s="19" t="n">
        <f aca="false">ROUNDUP(50/I7,0)</f>
        <v>5</v>
      </c>
      <c r="L7" s="19"/>
      <c r="M7" s="19" t="n">
        <f aca="false">ROUNDUP(100/I7,0)</f>
        <v>10</v>
      </c>
      <c r="N7" s="19"/>
      <c r="O7" s="19"/>
      <c r="P7" s="17"/>
      <c r="Q7" s="17"/>
      <c r="R7" s="17"/>
    </row>
    <row r="8" customFormat="false" ht="13.5" hidden="false" customHeight="true" outlineLevel="0" collapsed="false">
      <c r="A8" s="20" t="s">
        <v>51</v>
      </c>
      <c r="B8" s="21" t="n">
        <f aca="false">ROUND(2*C8+(2.5*F8)+(0.75*F9)+3*I8+2*I9+2*D8+1.5*D9,0)</f>
        <v>49</v>
      </c>
      <c r="C8" s="22" t="n">
        <v>1</v>
      </c>
      <c r="D8" s="23" t="n">
        <v>0</v>
      </c>
      <c r="E8" s="23" t="n">
        <v>1</v>
      </c>
      <c r="F8" s="23" t="n">
        <f aca="false">E8</f>
        <v>1</v>
      </c>
      <c r="G8" s="24" t="n">
        <v>1</v>
      </c>
      <c r="H8" s="24" t="n">
        <v>6</v>
      </c>
      <c r="I8" s="24" t="n">
        <f aca="false">G8*(H8/2+0.5)+F8</f>
        <v>4.5</v>
      </c>
      <c r="J8" s="24" t="n">
        <f aca="false">G8*H8+F8</f>
        <v>7</v>
      </c>
      <c r="K8" s="24" t="n">
        <f aca="false">ROUNDUP(50/I8,0)</f>
        <v>12</v>
      </c>
      <c r="L8" s="24"/>
      <c r="M8" s="24" t="n">
        <f aca="false">ROUNDUP(100/I8,0)</f>
        <v>23</v>
      </c>
      <c r="N8" s="24"/>
      <c r="O8" s="24"/>
      <c r="P8" s="25" t="s">
        <v>49</v>
      </c>
      <c r="Q8" s="25" t="s">
        <v>46</v>
      </c>
      <c r="R8" s="25" t="s">
        <v>52</v>
      </c>
    </row>
    <row r="9" customFormat="false" ht="13.5" hidden="false" customHeight="false" outlineLevel="0" collapsed="false">
      <c r="A9" s="20"/>
      <c r="B9" s="21"/>
      <c r="C9" s="22"/>
      <c r="D9" s="26" t="n">
        <v>2</v>
      </c>
      <c r="E9" s="26" t="n">
        <v>5</v>
      </c>
      <c r="F9" s="26" t="n">
        <f aca="false">$V$2+E9</f>
        <v>5</v>
      </c>
      <c r="G9" s="27" t="n">
        <v>2</v>
      </c>
      <c r="H9" s="27" t="n">
        <v>6</v>
      </c>
      <c r="I9" s="27" t="n">
        <f aca="false">G9*(H9/2+0.5)+F9</f>
        <v>12</v>
      </c>
      <c r="J9" s="27" t="n">
        <f aca="false">G9*H9+F9</f>
        <v>17</v>
      </c>
      <c r="K9" s="27" t="n">
        <f aca="false">ROUNDUP(50/I9,0)</f>
        <v>5</v>
      </c>
      <c r="L9" s="27"/>
      <c r="M9" s="27" t="n">
        <f aca="false">ROUNDUP(100/I9,0)</f>
        <v>9</v>
      </c>
      <c r="N9" s="27"/>
      <c r="O9" s="27"/>
      <c r="P9" s="25"/>
      <c r="Q9" s="25"/>
      <c r="R9" s="25"/>
    </row>
    <row r="10" customFormat="false" ht="13.5" hidden="false" customHeight="true" outlineLevel="0" collapsed="false">
      <c r="A10" s="12" t="s">
        <v>53</v>
      </c>
      <c r="B10" s="13" t="n">
        <f aca="false">ROUND(2*C10+(2.5*F10)+(0.75*F11)+3*I10+2*I11+2*D10+1.5*D11,0)</f>
        <v>52</v>
      </c>
      <c r="C10" s="13" t="n">
        <v>1</v>
      </c>
      <c r="D10" s="14" t="n">
        <v>0</v>
      </c>
      <c r="E10" s="14" t="n">
        <v>0</v>
      </c>
      <c r="F10" s="14" t="n">
        <f aca="false">E10</f>
        <v>0</v>
      </c>
      <c r="G10" s="15" t="n">
        <v>1</v>
      </c>
      <c r="H10" s="15" t="n">
        <v>10</v>
      </c>
      <c r="I10" s="15" t="n">
        <f aca="false">G10*(H10/2+0.5)+F10</f>
        <v>5.5</v>
      </c>
      <c r="J10" s="15" t="n">
        <f aca="false">G10*H10+F10</f>
        <v>10</v>
      </c>
      <c r="K10" s="15" t="n">
        <f aca="false">ROUNDUP(50/I10,0)</f>
        <v>10</v>
      </c>
      <c r="L10" s="15"/>
      <c r="M10" s="15" t="n">
        <f aca="false">ROUNDUP(100/I10,0)</f>
        <v>19</v>
      </c>
      <c r="N10" s="15"/>
      <c r="O10" s="15"/>
      <c r="P10" s="17" t="s">
        <v>49</v>
      </c>
      <c r="Q10" s="17" t="s">
        <v>46</v>
      </c>
      <c r="R10" s="17" t="s">
        <v>54</v>
      </c>
    </row>
    <row r="11" customFormat="false" ht="13.5" hidden="false" customHeight="false" outlineLevel="0" collapsed="false">
      <c r="A11" s="12"/>
      <c r="B11" s="13"/>
      <c r="C11" s="13"/>
      <c r="D11" s="18" t="n">
        <v>2</v>
      </c>
      <c r="E11" s="18" t="n">
        <v>3</v>
      </c>
      <c r="F11" s="18" t="n">
        <f aca="false">$V$2+E11</f>
        <v>3</v>
      </c>
      <c r="G11" s="19" t="n">
        <v>2</v>
      </c>
      <c r="H11" s="19" t="n">
        <v>10</v>
      </c>
      <c r="I11" s="19" t="n">
        <f aca="false">G11*(H11/2+0.5)+F11</f>
        <v>14</v>
      </c>
      <c r="J11" s="19" t="n">
        <f aca="false">G11*H11+F11</f>
        <v>23</v>
      </c>
      <c r="K11" s="19" t="n">
        <f aca="false">ROUNDUP(50/I11,0)</f>
        <v>4</v>
      </c>
      <c r="L11" s="19"/>
      <c r="M11" s="19" t="n">
        <f aca="false">ROUNDUP(100/I11,0)</f>
        <v>8</v>
      </c>
      <c r="N11" s="19"/>
      <c r="O11" s="19"/>
      <c r="P11" s="17"/>
      <c r="Q11" s="17"/>
      <c r="R11" s="17"/>
    </row>
    <row r="12" customFormat="false" ht="13.5" hidden="false" customHeight="true" outlineLevel="0" collapsed="false">
      <c r="A12" s="20" t="s">
        <v>55</v>
      </c>
      <c r="B12" s="21" t="n">
        <f aca="false">ROUND(2*C12+(2.5*F12)+(0.75*F13)+3*I12+2*I13+2*D12+1.5*D13,0)</f>
        <v>50</v>
      </c>
      <c r="C12" s="22" t="n">
        <v>3</v>
      </c>
      <c r="D12" s="23" t="n">
        <v>1</v>
      </c>
      <c r="E12" s="23" t="n">
        <v>0</v>
      </c>
      <c r="F12" s="23" t="n">
        <f aca="false">E12</f>
        <v>0</v>
      </c>
      <c r="G12" s="24" t="n">
        <v>1</v>
      </c>
      <c r="H12" s="24" t="n">
        <v>8</v>
      </c>
      <c r="I12" s="24" t="n">
        <f aca="false">G12*(H12/2+0.5)+F12</f>
        <v>4.5</v>
      </c>
      <c r="J12" s="24" t="n">
        <f aca="false">G12*H12+F12</f>
        <v>8</v>
      </c>
      <c r="K12" s="24" t="n">
        <f aca="false">ROUNDUP(50/I12,0)</f>
        <v>12</v>
      </c>
      <c r="L12" s="24"/>
      <c r="M12" s="24" t="n">
        <f aca="false">ROUNDUP(100/I12,0)</f>
        <v>23</v>
      </c>
      <c r="N12" s="24"/>
      <c r="O12" s="24"/>
      <c r="P12" s="25" t="s">
        <v>56</v>
      </c>
      <c r="Q12" s="25" t="s">
        <v>57</v>
      </c>
      <c r="R12" s="25" t="s">
        <v>58</v>
      </c>
    </row>
    <row r="13" customFormat="false" ht="13.5" hidden="false" customHeight="false" outlineLevel="0" collapsed="false">
      <c r="A13" s="20"/>
      <c r="B13" s="21"/>
      <c r="C13" s="22"/>
      <c r="D13" s="26" t="n">
        <v>3</v>
      </c>
      <c r="E13" s="26" t="n">
        <v>2</v>
      </c>
      <c r="F13" s="26" t="n">
        <f aca="false">$V$2+E13</f>
        <v>2</v>
      </c>
      <c r="G13" s="27" t="n">
        <v>2</v>
      </c>
      <c r="H13" s="27" t="n">
        <v>8</v>
      </c>
      <c r="I13" s="27" t="n">
        <f aca="false">G13*(H13/2+0.5)+F13</f>
        <v>11</v>
      </c>
      <c r="J13" s="27" t="n">
        <f aca="false">G13*H13+F13</f>
        <v>18</v>
      </c>
      <c r="K13" s="27" t="n">
        <f aca="false">ROUNDUP(50/I13,0)</f>
        <v>5</v>
      </c>
      <c r="L13" s="27"/>
      <c r="M13" s="27" t="n">
        <f aca="false">ROUNDUP(100/I13,0)</f>
        <v>10</v>
      </c>
      <c r="N13" s="27"/>
      <c r="O13" s="27"/>
      <c r="P13" s="25"/>
      <c r="Q13" s="25"/>
      <c r="R13" s="25"/>
    </row>
    <row r="14" customFormat="false" ht="13.5" hidden="false" customHeight="false" outlineLevel="0" collapsed="false">
      <c r="A14" s="20" t="s">
        <v>59</v>
      </c>
      <c r="B14" s="21" t="n">
        <f aca="false">ROUND(2*C14+(2.5*F14)+(0.75*F15)+3*I14+2*I15+2*D14+1.5*D15,0)</f>
        <v>64</v>
      </c>
      <c r="C14" s="22" t="n">
        <v>4</v>
      </c>
      <c r="D14" s="23" t="n">
        <v>1</v>
      </c>
      <c r="E14" s="23" t="n">
        <v>0</v>
      </c>
      <c r="F14" s="23" t="n">
        <f aca="false">E14</f>
        <v>0</v>
      </c>
      <c r="G14" s="24" t="n">
        <v>1</v>
      </c>
      <c r="H14" s="24" t="n">
        <v>10</v>
      </c>
      <c r="I14" s="24" t="n">
        <f aca="false">G14*(H14/2+0.5)+F14</f>
        <v>5.5</v>
      </c>
      <c r="J14" s="24" t="n">
        <f aca="false">G14*H14+F14</f>
        <v>10</v>
      </c>
      <c r="K14" s="24" t="n">
        <f aca="false">ROUNDUP(50/I14,0)</f>
        <v>10</v>
      </c>
      <c r="L14" s="24"/>
      <c r="M14" s="24" t="n">
        <f aca="false">ROUNDUP(100/I14,0)</f>
        <v>19</v>
      </c>
      <c r="N14" s="24"/>
      <c r="O14" s="24"/>
      <c r="P14" s="25"/>
      <c r="Q14" s="25"/>
      <c r="R14" s="25"/>
    </row>
    <row r="15" customFormat="false" ht="13.5" hidden="false" customHeight="false" outlineLevel="0" collapsed="false">
      <c r="A15" s="20"/>
      <c r="B15" s="21"/>
      <c r="C15" s="22"/>
      <c r="D15" s="26" t="n">
        <v>3</v>
      </c>
      <c r="E15" s="26" t="n">
        <v>4</v>
      </c>
      <c r="F15" s="26" t="n">
        <f aca="false">$V$2+E15</f>
        <v>4</v>
      </c>
      <c r="G15" s="27" t="n">
        <v>2</v>
      </c>
      <c r="H15" s="27" t="n">
        <v>10</v>
      </c>
      <c r="I15" s="27" t="n">
        <f aca="false">G15*(H15/2+0.5)+F15</f>
        <v>15</v>
      </c>
      <c r="J15" s="27" t="n">
        <f aca="false">G15*H15+F15</f>
        <v>24</v>
      </c>
      <c r="K15" s="27" t="n">
        <f aca="false">ROUNDUP(50/I15,0)</f>
        <v>4</v>
      </c>
      <c r="L15" s="27"/>
      <c r="M15" s="27" t="n">
        <f aca="false">ROUNDUP(100/I15,0)</f>
        <v>7</v>
      </c>
      <c r="N15" s="27"/>
      <c r="O15" s="27"/>
      <c r="P15" s="25"/>
      <c r="Q15" s="25"/>
      <c r="R15" s="25"/>
    </row>
    <row r="16" customFormat="false" ht="12.75" hidden="false" customHeight="true" outlineLevel="0" collapsed="false">
      <c r="A16" s="12" t="s">
        <v>60</v>
      </c>
      <c r="B16" s="13" t="n">
        <f aca="false">ROUND(2*C16+(2.5*F16)+(0.75*F17)+3*I16+2*I17+2*D16+1.5*D17,0)</f>
        <v>49</v>
      </c>
      <c r="C16" s="13" t="n">
        <v>1</v>
      </c>
      <c r="D16" s="14" t="n">
        <v>0</v>
      </c>
      <c r="E16" s="14" t="n">
        <v>1</v>
      </c>
      <c r="F16" s="14" t="n">
        <f aca="false">E16</f>
        <v>1</v>
      </c>
      <c r="G16" s="15" t="n">
        <v>1</v>
      </c>
      <c r="H16" s="15" t="n">
        <v>6</v>
      </c>
      <c r="I16" s="15" t="n">
        <f aca="false">G16*(H16/2+0.5)+F16</f>
        <v>4.5</v>
      </c>
      <c r="J16" s="15" t="n">
        <f aca="false">G16*H16+F16</f>
        <v>7</v>
      </c>
      <c r="K16" s="15" t="n">
        <f aca="false">ROUNDUP(50/I16,0)</f>
        <v>12</v>
      </c>
      <c r="L16" s="15"/>
      <c r="M16" s="15" t="n">
        <f aca="false">ROUNDUP(100/I16,0)</f>
        <v>23</v>
      </c>
      <c r="N16" s="15"/>
      <c r="O16" s="15"/>
      <c r="P16" s="17" t="s">
        <v>56</v>
      </c>
      <c r="Q16" s="17" t="s">
        <v>57</v>
      </c>
      <c r="R16" s="17" t="s">
        <v>61</v>
      </c>
    </row>
    <row r="17" customFormat="false" ht="13.5" hidden="false" customHeight="false" outlineLevel="0" collapsed="false">
      <c r="A17" s="12"/>
      <c r="B17" s="13"/>
      <c r="C17" s="13"/>
      <c r="D17" s="18" t="n">
        <v>2</v>
      </c>
      <c r="E17" s="18" t="n">
        <v>5</v>
      </c>
      <c r="F17" s="18" t="n">
        <f aca="false">$V$2+E17</f>
        <v>5</v>
      </c>
      <c r="G17" s="19" t="n">
        <v>2</v>
      </c>
      <c r="H17" s="19" t="n">
        <v>6</v>
      </c>
      <c r="I17" s="19" t="n">
        <f aca="false">G17*(H17/2+0.5)+F17</f>
        <v>12</v>
      </c>
      <c r="J17" s="19" t="n">
        <f aca="false">G17*H17+F17</f>
        <v>17</v>
      </c>
      <c r="K17" s="19" t="n">
        <f aca="false">ROUNDUP(50/I17,0)</f>
        <v>5</v>
      </c>
      <c r="L17" s="19"/>
      <c r="M17" s="19" t="n">
        <f aca="false">ROUNDUP(100/I17,0)</f>
        <v>9</v>
      </c>
      <c r="N17" s="19"/>
      <c r="O17" s="19"/>
      <c r="P17" s="17"/>
      <c r="Q17" s="17"/>
      <c r="R17" s="17"/>
    </row>
    <row r="18" customFormat="false" ht="13.5" hidden="false" customHeight="false" outlineLevel="0" collapsed="false">
      <c r="A18" s="12" t="s">
        <v>62</v>
      </c>
      <c r="B18" s="13" t="n">
        <f aca="false">ROUND(2*C18+(2.5*F18)+(0.75*F19)+3*I18+2*I19+2*D18+1.5*D19,0)</f>
        <v>63</v>
      </c>
      <c r="C18" s="13" t="n">
        <v>2</v>
      </c>
      <c r="D18" s="14" t="n">
        <v>0</v>
      </c>
      <c r="E18" s="14" t="n">
        <v>1</v>
      </c>
      <c r="F18" s="14" t="n">
        <f aca="false">E18</f>
        <v>1</v>
      </c>
      <c r="G18" s="15" t="n">
        <v>1</v>
      </c>
      <c r="H18" s="15" t="n">
        <v>8</v>
      </c>
      <c r="I18" s="15" t="n">
        <f aca="false">G18*(H18/2+0.5)+F18</f>
        <v>5.5</v>
      </c>
      <c r="J18" s="15" t="n">
        <f aca="false">G18*H18+F18</f>
        <v>9</v>
      </c>
      <c r="K18" s="15" t="n">
        <f aca="false">ROUNDUP(50/I18,0)</f>
        <v>10</v>
      </c>
      <c r="L18" s="15"/>
      <c r="M18" s="15" t="n">
        <f aca="false">ROUNDUP(100/I18,0)</f>
        <v>19</v>
      </c>
      <c r="N18" s="15"/>
      <c r="O18" s="15"/>
      <c r="P18" s="17"/>
      <c r="Q18" s="17"/>
      <c r="R18" s="17"/>
    </row>
    <row r="19" customFormat="false" ht="13.5" hidden="false" customHeight="false" outlineLevel="0" collapsed="false">
      <c r="A19" s="12"/>
      <c r="B19" s="13"/>
      <c r="C19" s="13"/>
      <c r="D19" s="18" t="n">
        <v>2</v>
      </c>
      <c r="E19" s="18" t="n">
        <v>7</v>
      </c>
      <c r="F19" s="18" t="n">
        <f aca="false">$V$2+E19</f>
        <v>7</v>
      </c>
      <c r="G19" s="19" t="n">
        <v>2</v>
      </c>
      <c r="H19" s="19" t="n">
        <v>8</v>
      </c>
      <c r="I19" s="19" t="n">
        <f aca="false">G19*(H19/2+0.5)+F19</f>
        <v>16</v>
      </c>
      <c r="J19" s="19" t="n">
        <f aca="false">G19*H19+F19</f>
        <v>23</v>
      </c>
      <c r="K19" s="19" t="n">
        <f aca="false">ROUNDUP(50/I19,0)</f>
        <v>4</v>
      </c>
      <c r="L19" s="19"/>
      <c r="M19" s="19" t="n">
        <f aca="false">ROUNDUP(100/I19,0)</f>
        <v>7</v>
      </c>
      <c r="N19" s="19"/>
      <c r="O19" s="19"/>
      <c r="P19" s="17"/>
      <c r="Q19" s="17"/>
      <c r="R19" s="17"/>
    </row>
    <row r="20" customFormat="false" ht="13.5" hidden="false" customHeight="true" outlineLevel="0" collapsed="false">
      <c r="A20" s="20" t="s">
        <v>63</v>
      </c>
      <c r="B20" s="21" t="n">
        <f aca="false">ROUND(2*C20+(2.5*F20)+(0.75*F21)+3*I20+2*I21+2*D20+1.5*D21,0)</f>
        <v>52</v>
      </c>
      <c r="C20" s="22" t="n">
        <v>1</v>
      </c>
      <c r="D20" s="23" t="n">
        <v>0</v>
      </c>
      <c r="E20" s="23" t="n">
        <v>0</v>
      </c>
      <c r="F20" s="23" t="n">
        <f aca="false">E20</f>
        <v>0</v>
      </c>
      <c r="G20" s="24" t="n">
        <v>1</v>
      </c>
      <c r="H20" s="24" t="n">
        <v>10</v>
      </c>
      <c r="I20" s="24" t="n">
        <f aca="false">G20*(H20/2+0.5)+F20</f>
        <v>5.5</v>
      </c>
      <c r="J20" s="24" t="n">
        <f aca="false">G20*H20+F20</f>
        <v>10</v>
      </c>
      <c r="K20" s="24" t="n">
        <f aca="false">ROUNDUP(50/I20,0)</f>
        <v>10</v>
      </c>
      <c r="L20" s="24"/>
      <c r="M20" s="24" t="n">
        <f aca="false">ROUNDUP(100/I20,0)</f>
        <v>19</v>
      </c>
      <c r="N20" s="24"/>
      <c r="O20" s="24"/>
      <c r="P20" s="25" t="s">
        <v>56</v>
      </c>
      <c r="Q20" s="25" t="s">
        <v>57</v>
      </c>
      <c r="R20" s="25" t="s">
        <v>64</v>
      </c>
    </row>
    <row r="21" customFormat="false" ht="13.5" hidden="false" customHeight="false" outlineLevel="0" collapsed="false">
      <c r="A21" s="20"/>
      <c r="B21" s="21"/>
      <c r="C21" s="22"/>
      <c r="D21" s="26" t="n">
        <v>2</v>
      </c>
      <c r="E21" s="26" t="n">
        <v>3</v>
      </c>
      <c r="F21" s="26" t="n">
        <f aca="false">$V$2+E21</f>
        <v>3</v>
      </c>
      <c r="G21" s="27" t="n">
        <v>2</v>
      </c>
      <c r="H21" s="27" t="n">
        <v>10</v>
      </c>
      <c r="I21" s="27" t="n">
        <f aca="false">G21*(H21/2+0.5)+F21</f>
        <v>14</v>
      </c>
      <c r="J21" s="27" t="n">
        <f aca="false">G21*H21+F21</f>
        <v>23</v>
      </c>
      <c r="K21" s="27" t="n">
        <f aca="false">ROUNDUP(50/I21,0)</f>
        <v>4</v>
      </c>
      <c r="L21" s="27"/>
      <c r="M21" s="27" t="n">
        <f aca="false">ROUNDUP(100/I21,0)</f>
        <v>8</v>
      </c>
      <c r="N21" s="27"/>
      <c r="O21" s="27"/>
      <c r="P21" s="25"/>
      <c r="Q21" s="25"/>
      <c r="R21" s="25"/>
    </row>
    <row r="22" customFormat="false" ht="13.5" hidden="false" customHeight="false" outlineLevel="0" collapsed="false">
      <c r="A22" s="20" t="s">
        <v>65</v>
      </c>
      <c r="B22" s="21" t="n">
        <f aca="false">ROUND(2*C22+(2.5*F22)+(0.75*F23)+3*I22+2*I23+2*D22+1.5*D23,0)</f>
        <v>66</v>
      </c>
      <c r="C22" s="40" t="n">
        <v>2</v>
      </c>
      <c r="D22" s="23" t="n">
        <v>0</v>
      </c>
      <c r="E22" s="23" t="n">
        <v>0</v>
      </c>
      <c r="F22" s="23" t="n">
        <f aca="false">E22</f>
        <v>0</v>
      </c>
      <c r="G22" s="24" t="n">
        <v>1</v>
      </c>
      <c r="H22" s="24" t="n">
        <v>12</v>
      </c>
      <c r="I22" s="24" t="n">
        <f aca="false">G22*(H22/2+0.5)+F22</f>
        <v>6.5</v>
      </c>
      <c r="J22" s="24" t="n">
        <f aca="false">G22*H22+F22</f>
        <v>12</v>
      </c>
      <c r="K22" s="24" t="n">
        <f aca="false">ROUNDUP(50/I22,0)</f>
        <v>8</v>
      </c>
      <c r="L22" s="24"/>
      <c r="M22" s="24" t="n">
        <f aca="false">ROUNDUP(100/I22,0)</f>
        <v>16</v>
      </c>
      <c r="N22" s="24"/>
      <c r="O22" s="24"/>
      <c r="P22" s="25"/>
      <c r="Q22" s="25"/>
      <c r="R22" s="25"/>
    </row>
    <row r="23" customFormat="false" ht="13.5" hidden="false" customHeight="false" outlineLevel="0" collapsed="false">
      <c r="A23" s="20"/>
      <c r="B23" s="21"/>
      <c r="C23" s="40"/>
      <c r="D23" s="26" t="n">
        <v>2</v>
      </c>
      <c r="E23" s="26" t="n">
        <v>5</v>
      </c>
      <c r="F23" s="26" t="n">
        <f aca="false">$V$2+E23</f>
        <v>5</v>
      </c>
      <c r="G23" s="27" t="n">
        <v>2</v>
      </c>
      <c r="H23" s="27" t="n">
        <v>12</v>
      </c>
      <c r="I23" s="27" t="n">
        <f aca="false">G23*(H23/2+0.5)+F23</f>
        <v>18</v>
      </c>
      <c r="J23" s="27" t="n">
        <f aca="false">G23*H23+F23</f>
        <v>29</v>
      </c>
      <c r="K23" s="27" t="n">
        <f aca="false">ROUNDUP(50/I23,0)</f>
        <v>3</v>
      </c>
      <c r="L23" s="27"/>
      <c r="M23" s="27" t="n">
        <f aca="false">ROUNDUP(100/I23,0)</f>
        <v>6</v>
      </c>
      <c r="N23" s="27"/>
      <c r="O23" s="27"/>
      <c r="P23" s="25"/>
      <c r="Q23" s="25"/>
      <c r="R23" s="25"/>
    </row>
    <row r="24" customFormat="false" ht="12.75" hidden="false" customHeight="true" outlineLevel="0" collapsed="false">
      <c r="A24" s="12" t="s">
        <v>66</v>
      </c>
      <c r="B24" s="13" t="n">
        <f aca="false">ROUND(2*C24+(2.5*F24)+(0.75*F25)+3*I24+2*I25+2*D24+1.5*D25,0)</f>
        <v>79</v>
      </c>
      <c r="C24" s="41" t="n">
        <v>3</v>
      </c>
      <c r="D24" s="14" t="n">
        <v>1</v>
      </c>
      <c r="E24" s="14" t="n">
        <v>0</v>
      </c>
      <c r="F24" s="14" t="n">
        <f aca="false">E24</f>
        <v>0</v>
      </c>
      <c r="G24" s="15" t="n">
        <v>1</v>
      </c>
      <c r="H24" s="15" t="n">
        <v>10</v>
      </c>
      <c r="I24" s="15" t="n">
        <f aca="false">G24*(H24/2+0.5)+F24</f>
        <v>5.5</v>
      </c>
      <c r="J24" s="15" t="n">
        <f aca="false">G24*H24+F24</f>
        <v>10</v>
      </c>
      <c r="K24" s="15" t="n">
        <f aca="false">ROUNDUP(50/I24,0)</f>
        <v>10</v>
      </c>
      <c r="L24" s="15"/>
      <c r="M24" s="15" t="n">
        <f aca="false">ROUNDUP(100/I24,0)</f>
        <v>19</v>
      </c>
      <c r="N24" s="15"/>
      <c r="O24" s="15"/>
      <c r="P24" s="17" t="s">
        <v>67</v>
      </c>
      <c r="Q24" s="17" t="s">
        <v>68</v>
      </c>
      <c r="R24" s="17" t="s">
        <v>69</v>
      </c>
    </row>
    <row r="25" customFormat="false" ht="13.5" hidden="false" customHeight="false" outlineLevel="0" collapsed="false">
      <c r="A25" s="12"/>
      <c r="B25" s="13"/>
      <c r="C25" s="13"/>
      <c r="D25" s="18" t="n">
        <v>3</v>
      </c>
      <c r="E25" s="18" t="n">
        <v>6</v>
      </c>
      <c r="F25" s="18" t="n">
        <f aca="false">$V$2+E25</f>
        <v>6</v>
      </c>
      <c r="G25" s="19" t="n">
        <v>3</v>
      </c>
      <c r="H25" s="19" t="n">
        <v>10</v>
      </c>
      <c r="I25" s="19" t="n">
        <f aca="false">G25*(H25/2+0.5)+F25</f>
        <v>22.5</v>
      </c>
      <c r="J25" s="19" t="n">
        <f aca="false">G25*H25+F25</f>
        <v>36</v>
      </c>
      <c r="K25" s="19" t="n">
        <f aca="false">ROUNDUP(50/I25,0)</f>
        <v>3</v>
      </c>
      <c r="L25" s="19"/>
      <c r="M25" s="19" t="n">
        <f aca="false">ROUNDUP(100/I25,0)</f>
        <v>5</v>
      </c>
      <c r="N25" s="19"/>
      <c r="O25" s="19"/>
      <c r="P25" s="17"/>
      <c r="Q25" s="17"/>
      <c r="R25" s="17"/>
    </row>
    <row r="26" customFormat="false" ht="12.75" hidden="false" customHeight="true" outlineLevel="0" collapsed="false">
      <c r="A26" s="20" t="s">
        <v>70</v>
      </c>
      <c r="B26" s="21" t="n">
        <f aca="false">ROUND(2*C26+(2.5*F26)+(0.75*F27)+3*I26+2*I27+2*D26+1.5*D27,0)</f>
        <v>79</v>
      </c>
      <c r="C26" s="22" t="n">
        <v>1</v>
      </c>
      <c r="D26" s="23" t="n">
        <v>0</v>
      </c>
      <c r="E26" s="23" t="n">
        <v>1</v>
      </c>
      <c r="F26" s="23" t="n">
        <f aca="false">E26</f>
        <v>1</v>
      </c>
      <c r="G26" s="24" t="n">
        <v>1</v>
      </c>
      <c r="H26" s="24" t="n">
        <v>8</v>
      </c>
      <c r="I26" s="24" t="n">
        <f aca="false">G26*(H26/2+0.5)+F26</f>
        <v>5.5</v>
      </c>
      <c r="J26" s="24" t="n">
        <f aca="false">G26*H26+F26</f>
        <v>9</v>
      </c>
      <c r="K26" s="24" t="n">
        <f aca="false">ROUNDUP(50/I26,0)</f>
        <v>10</v>
      </c>
      <c r="L26" s="24"/>
      <c r="M26" s="24" t="n">
        <f aca="false">ROUNDUP(100/I26,0)</f>
        <v>19</v>
      </c>
      <c r="N26" s="24"/>
      <c r="O26" s="24"/>
      <c r="P26" s="25" t="s">
        <v>67</v>
      </c>
      <c r="Q26" s="28" t="s">
        <v>71</v>
      </c>
      <c r="R26" s="25" t="s">
        <v>69</v>
      </c>
    </row>
    <row r="27" customFormat="false" ht="13.5" hidden="false" customHeight="false" outlineLevel="0" collapsed="false">
      <c r="A27" s="20"/>
      <c r="B27" s="21"/>
      <c r="C27" s="22"/>
      <c r="D27" s="26" t="n">
        <v>2</v>
      </c>
      <c r="E27" s="26" t="n">
        <v>10</v>
      </c>
      <c r="F27" s="26" t="n">
        <f aca="false">$V$2+E27</f>
        <v>10</v>
      </c>
      <c r="G27" s="27" t="n">
        <v>3</v>
      </c>
      <c r="H27" s="27" t="n">
        <v>8</v>
      </c>
      <c r="I27" s="27" t="n">
        <f aca="false">G27*(H27/2+0.5)+F27</f>
        <v>23.5</v>
      </c>
      <c r="J27" s="27" t="n">
        <f aca="false">G27*H27+F27</f>
        <v>34</v>
      </c>
      <c r="K27" s="27" t="n">
        <f aca="false">ROUNDUP(50/I27,0)</f>
        <v>3</v>
      </c>
      <c r="L27" s="27"/>
      <c r="M27" s="27" t="n">
        <f aca="false">ROUNDUP(100/I27,0)</f>
        <v>5</v>
      </c>
      <c r="N27" s="27"/>
      <c r="O27" s="27"/>
      <c r="P27" s="25"/>
      <c r="Q27" s="28"/>
      <c r="R27" s="25"/>
    </row>
    <row r="28" customFormat="false" ht="12.75" hidden="false" customHeight="true" outlineLevel="0" collapsed="false">
      <c r="A28" s="12" t="s">
        <v>72</v>
      </c>
      <c r="B28" s="13" t="n">
        <f aca="false">ROUND(2*C28+(2.5*F28)+(0.75*F29)+3*I28+2*I29+2*D28+1.5*D29,0)</f>
        <v>83</v>
      </c>
      <c r="C28" s="13" t="n">
        <v>1</v>
      </c>
      <c r="D28" s="14" t="n">
        <v>0</v>
      </c>
      <c r="E28" s="14" t="n">
        <v>0</v>
      </c>
      <c r="F28" s="14" t="n">
        <f aca="false">E28</f>
        <v>0</v>
      </c>
      <c r="G28" s="15" t="n">
        <v>1</v>
      </c>
      <c r="H28" s="15" t="n">
        <v>12</v>
      </c>
      <c r="I28" s="15" t="n">
        <f aca="false">G28*(H28/2+0.5)+F28</f>
        <v>6.5</v>
      </c>
      <c r="J28" s="15" t="n">
        <f aca="false">G28*H28+F28</f>
        <v>12</v>
      </c>
      <c r="K28" s="15" t="n">
        <f aca="false">ROUNDUP(50/I28,0)</f>
        <v>8</v>
      </c>
      <c r="L28" s="15"/>
      <c r="M28" s="15" t="n">
        <f aca="false">ROUNDUP(100/I28,0)</f>
        <v>16</v>
      </c>
      <c r="N28" s="15"/>
      <c r="O28" s="15"/>
      <c r="P28" s="17" t="s">
        <v>67</v>
      </c>
      <c r="Q28" s="17" t="s">
        <v>71</v>
      </c>
      <c r="R28" s="17" t="s">
        <v>69</v>
      </c>
    </row>
    <row r="29" customFormat="false" ht="13.5" hidden="false" customHeight="false" outlineLevel="0" collapsed="false">
      <c r="A29" s="12"/>
      <c r="B29" s="13"/>
      <c r="C29" s="13"/>
      <c r="D29" s="18" t="n">
        <v>2</v>
      </c>
      <c r="E29" s="18" t="n">
        <v>7</v>
      </c>
      <c r="F29" s="18" t="n">
        <f aca="false">$V$2+E29</f>
        <v>7</v>
      </c>
      <c r="G29" s="19" t="n">
        <v>3</v>
      </c>
      <c r="H29" s="19" t="n">
        <v>12</v>
      </c>
      <c r="I29" s="19" t="n">
        <f aca="false">G29*(H29/2+0.5)+F29</f>
        <v>26.5</v>
      </c>
      <c r="J29" s="19" t="n">
        <f aca="false">G29*H29+F29</f>
        <v>43</v>
      </c>
      <c r="K29" s="19" t="n">
        <f aca="false">ROUNDUP(50/I29,0)</f>
        <v>2</v>
      </c>
      <c r="L29" s="19"/>
      <c r="M29" s="19" t="n">
        <f aca="false">ROUNDUP(100/I29,0)</f>
        <v>4</v>
      </c>
      <c r="N29" s="19"/>
      <c r="O29" s="19"/>
      <c r="P29" s="17"/>
      <c r="Q29" s="17"/>
      <c r="R29" s="17"/>
    </row>
    <row r="30" customFormat="false" ht="12.75" hidden="false" customHeight="true" outlineLevel="0" collapsed="false">
      <c r="A30" s="20" t="s">
        <v>73</v>
      </c>
      <c r="B30" s="21" t="n">
        <f aca="false">ROUND(2*C30+(2.5*F30)+(0.75*F31)+3*I30+2*I31+2*D30+1.5*D31,0)</f>
        <v>42</v>
      </c>
      <c r="C30" s="22" t="n">
        <v>1</v>
      </c>
      <c r="D30" s="23" t="n">
        <v>0</v>
      </c>
      <c r="E30" s="23" t="n">
        <v>0</v>
      </c>
      <c r="F30" s="23" t="n">
        <f aca="false">E30</f>
        <v>0</v>
      </c>
      <c r="G30" s="24" t="n">
        <v>1</v>
      </c>
      <c r="H30" s="24" t="n">
        <v>8</v>
      </c>
      <c r="I30" s="24" t="n">
        <f aca="false">G30*(H30/2+0.5)+F30</f>
        <v>4.5</v>
      </c>
      <c r="J30" s="24" t="n">
        <f aca="false">G30*H30+F30</f>
        <v>8</v>
      </c>
      <c r="K30" s="24" t="n">
        <f aca="false">ROUNDUP(50/I30,0)</f>
        <v>12</v>
      </c>
      <c r="L30" s="24"/>
      <c r="M30" s="24" t="n">
        <f aca="false">ROUNDUP(100/I30,0)</f>
        <v>23</v>
      </c>
      <c r="N30" s="24"/>
      <c r="O30" s="24"/>
      <c r="P30" s="25" t="s">
        <v>56</v>
      </c>
      <c r="Q30" s="25" t="s">
        <v>74</v>
      </c>
      <c r="R30" s="25" t="s">
        <v>75</v>
      </c>
    </row>
    <row r="31" customFormat="false" ht="13.5" hidden="false" customHeight="false" outlineLevel="0" collapsed="false">
      <c r="A31" s="20"/>
      <c r="B31" s="21"/>
      <c r="C31" s="22"/>
      <c r="D31" s="26" t="n">
        <v>2</v>
      </c>
      <c r="E31" s="26" t="n">
        <v>2</v>
      </c>
      <c r="F31" s="26" t="n">
        <f aca="false">$V$2+E31</f>
        <v>2</v>
      </c>
      <c r="G31" s="27" t="n">
        <v>2</v>
      </c>
      <c r="H31" s="27" t="n">
        <v>8</v>
      </c>
      <c r="I31" s="27" t="n">
        <f aca="false">G31*(H31/2+0.5)+F31</f>
        <v>11</v>
      </c>
      <c r="J31" s="27" t="n">
        <f aca="false">G31*H31+F31</f>
        <v>18</v>
      </c>
      <c r="K31" s="27" t="n">
        <f aca="false">ROUNDUP(50/I31,0)</f>
        <v>5</v>
      </c>
      <c r="L31" s="27"/>
      <c r="M31" s="27" t="n">
        <f aca="false">ROUNDUP(100/I31,0)</f>
        <v>10</v>
      </c>
      <c r="N31" s="27"/>
      <c r="O31" s="27"/>
      <c r="P31" s="25"/>
      <c r="Q31" s="25"/>
      <c r="R31" s="25"/>
    </row>
    <row r="32" customFormat="false" ht="13.5" hidden="false" customHeight="false" outlineLevel="0" collapsed="false">
      <c r="A32" s="20" t="s">
        <v>76</v>
      </c>
      <c r="B32" s="21" t="n">
        <f aca="false">ROUND(2*C32+(2.5*F32)+(0.75*F33)+3*I32+2*I33+2*D32+1.5*D33,0)</f>
        <v>66</v>
      </c>
      <c r="C32" s="22" t="n">
        <v>4</v>
      </c>
      <c r="D32" s="23" t="n">
        <v>1</v>
      </c>
      <c r="E32" s="23" t="n">
        <v>0</v>
      </c>
      <c r="F32" s="23" t="n">
        <f aca="false">E32</f>
        <v>0</v>
      </c>
      <c r="G32" s="24" t="n">
        <v>1</v>
      </c>
      <c r="H32" s="24" t="n">
        <v>8</v>
      </c>
      <c r="I32" s="24" t="n">
        <f aca="false">G32*(H32/2+0.5)+F32</f>
        <v>4.5</v>
      </c>
      <c r="J32" s="24" t="n">
        <f aca="false">G32*H32+F32</f>
        <v>8</v>
      </c>
      <c r="K32" s="24" t="n">
        <f aca="false">ROUNDUP(50/I32,0)</f>
        <v>12</v>
      </c>
      <c r="L32" s="24"/>
      <c r="M32" s="24" t="n">
        <f aca="false">ROUNDUP(100/I32,0)</f>
        <v>23</v>
      </c>
      <c r="N32" s="24"/>
      <c r="O32" s="24"/>
      <c r="P32" s="25"/>
      <c r="Q32" s="25"/>
      <c r="R32" s="25"/>
    </row>
    <row r="33" customFormat="false" ht="13.5" hidden="false" customHeight="false" outlineLevel="0" collapsed="false">
      <c r="A33" s="20"/>
      <c r="B33" s="21"/>
      <c r="C33" s="22"/>
      <c r="D33" s="26" t="n">
        <v>3</v>
      </c>
      <c r="E33" s="26" t="n">
        <v>4</v>
      </c>
      <c r="F33" s="26" t="n">
        <f aca="false">$V$2+E33</f>
        <v>4</v>
      </c>
      <c r="G33" s="27" t="n">
        <v>3</v>
      </c>
      <c r="H33" s="27" t="n">
        <v>8</v>
      </c>
      <c r="I33" s="27" t="n">
        <f aca="false">G33*(H33/2+0.5)+F33</f>
        <v>17.5</v>
      </c>
      <c r="J33" s="27" t="n">
        <f aca="false">G33*H33+F33</f>
        <v>28</v>
      </c>
      <c r="K33" s="27" t="n">
        <f aca="false">ROUNDUP(50/I33,0)</f>
        <v>3</v>
      </c>
      <c r="L33" s="27"/>
      <c r="M33" s="27" t="n">
        <f aca="false">ROUNDUP(100/I33,0)</f>
        <v>6</v>
      </c>
      <c r="N33" s="27"/>
      <c r="O33" s="27"/>
      <c r="P33" s="25"/>
      <c r="Q33" s="25"/>
      <c r="R33" s="25"/>
    </row>
    <row r="34" customFormat="false" ht="13.5" hidden="false" customHeight="true" outlineLevel="0" collapsed="false">
      <c r="A34" s="12" t="s">
        <v>77</v>
      </c>
      <c r="B34" s="13" t="n">
        <f aca="false">ROUND(2*C34+(2.5*F34)+(0.75*F35)+3*I34+2*I35+2*D34+1.5*D35,0)</f>
        <v>81</v>
      </c>
      <c r="C34" s="13" t="n">
        <v>3</v>
      </c>
      <c r="D34" s="14" t="n">
        <v>1</v>
      </c>
      <c r="E34" s="14" t="n">
        <v>0</v>
      </c>
      <c r="F34" s="14" t="n">
        <f aca="false">E34</f>
        <v>0</v>
      </c>
      <c r="G34" s="15" t="n">
        <v>1</v>
      </c>
      <c r="H34" s="15" t="n">
        <v>10</v>
      </c>
      <c r="I34" s="15" t="n">
        <f aca="false">G34*(H34/2+0.5)+F34</f>
        <v>5.5</v>
      </c>
      <c r="J34" s="15" t="n">
        <f aca="false">G34*H34+F34</f>
        <v>10</v>
      </c>
      <c r="K34" s="15" t="n">
        <f aca="false">ROUNDUP(50/I34,0)</f>
        <v>10</v>
      </c>
      <c r="L34" s="15"/>
      <c r="M34" s="15" t="n">
        <f aca="false">ROUNDUP(100/I34,0)</f>
        <v>19</v>
      </c>
      <c r="N34" s="15"/>
      <c r="O34" s="15"/>
      <c r="P34" s="17" t="s">
        <v>67</v>
      </c>
      <c r="Q34" s="17" t="s">
        <v>78</v>
      </c>
      <c r="R34" s="17" t="s">
        <v>79</v>
      </c>
    </row>
    <row r="35" customFormat="false" ht="13.5" hidden="false" customHeight="false" outlineLevel="0" collapsed="false">
      <c r="A35" s="12"/>
      <c r="B35" s="13"/>
      <c r="C35" s="13"/>
      <c r="D35" s="18" t="n">
        <v>3</v>
      </c>
      <c r="E35" s="18" t="n">
        <v>7</v>
      </c>
      <c r="F35" s="18" t="n">
        <f aca="false">$V$2+E35</f>
        <v>7</v>
      </c>
      <c r="G35" s="19" t="n">
        <v>3</v>
      </c>
      <c r="H35" s="19" t="n">
        <v>10</v>
      </c>
      <c r="I35" s="19" t="n">
        <f aca="false">G35*(H35/2+0.5)+F35</f>
        <v>23.5</v>
      </c>
      <c r="J35" s="19" t="n">
        <f aca="false">G35*H35+F35</f>
        <v>37</v>
      </c>
      <c r="K35" s="19" t="n">
        <f aca="false">ROUNDUP(50/I35,0)</f>
        <v>3</v>
      </c>
      <c r="L35" s="19"/>
      <c r="M35" s="19" t="n">
        <f aca="false">ROUNDUP(100/I35,0)</f>
        <v>5</v>
      </c>
      <c r="N35" s="19"/>
      <c r="O35" s="19"/>
      <c r="P35" s="17"/>
      <c r="Q35" s="17"/>
      <c r="R35" s="17"/>
      <c r="T35" s="17"/>
      <c r="U35" s="17"/>
    </row>
    <row r="36" customFormat="false" ht="13.5" hidden="false" customHeight="true" outlineLevel="0" collapsed="false">
      <c r="A36" s="20" t="s">
        <v>80</v>
      </c>
      <c r="B36" s="21" t="n">
        <f aca="false">ROUND(2*C36+(2.5*F36)+(0.75*F37)+3*I36+2*I37+2*D36+1.5*D37,0)</f>
        <v>35</v>
      </c>
      <c r="C36" s="22" t="n">
        <v>1</v>
      </c>
      <c r="D36" s="23" t="n">
        <v>0</v>
      </c>
      <c r="E36" s="23" t="n">
        <v>0</v>
      </c>
      <c r="F36" s="23" t="n">
        <f aca="false">E36</f>
        <v>0</v>
      </c>
      <c r="G36" s="24" t="n">
        <v>1</v>
      </c>
      <c r="H36" s="24" t="n">
        <v>6</v>
      </c>
      <c r="I36" s="24" t="n">
        <f aca="false">G36*(H36/2+0.5)+F36</f>
        <v>3.5</v>
      </c>
      <c r="J36" s="24" t="n">
        <f aca="false">G36*H36+F36</f>
        <v>6</v>
      </c>
      <c r="K36" s="24" t="n">
        <f aca="false">ROUNDUP(50/I36,0)</f>
        <v>15</v>
      </c>
      <c r="L36" s="24"/>
      <c r="M36" s="24" t="n">
        <f aca="false">ROUNDUP(100/I36,0)</f>
        <v>29</v>
      </c>
      <c r="N36" s="24"/>
      <c r="O36" s="24"/>
      <c r="P36" s="25" t="s">
        <v>49</v>
      </c>
      <c r="Q36" s="25" t="s">
        <v>91</v>
      </c>
      <c r="R36" s="25" t="s">
        <v>81</v>
      </c>
      <c r="T36" s="17"/>
      <c r="U36" s="17"/>
    </row>
    <row r="37" customFormat="false" ht="13.5" hidden="false" customHeight="false" outlineLevel="0" collapsed="false">
      <c r="A37" s="20"/>
      <c r="B37" s="21"/>
      <c r="C37" s="22"/>
      <c r="D37" s="26" t="n">
        <v>2</v>
      </c>
      <c r="E37" s="26" t="n">
        <v>2</v>
      </c>
      <c r="F37" s="26" t="n">
        <f aca="false">$V$2+E37</f>
        <v>2</v>
      </c>
      <c r="G37" s="27" t="n">
        <v>2</v>
      </c>
      <c r="H37" s="27" t="n">
        <v>6</v>
      </c>
      <c r="I37" s="27" t="n">
        <f aca="false">G37*(H37/2+0.5)+F37</f>
        <v>9</v>
      </c>
      <c r="J37" s="27" t="n">
        <f aca="false">G37*H37+F37</f>
        <v>14</v>
      </c>
      <c r="K37" s="27" t="n">
        <f aca="false">ROUNDUP(50/I37,0)</f>
        <v>6</v>
      </c>
      <c r="L37" s="27"/>
      <c r="M37" s="27" t="n">
        <f aca="false">ROUNDUP(100/I37,0)</f>
        <v>12</v>
      </c>
      <c r="N37" s="27"/>
      <c r="O37" s="27"/>
      <c r="P37" s="25"/>
      <c r="Q37" s="25"/>
      <c r="R37" s="25"/>
      <c r="T37" s="17"/>
      <c r="U37" s="17"/>
    </row>
    <row r="38" customFormat="false" ht="13.5" hidden="false" customHeight="false" outlineLevel="0" collapsed="false">
      <c r="A38" s="20" t="s">
        <v>82</v>
      </c>
      <c r="B38" s="21" t="n">
        <f aca="false">ROUND(2*C38+(2.5*F38)+(0.75*F39)+3*I38+2*I39+2*D38+1.5*D39,0)</f>
        <v>57</v>
      </c>
      <c r="C38" s="22" t="n">
        <v>4</v>
      </c>
      <c r="D38" s="23" t="n">
        <v>1</v>
      </c>
      <c r="E38" s="23" t="n">
        <v>0</v>
      </c>
      <c r="F38" s="23" t="n">
        <f aca="false">E38</f>
        <v>0</v>
      </c>
      <c r="G38" s="24" t="n">
        <v>1</v>
      </c>
      <c r="H38" s="24" t="n">
        <v>6</v>
      </c>
      <c r="I38" s="24" t="n">
        <f aca="false">G38*(H38/2+0.5)+F38</f>
        <v>3.5</v>
      </c>
      <c r="J38" s="24" t="n">
        <f aca="false">G38*H38+F38</f>
        <v>6</v>
      </c>
      <c r="K38" s="24" t="n">
        <f aca="false">ROUNDUP(50/I38,0)</f>
        <v>15</v>
      </c>
      <c r="L38" s="24"/>
      <c r="M38" s="24" t="n">
        <f aca="false">ROUNDUP(100/I38,0)</f>
        <v>29</v>
      </c>
      <c r="N38" s="24"/>
      <c r="O38" s="24"/>
      <c r="P38" s="25"/>
      <c r="Q38" s="25"/>
      <c r="R38" s="25"/>
      <c r="T38" s="17"/>
      <c r="U38" s="17"/>
    </row>
    <row r="39" customFormat="false" ht="13.5" hidden="false" customHeight="false" outlineLevel="0" collapsed="false">
      <c r="A39" s="20"/>
      <c r="B39" s="21"/>
      <c r="C39" s="22"/>
      <c r="D39" s="26" t="n">
        <v>3</v>
      </c>
      <c r="E39" s="26" t="n">
        <v>4</v>
      </c>
      <c r="F39" s="26" t="n">
        <f aca="false">$V$2+E39</f>
        <v>4</v>
      </c>
      <c r="G39" s="27" t="n">
        <v>3</v>
      </c>
      <c r="H39" s="27" t="n">
        <v>6</v>
      </c>
      <c r="I39" s="27" t="n">
        <f aca="false">G39*(H39/2+0.5)+F39</f>
        <v>14.5</v>
      </c>
      <c r="J39" s="27" t="n">
        <f aca="false">G39*H39+F39</f>
        <v>22</v>
      </c>
      <c r="K39" s="27" t="n">
        <f aca="false">ROUNDUP(50/I39,0)</f>
        <v>4</v>
      </c>
      <c r="L39" s="27"/>
      <c r="M39" s="27" t="n">
        <f aca="false">ROUNDUP(100/I39,0)</f>
        <v>7</v>
      </c>
      <c r="N39" s="27"/>
      <c r="O39" s="27"/>
      <c r="P39" s="25"/>
      <c r="Q39" s="25"/>
      <c r="R39" s="25"/>
    </row>
    <row r="42" customFormat="false" ht="13.5" hidden="false" customHeight="false" outlineLevel="0" collapsed="false">
      <c r="A42" s="12" t="s">
        <v>83</v>
      </c>
      <c r="B42" s="13" t="n">
        <f aca="false">2*C42+ROUND(2.5*F42,0)+G42+((H42-2)+D42)</f>
        <v>7</v>
      </c>
      <c r="C42" s="13" t="n">
        <v>2</v>
      </c>
      <c r="D42" s="29" t="n">
        <v>0</v>
      </c>
      <c r="E42" s="29"/>
      <c r="F42" s="29" t="n">
        <v>0</v>
      </c>
      <c r="G42" s="30" t="n">
        <v>1</v>
      </c>
      <c r="H42" s="29" t="n">
        <v>4</v>
      </c>
      <c r="I42" s="29" t="n">
        <f aca="false">ROUNDUP(G42*(H42/2+0.5),0)</f>
        <v>3</v>
      </c>
      <c r="J42" s="29" t="n">
        <f aca="false">G42*H42</f>
        <v>4</v>
      </c>
      <c r="K42" s="29" t="n">
        <f aca="false">ROUNDUP(50/I42,0)</f>
        <v>17</v>
      </c>
      <c r="L42" s="29" t="n">
        <f aca="false">IF(F42=0, ROUNDUP(50/(I42/2),0), ROUNDUP((50-ROUNDUP(15/F42,0)*I42/2)/I42,0)+ROUNDUP(15/F42,0))</f>
        <v>34</v>
      </c>
      <c r="M42" s="29" t="n">
        <f aca="false">ROUNDUP(100/I42,0)</f>
        <v>34</v>
      </c>
      <c r="N42" s="29" t="n">
        <f aca="false">IF($F42=0, ROUNDUP(100/($I42/2),0), ROUNDUP((100-ROUNDUP(15/$F42,0)*$I42/2)/$I42,0)+ROUNDUP(15/$F42,0))</f>
        <v>67</v>
      </c>
      <c r="O42" s="31" t="n">
        <f aca="false">IF($F42=0, ROUNDUP(100/($I42/2),0), ROUNDUP((100-ROUNDUP(30/$F42,0)*$I42/2)/$I42,0)+ROUNDUP(30/$F42,0))</f>
        <v>67</v>
      </c>
      <c r="P42" s="32" t="s">
        <v>49</v>
      </c>
      <c r="Q42" s="32" t="s">
        <v>84</v>
      </c>
      <c r="R42" s="32" t="s">
        <v>52</v>
      </c>
    </row>
    <row r="43" customFormat="false" ht="13.5" hidden="false" customHeight="false" outlineLevel="0" collapsed="false">
      <c r="A43" s="20" t="s">
        <v>85</v>
      </c>
      <c r="B43" s="21" t="n">
        <f aca="false">2*C43+ROUND(2.5*F43,0)+G43+((H43-2)+D43)</f>
        <v>6</v>
      </c>
      <c r="C43" s="22" t="n">
        <v>4</v>
      </c>
      <c r="D43" s="33" t="n">
        <v>0</v>
      </c>
      <c r="E43" s="33"/>
      <c r="F43" s="33" t="n">
        <v>0</v>
      </c>
      <c r="G43" s="34" t="n">
        <v>0</v>
      </c>
      <c r="H43" s="34" t="n">
        <v>0</v>
      </c>
      <c r="I43" s="34" t="n">
        <f aca="false">ROUNDUP(G43*(H43/2+0.5),0)</f>
        <v>0</v>
      </c>
      <c r="J43" s="34" t="n">
        <f aca="false">G43*H43</f>
        <v>0</v>
      </c>
      <c r="K43" s="34" t="e">
        <f aca="false">ROUNDUP(50/I43,0)</f>
        <v>#DIV/0!</v>
      </c>
      <c r="L43" s="34" t="e">
        <f aca="false">IF(F43=0, ROUNDUP(50/(I43/2),0), ROUNDUP((50-ROUNDUP(15/F43,0)*I43/2)/I43,0)+ROUNDUP(15/F43,0))</f>
        <v>#DIV/0!</v>
      </c>
      <c r="M43" s="34" t="e">
        <f aca="false">ROUNDUP(100/I43,0)</f>
        <v>#DIV/0!</v>
      </c>
      <c r="N43" s="34" t="e">
        <f aca="false">IF($F43=0, ROUNDUP(100/($I43/2),0), ROUNDUP((100-ROUNDUP(15/$F43,0)*$I43/2)/$I43,0)+ROUNDUP(15/$F43,0))</f>
        <v>#DIV/0!</v>
      </c>
      <c r="O43" s="34" t="e">
        <f aca="false">IF($F43=0, ROUNDUP(100/($I43/2),0), ROUNDUP((100-ROUNDUP(30/$F43,0)*$I43/2)/$I43,0)+ROUNDUP(30/$F43,0))</f>
        <v>#DIV/0!</v>
      </c>
      <c r="P43" s="35" t="s">
        <v>49</v>
      </c>
      <c r="Q43" s="36" t="s">
        <v>84</v>
      </c>
      <c r="R43" s="35" t="s">
        <v>52</v>
      </c>
    </row>
    <row r="44" customFormat="false" ht="13.5" hidden="false" customHeight="false" outlineLevel="0" collapsed="false">
      <c r="A44" s="12" t="s">
        <v>86</v>
      </c>
      <c r="B44" s="13" t="n">
        <f aca="false">2*C44+ROUND(2.5*F44,0)+G44+((H44-2)+D44)</f>
        <v>7</v>
      </c>
      <c r="C44" s="13" t="n">
        <v>5</v>
      </c>
      <c r="D44" s="13" t="n">
        <v>-1</v>
      </c>
      <c r="E44" s="13"/>
      <c r="F44" s="13" t="n">
        <v>0</v>
      </c>
      <c r="G44" s="37" t="n">
        <v>0</v>
      </c>
      <c r="H44" s="37" t="n">
        <v>0</v>
      </c>
      <c r="I44" s="37" t="n">
        <f aca="false">ROUNDUP(G44*(H44/2+0.5),0)</f>
        <v>0</v>
      </c>
      <c r="J44" s="37" t="n">
        <f aca="false">G44*H44</f>
        <v>0</v>
      </c>
      <c r="K44" s="37" t="e">
        <f aca="false">ROUNDUP(50/I44,0)</f>
        <v>#DIV/0!</v>
      </c>
      <c r="L44" s="37" t="e">
        <f aca="false">IF(F44=0, ROUNDUP(50/(I44/2),0), ROUNDUP((50-ROUNDUP(15/F44,0)*I44/2)/I44,0)+ROUNDUP(15/F44,0))</f>
        <v>#DIV/0!</v>
      </c>
      <c r="M44" s="37" t="e">
        <f aca="false">ROUNDUP(100/I44,0)</f>
        <v>#DIV/0!</v>
      </c>
      <c r="N44" s="37" t="e">
        <f aca="false">IF($F44=0, ROUNDUP(100/($I44/2),0), ROUNDUP((100-ROUNDUP(15/$F44,0)*$I44/2)/$I44,0)+ROUNDUP(15/$F44,0))</f>
        <v>#DIV/0!</v>
      </c>
      <c r="O44" s="37" t="e">
        <f aca="false">IF($F44=0, ROUNDUP(100/($I44/2),0), ROUNDUP((100-ROUNDUP(30/$F44,0)*$I44/2)/$I44,0)+ROUNDUP(30/$F44,0))</f>
        <v>#DIV/0!</v>
      </c>
      <c r="P44" s="17" t="s">
        <v>56</v>
      </c>
      <c r="Q44" s="17" t="s">
        <v>84</v>
      </c>
      <c r="R44" s="17" t="s">
        <v>52</v>
      </c>
    </row>
  </sheetData>
  <mergeCells count="101">
    <mergeCell ref="A2:A3"/>
    <mergeCell ref="B2:B3"/>
    <mergeCell ref="C2:C3"/>
    <mergeCell ref="P2:P3"/>
    <mergeCell ref="Q2:Q3"/>
    <mergeCell ref="R2:R3"/>
    <mergeCell ref="A4:A5"/>
    <mergeCell ref="B4:B5"/>
    <mergeCell ref="C4:C5"/>
    <mergeCell ref="P4:P5"/>
    <mergeCell ref="Q4:Q5"/>
    <mergeCell ref="R4:R5"/>
    <mergeCell ref="A6:A7"/>
    <mergeCell ref="B6:B7"/>
    <mergeCell ref="C6:C7"/>
    <mergeCell ref="P6:P7"/>
    <mergeCell ref="Q6:Q7"/>
    <mergeCell ref="R6:R7"/>
    <mergeCell ref="A8:A9"/>
    <mergeCell ref="B8:B9"/>
    <mergeCell ref="C8:C9"/>
    <mergeCell ref="P8:P9"/>
    <mergeCell ref="Q8:Q9"/>
    <mergeCell ref="R8:R9"/>
    <mergeCell ref="A10:A11"/>
    <mergeCell ref="B10:B11"/>
    <mergeCell ref="C10:C11"/>
    <mergeCell ref="P10:P11"/>
    <mergeCell ref="Q10:Q11"/>
    <mergeCell ref="R10:R11"/>
    <mergeCell ref="A12:A13"/>
    <mergeCell ref="B12:B13"/>
    <mergeCell ref="C12:C13"/>
    <mergeCell ref="P12:P15"/>
    <mergeCell ref="Q12:Q15"/>
    <mergeCell ref="R12:R15"/>
    <mergeCell ref="A14:A15"/>
    <mergeCell ref="B14:B15"/>
    <mergeCell ref="C14:C15"/>
    <mergeCell ref="A16:A17"/>
    <mergeCell ref="B16:B17"/>
    <mergeCell ref="C16:C17"/>
    <mergeCell ref="P16:P19"/>
    <mergeCell ref="Q16:Q19"/>
    <mergeCell ref="R16:R19"/>
    <mergeCell ref="A18:A19"/>
    <mergeCell ref="B18:B19"/>
    <mergeCell ref="C18:C19"/>
    <mergeCell ref="A20:A21"/>
    <mergeCell ref="B20:B21"/>
    <mergeCell ref="C20:C21"/>
    <mergeCell ref="P20:P23"/>
    <mergeCell ref="Q20:Q23"/>
    <mergeCell ref="R20:R23"/>
    <mergeCell ref="A22:A23"/>
    <mergeCell ref="B22:B23"/>
    <mergeCell ref="C22:C23"/>
    <mergeCell ref="A24:A25"/>
    <mergeCell ref="B24:B25"/>
    <mergeCell ref="C24:C25"/>
    <mergeCell ref="P24:P25"/>
    <mergeCell ref="Q24:Q25"/>
    <mergeCell ref="R24:R25"/>
    <mergeCell ref="A26:A27"/>
    <mergeCell ref="B26:B27"/>
    <mergeCell ref="C26:C27"/>
    <mergeCell ref="P26:P27"/>
    <mergeCell ref="Q26:Q27"/>
    <mergeCell ref="R26:R27"/>
    <mergeCell ref="A28:A29"/>
    <mergeCell ref="B28:B29"/>
    <mergeCell ref="C28:C29"/>
    <mergeCell ref="P28:P29"/>
    <mergeCell ref="Q28:Q29"/>
    <mergeCell ref="R28:R29"/>
    <mergeCell ref="A30:A31"/>
    <mergeCell ref="B30:B31"/>
    <mergeCell ref="C30:C31"/>
    <mergeCell ref="P30:P33"/>
    <mergeCell ref="Q30:Q33"/>
    <mergeCell ref="R30:R33"/>
    <mergeCell ref="A32:A33"/>
    <mergeCell ref="B32:B33"/>
    <mergeCell ref="C32:C33"/>
    <mergeCell ref="A34:A35"/>
    <mergeCell ref="B34:B35"/>
    <mergeCell ref="C34:C35"/>
    <mergeCell ref="P34:P35"/>
    <mergeCell ref="Q34:Q35"/>
    <mergeCell ref="R34:R35"/>
    <mergeCell ref="T35:T38"/>
    <mergeCell ref="U35:U38"/>
    <mergeCell ref="A36:A37"/>
    <mergeCell ref="B36:B37"/>
    <mergeCell ref="C36:C37"/>
    <mergeCell ref="P36:P39"/>
    <mergeCell ref="Q36:Q39"/>
    <mergeCell ref="R36:R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true" hidden="false" outlineLevel="0" max="5" min="4" style="9" width="9.14"/>
    <col collapsed="false" customWidth="true" hidden="false" outlineLevel="0" max="15" min="6" style="42" width="21.97"/>
    <col collapsed="false" customWidth="true" hidden="false" outlineLevel="0" max="16" min="16" style="2" width="11.71"/>
    <col collapsed="false" customWidth="true" hidden="false" outlineLevel="0" max="17" min="17" style="2" width="40.71"/>
    <col collapsed="false" customWidth="true" hidden="true" outlineLevel="0" max="18" min="18" style="2" width="40.28"/>
    <col collapsed="false" customWidth="true" hidden="false" outlineLevel="0" max="21" min="19" style="0" width="8.71"/>
    <col collapsed="false" customWidth="true" hidden="false" outlineLevel="0" max="22" min="22" style="0" width="14.96"/>
    <col collapsed="false" customWidth="true" hidden="false" outlineLevel="0" max="1025" min="23" style="0" width="8.71"/>
  </cols>
  <sheetData>
    <row r="1" s="2" customFormat="true" ht="23.85" hidden="false" customHeight="false" outlineLevel="0" collapsed="false">
      <c r="A1" s="2" t="s">
        <v>25</v>
      </c>
      <c r="B1" s="2" t="s">
        <v>26</v>
      </c>
      <c r="C1" s="2" t="s">
        <v>27</v>
      </c>
      <c r="D1" s="43" t="s">
        <v>28</v>
      </c>
      <c r="E1" s="43" t="s">
        <v>92</v>
      </c>
      <c r="F1" s="44" t="n">
        <v>1</v>
      </c>
      <c r="G1" s="44" t="n">
        <v>2</v>
      </c>
      <c r="H1" s="44" t="n">
        <v>3</v>
      </c>
      <c r="I1" s="44" t="n">
        <v>4</v>
      </c>
      <c r="J1" s="44" t="n">
        <v>5</v>
      </c>
      <c r="K1" s="44" t="n">
        <v>6</v>
      </c>
      <c r="L1" s="44" t="n">
        <v>7</v>
      </c>
      <c r="M1" s="44" t="n">
        <v>8</v>
      </c>
      <c r="N1" s="44" t="n">
        <v>9</v>
      </c>
      <c r="O1" s="44" t="n">
        <v>10</v>
      </c>
      <c r="P1" s="11" t="s">
        <v>38</v>
      </c>
      <c r="Q1" s="11" t="s">
        <v>39</v>
      </c>
      <c r="R1" s="11" t="s">
        <v>40</v>
      </c>
      <c r="V1" s="2" t="s">
        <v>90</v>
      </c>
    </row>
    <row r="2" customFormat="false" ht="12.75" hidden="false" customHeight="true" outlineLevel="0" collapsed="false">
      <c r="A2" s="12" t="s">
        <v>41</v>
      </c>
      <c r="B2" s="13" t="e">
        <f aca="false">ROUND(2*C2+(2.5*#REF!)+(0.75*#REF!)+3*H2+2*H3+2*D2+1.5*D3,0)</f>
        <v>#VALUE!</v>
      </c>
      <c r="C2" s="13" t="n">
        <v>0</v>
      </c>
      <c r="D2" s="45" t="n">
        <v>-1</v>
      </c>
      <c r="E2" s="45" t="n">
        <v>0</v>
      </c>
      <c r="F2" s="46" t="str">
        <f aca="false">LOOKUP($E2+F$1+$V$2,Sheet13!$A$2:$A$41,Sheet13!$B$2:$B$41)</f>
        <v>-</v>
      </c>
      <c r="G2" s="46" t="str">
        <f aca="false">LOOKUP($E2+G$1+$V$2,Sheet13!$A$2:$A$41,Sheet13!$B$2:$B$41)</f>
        <v>-</v>
      </c>
      <c r="H2" s="46" t="str">
        <f aca="false">LOOKUP($E2+H$1+$V$2,Sheet13!$A$2:$A$41,Sheet13!$B$2:$B$41)</f>
        <v>-</v>
      </c>
      <c r="I2" s="46" t="str">
        <f aca="false">LOOKUP($E2+I$1+$V$2,Sheet13!$A$2:$A$41,Sheet13!$B$2:$B$41)</f>
        <v>-</v>
      </c>
      <c r="J2" s="46" t="str">
        <f aca="false">LOOKUP($E2+J$1+$V$2,Sheet13!$A$2:$A$41,Sheet13!$B$2:$B$41)</f>
        <v>-</v>
      </c>
      <c r="K2" s="46" t="str">
        <f aca="false">LOOKUP($E2+K$1+$V$2,Sheet13!$A$2:$A$41,Sheet13!$B$2:$B$41)</f>
        <v>-</v>
      </c>
      <c r="L2" s="46" t="str">
        <f aca="false">LOOKUP($E2+L$1+$V$2,Sheet13!$A$2:$A$41,Sheet13!$B$2:$B$41)</f>
        <v>-</v>
      </c>
      <c r="M2" s="46" t="str">
        <f aca="false">LOOKUP($E2+M$1+$V$2,Sheet13!$A$2:$A$41,Sheet13!$B$2:$B$41)</f>
        <v>-</v>
      </c>
      <c r="N2" s="46" t="str">
        <f aca="false">LOOKUP($E2+N$1+$V$2,Sheet13!$A$2:$A$41,Sheet13!$B$2:$B$41)</f>
        <v>-</v>
      </c>
      <c r="O2" s="46" t="str">
        <f aca="false">LOOKUP($E2+O$1+$V$2,Sheet13!$A$2:$A$41,Sheet13!$B$2:$B$41)</f>
        <v>-</v>
      </c>
      <c r="P2" s="17" t="s">
        <v>41</v>
      </c>
      <c r="Q2" s="17" t="s">
        <v>42</v>
      </c>
      <c r="R2" s="17" t="s">
        <v>43</v>
      </c>
      <c r="V2" s="0" t="n">
        <v>0</v>
      </c>
    </row>
    <row r="3" customFormat="false" ht="12.8" hidden="false" customHeight="false" outlineLevel="0" collapsed="false">
      <c r="A3" s="12"/>
      <c r="B3" s="13"/>
      <c r="C3" s="13"/>
      <c r="D3" s="47" t="n">
        <v>-1</v>
      </c>
      <c r="E3" s="47" t="n">
        <v>2</v>
      </c>
      <c r="F3" s="48" t="str">
        <f aca="false">LOOKUP($E3+F$1+$V$2,Sheet13!$A$2:$A$41,Sheet13!$B$2:$B$41)</f>
        <v>-</v>
      </c>
      <c r="G3" s="48" t="str">
        <f aca="false">LOOKUP($E3+G$1+$V$2,Sheet13!$A$2:$A$41,Sheet13!$B$2:$B$41)</f>
        <v>-</v>
      </c>
      <c r="H3" s="48" t="str">
        <f aca="false">LOOKUP($E3+H$1+$V$2,Sheet13!$A$2:$A$41,Sheet13!$B$2:$B$41)</f>
        <v>-</v>
      </c>
      <c r="I3" s="48" t="str">
        <f aca="false">LOOKUP($E3+I$1+$V$2,Sheet13!$A$2:$A$41,Sheet13!$B$2:$B$41)</f>
        <v>-</v>
      </c>
      <c r="J3" s="48" t="str">
        <f aca="false">LOOKUP($E3+J$1+$V$2,Sheet13!$A$2:$A$41,Sheet13!$B$2:$B$41)</f>
        <v>-</v>
      </c>
      <c r="K3" s="48" t="str">
        <f aca="false">LOOKUP($E3+K$1+$V$2,Sheet13!$A$2:$A$41,Sheet13!$B$2:$B$41)</f>
        <v>-</v>
      </c>
      <c r="L3" s="48" t="str">
        <f aca="false">LOOKUP($E3+L$1+$V$2,Sheet13!$A$2:$A$41,Sheet13!$B$2:$B$41)</f>
        <v>-</v>
      </c>
      <c r="M3" s="48" t="str">
        <f aca="false">LOOKUP($E3+M$1+$V$2,Sheet13!$A$2:$A$41,Sheet13!$B$2:$B$41)</f>
        <v>-</v>
      </c>
      <c r="N3" s="48" t="str">
        <f aca="false">LOOKUP($E3+N$1+$V$2,Sheet13!$A$2:$A$41,Sheet13!$B$2:$B$41)</f>
        <v>-</v>
      </c>
      <c r="O3" s="48" t="str">
        <f aca="false">LOOKUP($E3+O$1+$V$2,Sheet13!$A$2:$A$41,Sheet13!$B$2:$B$41)</f>
        <v>1 W - No effect</v>
      </c>
      <c r="P3" s="17"/>
      <c r="Q3" s="17"/>
      <c r="R3" s="17"/>
    </row>
    <row r="4" customFormat="false" ht="12.75" hidden="false" customHeight="true" outlineLevel="0" collapsed="false">
      <c r="A4" s="20" t="s">
        <v>44</v>
      </c>
      <c r="B4" s="21" t="e">
        <f aca="false">ROUND(2*C4+(2.5*#REF!)+(0.75*#REF!)+3*H4+2*H5+2*D4+1.5*D5,0)</f>
        <v>#VALUE!</v>
      </c>
      <c r="C4" s="22" t="n">
        <v>1</v>
      </c>
      <c r="D4" s="49" t="n">
        <v>0</v>
      </c>
      <c r="E4" s="49" t="n">
        <v>3</v>
      </c>
      <c r="F4" s="50" t="str">
        <f aca="false">LOOKUP($E4+F$1+$V$2,Sheet13!$A$2:$A$41,Sheet13!$B$2:$B$41)</f>
        <v>-</v>
      </c>
      <c r="G4" s="50" t="str">
        <f aca="false">LOOKUP($E4+G$1+$V$2,Sheet13!$A$2:$A$41,Sheet13!$B$2:$B$41)</f>
        <v>-</v>
      </c>
      <c r="H4" s="50" t="str">
        <f aca="false">LOOKUP($E4+H$1+$V$2,Sheet13!$A$2:$A$41,Sheet13!$B$2:$B$41)</f>
        <v>-</v>
      </c>
      <c r="I4" s="50" t="str">
        <f aca="false">LOOKUP($E4+I$1+$V$2,Sheet13!$A$2:$A$41,Sheet13!$B$2:$B$41)</f>
        <v>-</v>
      </c>
      <c r="J4" s="50" t="str">
        <f aca="false">LOOKUP($E4+J$1+$V$2,Sheet13!$A$2:$A$41,Sheet13!$B$2:$B$41)</f>
        <v>-</v>
      </c>
      <c r="K4" s="50" t="str">
        <f aca="false">LOOKUP($E4+K$1+$V$2,Sheet13!$A$2:$A$41,Sheet13!$B$2:$B$41)</f>
        <v>-</v>
      </c>
      <c r="L4" s="50" t="str">
        <f aca="false">LOOKUP($E4+L$1+$V$2,Sheet13!$A$2:$A$41,Sheet13!$B$2:$B$41)</f>
        <v>-</v>
      </c>
      <c r="M4" s="50" t="str">
        <f aca="false">LOOKUP($E4+M$1+$V$2,Sheet13!$A$2:$A$41,Sheet13!$B$2:$B$41)</f>
        <v>-</v>
      </c>
      <c r="N4" s="50" t="str">
        <f aca="false">LOOKUP($E4+N$1+$V$2,Sheet13!$A$2:$A$41,Sheet13!$B$2:$B$41)</f>
        <v>1 W - No effect</v>
      </c>
      <c r="O4" s="50" t="str">
        <f aca="false">LOOKUP($E4+O$1+$V$2,Sheet13!$A$2:$A$41,Sheet13!$B$2:$B$41)</f>
        <v>1 W - No effect</v>
      </c>
      <c r="P4" s="25" t="s">
        <v>45</v>
      </c>
      <c r="Q4" s="25" t="s">
        <v>46</v>
      </c>
      <c r="R4" s="25" t="s">
        <v>47</v>
      </c>
    </row>
    <row r="5" customFormat="false" ht="12.8" hidden="false" customHeight="false" outlineLevel="0" collapsed="false">
      <c r="A5" s="20"/>
      <c r="B5" s="21"/>
      <c r="C5" s="22"/>
      <c r="D5" s="51" t="n">
        <v>2</v>
      </c>
      <c r="E5" s="51" t="n">
        <v>5</v>
      </c>
      <c r="F5" s="52" t="str">
        <f aca="false">LOOKUP($E5+F$1+$V$2,Sheet13!$A$2:$A$41,Sheet13!$B$2:$B$41)</f>
        <v>-</v>
      </c>
      <c r="G5" s="52" t="str">
        <f aca="false">LOOKUP($E5+G$1+$V$2,Sheet13!$A$2:$A$41,Sheet13!$B$2:$B$41)</f>
        <v>-</v>
      </c>
      <c r="H5" s="52" t="str">
        <f aca="false">LOOKUP($E5+H$1+$V$2,Sheet13!$A$2:$A$41,Sheet13!$B$2:$B$41)</f>
        <v>-</v>
      </c>
      <c r="I5" s="52" t="str">
        <f aca="false">LOOKUP($E5+I$1+$V$2,Sheet13!$A$2:$A$41,Sheet13!$B$2:$B$41)</f>
        <v>-</v>
      </c>
      <c r="J5" s="52" t="str">
        <f aca="false">LOOKUP($E5+J$1+$V$2,Sheet13!$A$2:$A$41,Sheet13!$B$2:$B$41)</f>
        <v>-</v>
      </c>
      <c r="K5" s="52" t="str">
        <f aca="false">LOOKUP($E5+K$1+$V$2,Sheet13!$A$2:$A$41,Sheet13!$B$2:$B$41)</f>
        <v>-</v>
      </c>
      <c r="L5" s="52" t="str">
        <f aca="false">LOOKUP($E5+L$1+$V$2,Sheet13!$A$2:$A$41,Sheet13!$B$2:$B$41)</f>
        <v>1 W - No effect</v>
      </c>
      <c r="M5" s="52" t="str">
        <f aca="false">LOOKUP($E5+M$1+$V$2,Sheet13!$A$2:$A$41,Sheet13!$B$2:$B$41)</f>
        <v>1 W - No effect</v>
      </c>
      <c r="N5" s="52" t="str">
        <f aca="false">LOOKUP($E5+N$1+$V$2,Sheet13!$A$2:$A$41,Sheet13!$B$2:$B$41)</f>
        <v>1 W - No effect</v>
      </c>
      <c r="O5" s="52" t="str">
        <f aca="false">LOOKUP($E5+O$1+$V$2,Sheet13!$A$2:$A$41,Sheet13!$B$2:$B$41)</f>
        <v>1 W - Damage Body -1</v>
      </c>
      <c r="P5" s="25"/>
      <c r="Q5" s="25"/>
      <c r="R5" s="25"/>
    </row>
    <row r="6" customFormat="false" ht="13.5" hidden="false" customHeight="true" outlineLevel="0" collapsed="false">
      <c r="A6" s="12" t="s">
        <v>48</v>
      </c>
      <c r="B6" s="13" t="e">
        <f aca="false">ROUND(2*C6+(2.5*#REF!)+(0.75*#REF!)+3*H6+2*H7+2*D6+1.5*D7,0)</f>
        <v>#VALUE!</v>
      </c>
      <c r="C6" s="13" t="n">
        <v>2</v>
      </c>
      <c r="D6" s="45" t="n">
        <v>1</v>
      </c>
      <c r="E6" s="45" t="n">
        <v>3</v>
      </c>
      <c r="F6" s="46" t="str">
        <f aca="false">LOOKUP($E6+F$1+$V$2,Sheet13!$A$2:$A$41,Sheet13!$B$2:$B$41)</f>
        <v>-</v>
      </c>
      <c r="G6" s="46" t="str">
        <f aca="false">LOOKUP($E6+G$1+$V$2,Sheet13!$A$2:$A$41,Sheet13!$B$2:$B$41)</f>
        <v>-</v>
      </c>
      <c r="H6" s="46" t="str">
        <f aca="false">LOOKUP($E6+H$1+$V$2,Sheet13!$A$2:$A$41,Sheet13!$B$2:$B$41)</f>
        <v>-</v>
      </c>
      <c r="I6" s="46" t="str">
        <f aca="false">LOOKUP($E6+I$1+$V$2,Sheet13!$A$2:$A$41,Sheet13!$B$2:$B$41)</f>
        <v>-</v>
      </c>
      <c r="J6" s="46" t="str">
        <f aca="false">LOOKUP($E6+J$1+$V$2,Sheet13!$A$2:$A$41,Sheet13!$B$2:$B$41)</f>
        <v>-</v>
      </c>
      <c r="K6" s="46" t="str">
        <f aca="false">LOOKUP($E6+K$1+$V$2,Sheet13!$A$2:$A$41,Sheet13!$B$2:$B$41)</f>
        <v>-</v>
      </c>
      <c r="L6" s="46" t="str">
        <f aca="false">LOOKUP($E6+L$1+$V$2,Sheet13!$A$2:$A$41,Sheet13!$B$2:$B$41)</f>
        <v>-</v>
      </c>
      <c r="M6" s="46" t="str">
        <f aca="false">LOOKUP($E6+M$1+$V$2,Sheet13!$A$2:$A$41,Sheet13!$B$2:$B$41)</f>
        <v>-</v>
      </c>
      <c r="N6" s="46" t="str">
        <f aca="false">LOOKUP($E6+N$1+$V$2,Sheet13!$A$2:$A$41,Sheet13!$B$2:$B$41)</f>
        <v>1 W - No effect</v>
      </c>
      <c r="O6" s="46" t="str">
        <f aca="false">LOOKUP($E6+O$1+$V$2,Sheet13!$A$2:$A$41,Sheet13!$B$2:$B$41)</f>
        <v>1 W - No effect</v>
      </c>
      <c r="P6" s="17" t="s">
        <v>49</v>
      </c>
      <c r="Q6" s="17" t="s">
        <v>42</v>
      </c>
      <c r="R6" s="17" t="s">
        <v>50</v>
      </c>
    </row>
    <row r="7" customFormat="false" ht="12.8" hidden="false" customHeight="false" outlineLevel="0" collapsed="false">
      <c r="A7" s="12"/>
      <c r="B7" s="13"/>
      <c r="C7" s="13"/>
      <c r="D7" s="47" t="n">
        <v>3</v>
      </c>
      <c r="E7" s="47" t="n">
        <v>5</v>
      </c>
      <c r="F7" s="48" t="str">
        <f aca="false">LOOKUP($E7+F$1+$V$2,Sheet13!$A$2:$A$41,Sheet13!$B$2:$B$41)</f>
        <v>-</v>
      </c>
      <c r="G7" s="48" t="str">
        <f aca="false">LOOKUP($E7+G$1+$V$2,Sheet13!$A$2:$A$41,Sheet13!$B$2:$B$41)</f>
        <v>-</v>
      </c>
      <c r="H7" s="48" t="str">
        <f aca="false">LOOKUP($E7+H$1+$V$2,Sheet13!$A$2:$A$41,Sheet13!$B$2:$B$41)</f>
        <v>-</v>
      </c>
      <c r="I7" s="48" t="str">
        <f aca="false">LOOKUP($E7+I$1+$V$2,Sheet13!$A$2:$A$41,Sheet13!$B$2:$B$41)</f>
        <v>-</v>
      </c>
      <c r="J7" s="48" t="str">
        <f aca="false">LOOKUP($E7+J$1+$V$2,Sheet13!$A$2:$A$41,Sheet13!$B$2:$B$41)</f>
        <v>-</v>
      </c>
      <c r="K7" s="48" t="str">
        <f aca="false">LOOKUP($E7+K$1+$V$2,Sheet13!$A$2:$A$41,Sheet13!$B$2:$B$41)</f>
        <v>-</v>
      </c>
      <c r="L7" s="48" t="str">
        <f aca="false">LOOKUP($E7+L$1+$V$2,Sheet13!$A$2:$A$41,Sheet13!$B$2:$B$41)</f>
        <v>1 W - No effect</v>
      </c>
      <c r="M7" s="48" t="str">
        <f aca="false">LOOKUP($E7+M$1+$V$2,Sheet13!$A$2:$A$41,Sheet13!$B$2:$B$41)</f>
        <v>1 W - No effect</v>
      </c>
      <c r="N7" s="48" t="str">
        <f aca="false">LOOKUP($E7+N$1+$V$2,Sheet13!$A$2:$A$41,Sheet13!$B$2:$B$41)</f>
        <v>1 W - No effect</v>
      </c>
      <c r="O7" s="48" t="str">
        <f aca="false">LOOKUP($E7+O$1+$V$2,Sheet13!$A$2:$A$41,Sheet13!$B$2:$B$41)</f>
        <v>1 W - Damage Body -1</v>
      </c>
      <c r="P7" s="17"/>
      <c r="Q7" s="17"/>
      <c r="R7" s="17"/>
    </row>
    <row r="8" customFormat="false" ht="13.5" hidden="false" customHeight="true" outlineLevel="0" collapsed="false">
      <c r="A8" s="20" t="s">
        <v>51</v>
      </c>
      <c r="B8" s="21" t="e">
        <f aca="false">ROUND(2*C8+(2.5*#REF!)+(0.75*#REF!)+3*H8+2*H9+2*D8+1.5*D9,0)</f>
        <v>#VALUE!</v>
      </c>
      <c r="C8" s="22" t="n">
        <v>1</v>
      </c>
      <c r="D8" s="49" t="n">
        <v>0</v>
      </c>
      <c r="E8" s="49" t="n">
        <v>2</v>
      </c>
      <c r="F8" s="50" t="str">
        <f aca="false">LOOKUP($E8+F$1+$V$2,Sheet13!$A$2:$A$41,Sheet13!$B$2:$B$41)</f>
        <v>-</v>
      </c>
      <c r="G8" s="50" t="str">
        <f aca="false">LOOKUP($E8+G$1+$V$2,Sheet13!$A$2:$A$41,Sheet13!$B$2:$B$41)</f>
        <v>-</v>
      </c>
      <c r="H8" s="50" t="str">
        <f aca="false">LOOKUP($E8+H$1+$V$2,Sheet13!$A$2:$A$41,Sheet13!$B$2:$B$41)</f>
        <v>-</v>
      </c>
      <c r="I8" s="50" t="str">
        <f aca="false">LOOKUP($E8+I$1+$V$2,Sheet13!$A$2:$A$41,Sheet13!$B$2:$B$41)</f>
        <v>-</v>
      </c>
      <c r="J8" s="50" t="str">
        <f aca="false">LOOKUP($E8+J$1+$V$2,Sheet13!$A$2:$A$41,Sheet13!$B$2:$B$41)</f>
        <v>-</v>
      </c>
      <c r="K8" s="50" t="str">
        <f aca="false">LOOKUP($E8+K$1+$V$2,Sheet13!$A$2:$A$41,Sheet13!$B$2:$B$41)</f>
        <v>-</v>
      </c>
      <c r="L8" s="50" t="str">
        <f aca="false">LOOKUP($E8+L$1+$V$2,Sheet13!$A$2:$A$41,Sheet13!$B$2:$B$41)</f>
        <v>-</v>
      </c>
      <c r="M8" s="50" t="str">
        <f aca="false">LOOKUP($E8+M$1+$V$2,Sheet13!$A$2:$A$41,Sheet13!$B$2:$B$41)</f>
        <v>-</v>
      </c>
      <c r="N8" s="50" t="str">
        <f aca="false">LOOKUP($E8+N$1+$V$2,Sheet13!$A$2:$A$41,Sheet13!$B$2:$B$41)</f>
        <v>-</v>
      </c>
      <c r="O8" s="50" t="str">
        <f aca="false">LOOKUP($E8+O$1+$V$2,Sheet13!$A$2:$A$41,Sheet13!$B$2:$B$41)</f>
        <v>1 W - No effect</v>
      </c>
      <c r="P8" s="25" t="s">
        <v>49</v>
      </c>
      <c r="Q8" s="25" t="s">
        <v>46</v>
      </c>
      <c r="R8" s="25" t="s">
        <v>52</v>
      </c>
    </row>
    <row r="9" customFormat="false" ht="12.8" hidden="false" customHeight="false" outlineLevel="0" collapsed="false">
      <c r="A9" s="20"/>
      <c r="B9" s="21"/>
      <c r="C9" s="22"/>
      <c r="D9" s="51" t="n">
        <v>2</v>
      </c>
      <c r="E9" s="51" t="n">
        <v>4</v>
      </c>
      <c r="F9" s="52" t="str">
        <f aca="false">LOOKUP($E9+F$1+$V$2,Sheet13!$A$2:$A$41,Sheet13!$B$2:$B$41)</f>
        <v>-</v>
      </c>
      <c r="G9" s="52" t="str">
        <f aca="false">LOOKUP($E9+G$1+$V$2,Sheet13!$A$2:$A$41,Sheet13!$B$2:$B$41)</f>
        <v>-</v>
      </c>
      <c r="H9" s="52" t="str">
        <f aca="false">LOOKUP($E9+H$1+$V$2,Sheet13!$A$2:$A$41,Sheet13!$B$2:$B$41)</f>
        <v>-</v>
      </c>
      <c r="I9" s="52" t="str">
        <f aca="false">LOOKUP($E9+I$1+$V$2,Sheet13!$A$2:$A$41,Sheet13!$B$2:$B$41)</f>
        <v>-</v>
      </c>
      <c r="J9" s="52" t="str">
        <f aca="false">LOOKUP($E9+J$1+$V$2,Sheet13!$A$2:$A$41,Sheet13!$B$2:$B$41)</f>
        <v>-</v>
      </c>
      <c r="K9" s="52" t="str">
        <f aca="false">LOOKUP($E9+K$1+$V$2,Sheet13!$A$2:$A$41,Sheet13!$B$2:$B$41)</f>
        <v>-</v>
      </c>
      <c r="L9" s="52" t="str">
        <f aca="false">LOOKUP($E9+L$1+$V$2,Sheet13!$A$2:$A$41,Sheet13!$B$2:$B$41)</f>
        <v>-</v>
      </c>
      <c r="M9" s="52" t="str">
        <f aca="false">LOOKUP($E9+M$1+$V$2,Sheet13!$A$2:$A$41,Sheet13!$B$2:$B$41)</f>
        <v>1 W - No effect</v>
      </c>
      <c r="N9" s="52" t="str">
        <f aca="false">LOOKUP($E9+N$1+$V$2,Sheet13!$A$2:$A$41,Sheet13!$B$2:$B$41)</f>
        <v>1 W - No effect</v>
      </c>
      <c r="O9" s="52" t="str">
        <f aca="false">LOOKUP($E9+O$1+$V$2,Sheet13!$A$2:$A$41,Sheet13!$B$2:$B$41)</f>
        <v>1 W - No effect</v>
      </c>
      <c r="P9" s="25"/>
      <c r="Q9" s="25"/>
      <c r="R9" s="25"/>
    </row>
    <row r="10" customFormat="false" ht="13.5" hidden="false" customHeight="true" outlineLevel="0" collapsed="false">
      <c r="A10" s="12" t="s">
        <v>53</v>
      </c>
      <c r="B10" s="13" t="e">
        <f aca="false">ROUND(2*C10+(2.5*#REF!)+(0.75*#REF!)+3*H10+2*H11+2*D10+1.5*D11,0)</f>
        <v>#VALUE!</v>
      </c>
      <c r="C10" s="13" t="n">
        <v>1</v>
      </c>
      <c r="D10" s="45" t="n">
        <v>0</v>
      </c>
      <c r="E10" s="45" t="n">
        <v>4</v>
      </c>
      <c r="F10" s="46" t="str">
        <f aca="false">LOOKUP($E10+F$1+$V$2,Sheet13!$A$2:$A$41,Sheet13!$B$2:$B$41)</f>
        <v>-</v>
      </c>
      <c r="G10" s="46" t="str">
        <f aca="false">LOOKUP($E10+G$1+$V$2,Sheet13!$A$2:$A$41,Sheet13!$B$2:$B$41)</f>
        <v>-</v>
      </c>
      <c r="H10" s="46" t="str">
        <f aca="false">LOOKUP($E10+H$1+$V$2,Sheet13!$A$2:$A$41,Sheet13!$B$2:$B$41)</f>
        <v>-</v>
      </c>
      <c r="I10" s="46" t="str">
        <f aca="false">LOOKUP($E10+I$1+$V$2,Sheet13!$A$2:$A$41,Sheet13!$B$2:$B$41)</f>
        <v>-</v>
      </c>
      <c r="J10" s="46" t="str">
        <f aca="false">LOOKUP($E10+J$1+$V$2,Sheet13!$A$2:$A$41,Sheet13!$B$2:$B$41)</f>
        <v>-</v>
      </c>
      <c r="K10" s="46" t="str">
        <f aca="false">LOOKUP($E10+K$1+$V$2,Sheet13!$A$2:$A$41,Sheet13!$B$2:$B$41)</f>
        <v>-</v>
      </c>
      <c r="L10" s="46" t="str">
        <f aca="false">LOOKUP($E10+L$1+$V$2,Sheet13!$A$2:$A$41,Sheet13!$B$2:$B$41)</f>
        <v>-</v>
      </c>
      <c r="M10" s="46" t="str">
        <f aca="false">LOOKUP($E10+M$1+$V$2,Sheet13!$A$2:$A$41,Sheet13!$B$2:$B$41)</f>
        <v>1 W - No effect</v>
      </c>
      <c r="N10" s="46" t="str">
        <f aca="false">LOOKUP($E10+N$1+$V$2,Sheet13!$A$2:$A$41,Sheet13!$B$2:$B$41)</f>
        <v>1 W - No effect</v>
      </c>
      <c r="O10" s="46" t="str">
        <f aca="false">LOOKUP($E10+O$1+$V$2,Sheet13!$A$2:$A$41,Sheet13!$B$2:$B$41)</f>
        <v>1 W - No effect</v>
      </c>
      <c r="P10" s="17" t="s">
        <v>49</v>
      </c>
      <c r="Q10" s="17" t="s">
        <v>46</v>
      </c>
      <c r="R10" s="17" t="s">
        <v>54</v>
      </c>
    </row>
    <row r="11" customFormat="false" ht="12.8" hidden="false" customHeight="false" outlineLevel="0" collapsed="false">
      <c r="A11" s="12"/>
      <c r="B11" s="13"/>
      <c r="C11" s="13"/>
      <c r="D11" s="47" t="n">
        <v>2</v>
      </c>
      <c r="E11" s="47" t="n">
        <v>6</v>
      </c>
      <c r="F11" s="48" t="str">
        <f aca="false">LOOKUP($E11+F$1+$V$2,Sheet13!$A$2:$A$41,Sheet13!$B$2:$B$41)</f>
        <v>-</v>
      </c>
      <c r="G11" s="48" t="str">
        <f aca="false">LOOKUP($E11+G$1+$V$2,Sheet13!$A$2:$A$41,Sheet13!$B$2:$B$41)</f>
        <v>-</v>
      </c>
      <c r="H11" s="48" t="str">
        <f aca="false">LOOKUP($E11+H$1+$V$2,Sheet13!$A$2:$A$41,Sheet13!$B$2:$B$41)</f>
        <v>-</v>
      </c>
      <c r="I11" s="48" t="str">
        <f aca="false">LOOKUP($E11+I$1+$V$2,Sheet13!$A$2:$A$41,Sheet13!$B$2:$B$41)</f>
        <v>-</v>
      </c>
      <c r="J11" s="48" t="str">
        <f aca="false">LOOKUP($E11+J$1+$V$2,Sheet13!$A$2:$A$41,Sheet13!$B$2:$B$41)</f>
        <v>-</v>
      </c>
      <c r="K11" s="48" t="str">
        <f aca="false">LOOKUP($E11+K$1+$V$2,Sheet13!$A$2:$A$41,Sheet13!$B$2:$B$41)</f>
        <v>1 W - No effect</v>
      </c>
      <c r="L11" s="48" t="str">
        <f aca="false">LOOKUP($E11+L$1+$V$2,Sheet13!$A$2:$A$41,Sheet13!$B$2:$B$41)</f>
        <v>1 W - No effect</v>
      </c>
      <c r="M11" s="48" t="str">
        <f aca="false">LOOKUP($E11+M$1+$V$2,Sheet13!$A$2:$A$41,Sheet13!$B$2:$B$41)</f>
        <v>1 W - No effect</v>
      </c>
      <c r="N11" s="48" t="str">
        <f aca="false">LOOKUP($E11+N$1+$V$2,Sheet13!$A$2:$A$41,Sheet13!$B$2:$B$41)</f>
        <v>1 W - Damage Body -1</v>
      </c>
      <c r="O11" s="48" t="str">
        <f aca="false">LOOKUP($E11+O$1+$V$2,Sheet13!$A$2:$A$41,Sheet13!$B$2:$B$41)</f>
        <v>1 W - Damage Body -1</v>
      </c>
      <c r="P11" s="17"/>
      <c r="Q11" s="17"/>
      <c r="R11" s="17"/>
    </row>
    <row r="12" customFormat="false" ht="13.5" hidden="false" customHeight="true" outlineLevel="0" collapsed="false">
      <c r="A12" s="20" t="s">
        <v>55</v>
      </c>
      <c r="B12" s="21" t="e">
        <f aca="false">ROUND(2*C12+(2.5*#REF!)+(0.75*#REF!)+3*H12+2*H13+2*D12+1.5*D13,0)</f>
        <v>#VALUE!</v>
      </c>
      <c r="C12" s="22" t="n">
        <v>2</v>
      </c>
      <c r="D12" s="49" t="n">
        <v>1</v>
      </c>
      <c r="E12" s="45" t="n">
        <v>3</v>
      </c>
      <c r="F12" s="50" t="str">
        <f aca="false">LOOKUP($E12+F$1+$V$2,Sheet13!$A$2:$A$41,Sheet13!$B$2:$B$41)</f>
        <v>-</v>
      </c>
      <c r="G12" s="50" t="str">
        <f aca="false">LOOKUP($E12+G$1+$V$2,Sheet13!$A$2:$A$41,Sheet13!$B$2:$B$41)</f>
        <v>-</v>
      </c>
      <c r="H12" s="50" t="str">
        <f aca="false">LOOKUP($E12+H$1+$V$2,Sheet13!$A$2:$A$41,Sheet13!$B$2:$B$41)</f>
        <v>-</v>
      </c>
      <c r="I12" s="50" t="str">
        <f aca="false">LOOKUP($E12+I$1+$V$2,Sheet13!$A$2:$A$41,Sheet13!$B$2:$B$41)</f>
        <v>-</v>
      </c>
      <c r="J12" s="50" t="str">
        <f aca="false">LOOKUP($E12+J$1+$V$2,Sheet13!$A$2:$A$41,Sheet13!$B$2:$B$41)</f>
        <v>-</v>
      </c>
      <c r="K12" s="50" t="str">
        <f aca="false">LOOKUP($E12+K$1+$V$2,Sheet13!$A$2:$A$41,Sheet13!$B$2:$B$41)</f>
        <v>-</v>
      </c>
      <c r="L12" s="50" t="str">
        <f aca="false">LOOKUP($E12+L$1+$V$2,Sheet13!$A$2:$A$41,Sheet13!$B$2:$B$41)</f>
        <v>-</v>
      </c>
      <c r="M12" s="50" t="str">
        <f aca="false">LOOKUP($E12+M$1+$V$2,Sheet13!$A$2:$A$41,Sheet13!$B$2:$B$41)</f>
        <v>-</v>
      </c>
      <c r="N12" s="50" t="str">
        <f aca="false">LOOKUP($E12+N$1+$V$2,Sheet13!$A$2:$A$41,Sheet13!$B$2:$B$41)</f>
        <v>1 W - No effect</v>
      </c>
      <c r="O12" s="50" t="str">
        <f aca="false">LOOKUP($E12+O$1+$V$2,Sheet13!$A$2:$A$41,Sheet13!$B$2:$B$41)</f>
        <v>1 W - No effect</v>
      </c>
      <c r="P12" s="25" t="s">
        <v>56</v>
      </c>
      <c r="Q12" s="25" t="s">
        <v>57</v>
      </c>
      <c r="R12" s="25" t="s">
        <v>58</v>
      </c>
    </row>
    <row r="13" customFormat="false" ht="12.8" hidden="false" customHeight="false" outlineLevel="0" collapsed="false">
      <c r="A13" s="20"/>
      <c r="B13" s="21"/>
      <c r="C13" s="22"/>
      <c r="D13" s="51" t="n">
        <v>3</v>
      </c>
      <c r="E13" s="47" t="n">
        <v>5</v>
      </c>
      <c r="F13" s="52" t="str">
        <f aca="false">LOOKUP($E13+F$1+$V$2,Sheet13!$A$2:$A$41,Sheet13!$B$2:$B$41)</f>
        <v>-</v>
      </c>
      <c r="G13" s="52" t="str">
        <f aca="false">LOOKUP($E13+G$1+$V$2,Sheet13!$A$2:$A$41,Sheet13!$B$2:$B$41)</f>
        <v>-</v>
      </c>
      <c r="H13" s="52" t="str">
        <f aca="false">LOOKUP($E13+H$1+$V$2,Sheet13!$A$2:$A$41,Sheet13!$B$2:$B$41)</f>
        <v>-</v>
      </c>
      <c r="I13" s="52" t="str">
        <f aca="false">LOOKUP($E13+I$1+$V$2,Sheet13!$A$2:$A$41,Sheet13!$B$2:$B$41)</f>
        <v>-</v>
      </c>
      <c r="J13" s="52" t="str">
        <f aca="false">LOOKUP($E13+J$1+$V$2,Sheet13!$A$2:$A$41,Sheet13!$B$2:$B$41)</f>
        <v>-</v>
      </c>
      <c r="K13" s="52" t="str">
        <f aca="false">LOOKUP($E13+K$1+$V$2,Sheet13!$A$2:$A$41,Sheet13!$B$2:$B$41)</f>
        <v>-</v>
      </c>
      <c r="L13" s="52" t="str">
        <f aca="false">LOOKUP($E13+L$1+$V$2,Sheet13!$A$2:$A$41,Sheet13!$B$2:$B$41)</f>
        <v>1 W - No effect</v>
      </c>
      <c r="M13" s="52" t="str">
        <f aca="false">LOOKUP($E13+M$1+$V$2,Sheet13!$A$2:$A$41,Sheet13!$B$2:$B$41)</f>
        <v>1 W - No effect</v>
      </c>
      <c r="N13" s="52" t="str">
        <f aca="false">LOOKUP($E13+N$1+$V$2,Sheet13!$A$2:$A$41,Sheet13!$B$2:$B$41)</f>
        <v>1 W - No effect</v>
      </c>
      <c r="O13" s="52" t="str">
        <f aca="false">LOOKUP($E13+O$1+$V$2,Sheet13!$A$2:$A$41,Sheet13!$B$2:$B$41)</f>
        <v>1 W - Damage Body -1</v>
      </c>
      <c r="P13" s="25"/>
      <c r="Q13" s="25"/>
      <c r="R13" s="25"/>
    </row>
    <row r="14" customFormat="false" ht="12.8" hidden="false" customHeight="false" outlineLevel="0" collapsed="false">
      <c r="A14" s="20" t="s">
        <v>59</v>
      </c>
      <c r="B14" s="21" t="e">
        <f aca="false">ROUND(2*C14+(2.5*#REF!)+(0.75*#REF!)+3*H14+2*H15+2*D14+1.5*D15,0)</f>
        <v>#VALUE!</v>
      </c>
      <c r="C14" s="22" t="n">
        <v>3</v>
      </c>
      <c r="D14" s="49" t="n">
        <v>1</v>
      </c>
      <c r="E14" s="45" t="n">
        <v>4</v>
      </c>
      <c r="F14" s="50" t="str">
        <f aca="false">LOOKUP($E14+F$1+$V$2,Sheet13!$A$2:$A$41,Sheet13!$B$2:$B$41)</f>
        <v>-</v>
      </c>
      <c r="G14" s="50" t="str">
        <f aca="false">LOOKUP($E14+G$1+$V$2,Sheet13!$A$2:$A$41,Sheet13!$B$2:$B$41)</f>
        <v>-</v>
      </c>
      <c r="H14" s="50" t="str">
        <f aca="false">LOOKUP($E14+H$1+$V$2,Sheet13!$A$2:$A$41,Sheet13!$B$2:$B$41)</f>
        <v>-</v>
      </c>
      <c r="I14" s="50" t="str">
        <f aca="false">LOOKUP($E14+I$1+$V$2,Sheet13!$A$2:$A$41,Sheet13!$B$2:$B$41)</f>
        <v>-</v>
      </c>
      <c r="J14" s="50" t="str">
        <f aca="false">LOOKUP($E14+J$1+$V$2,Sheet13!$A$2:$A$41,Sheet13!$B$2:$B$41)</f>
        <v>-</v>
      </c>
      <c r="K14" s="50" t="str">
        <f aca="false">LOOKUP($E14+K$1+$V$2,Sheet13!$A$2:$A$41,Sheet13!$B$2:$B$41)</f>
        <v>-</v>
      </c>
      <c r="L14" s="50" t="str">
        <f aca="false">LOOKUP($E14+L$1+$V$2,Sheet13!$A$2:$A$41,Sheet13!$B$2:$B$41)</f>
        <v>-</v>
      </c>
      <c r="M14" s="50" t="str">
        <f aca="false">LOOKUP($E14+M$1+$V$2,Sheet13!$A$2:$A$41,Sheet13!$B$2:$B$41)</f>
        <v>1 W - No effect</v>
      </c>
      <c r="N14" s="50" t="str">
        <f aca="false">LOOKUP($E14+N$1+$V$2,Sheet13!$A$2:$A$41,Sheet13!$B$2:$B$41)</f>
        <v>1 W - No effect</v>
      </c>
      <c r="O14" s="50" t="str">
        <f aca="false">LOOKUP($E14+O$1+$V$2,Sheet13!$A$2:$A$41,Sheet13!$B$2:$B$41)</f>
        <v>1 W - No effect</v>
      </c>
      <c r="P14" s="25"/>
      <c r="Q14" s="25"/>
      <c r="R14" s="25"/>
    </row>
    <row r="15" customFormat="false" ht="12.8" hidden="false" customHeight="false" outlineLevel="0" collapsed="false">
      <c r="A15" s="20"/>
      <c r="B15" s="21"/>
      <c r="C15" s="22"/>
      <c r="D15" s="51" t="n">
        <v>3</v>
      </c>
      <c r="E15" s="47" t="n">
        <v>6</v>
      </c>
      <c r="F15" s="52" t="str">
        <f aca="false">LOOKUP($E15+F$1+$V$2,Sheet13!$A$2:$A$41,Sheet13!$B$2:$B$41)</f>
        <v>-</v>
      </c>
      <c r="G15" s="52" t="str">
        <f aca="false">LOOKUP($E15+G$1+$V$2,Sheet13!$A$2:$A$41,Sheet13!$B$2:$B$41)</f>
        <v>-</v>
      </c>
      <c r="H15" s="52" t="str">
        <f aca="false">LOOKUP($E15+H$1+$V$2,Sheet13!$A$2:$A$41,Sheet13!$B$2:$B$41)</f>
        <v>-</v>
      </c>
      <c r="I15" s="52" t="str">
        <f aca="false">LOOKUP($E15+I$1+$V$2,Sheet13!$A$2:$A$41,Sheet13!$B$2:$B$41)</f>
        <v>-</v>
      </c>
      <c r="J15" s="52" t="str">
        <f aca="false">LOOKUP($E15+J$1+$V$2,Sheet13!$A$2:$A$41,Sheet13!$B$2:$B$41)</f>
        <v>-</v>
      </c>
      <c r="K15" s="52" t="str">
        <f aca="false">LOOKUP($E15+K$1+$V$2,Sheet13!$A$2:$A$41,Sheet13!$B$2:$B$41)</f>
        <v>1 W - No effect</v>
      </c>
      <c r="L15" s="52" t="str">
        <f aca="false">LOOKUP($E15+L$1+$V$2,Sheet13!$A$2:$A$41,Sheet13!$B$2:$B$41)</f>
        <v>1 W - No effect</v>
      </c>
      <c r="M15" s="52" t="str">
        <f aca="false">LOOKUP($E15+M$1+$V$2,Sheet13!$A$2:$A$41,Sheet13!$B$2:$B$41)</f>
        <v>1 W - No effect</v>
      </c>
      <c r="N15" s="52" t="str">
        <f aca="false">LOOKUP($E15+N$1+$V$2,Sheet13!$A$2:$A$41,Sheet13!$B$2:$B$41)</f>
        <v>1 W - Damage Body -1</v>
      </c>
      <c r="O15" s="52" t="str">
        <f aca="false">LOOKUP($E15+O$1+$V$2,Sheet13!$A$2:$A$41,Sheet13!$B$2:$B$41)</f>
        <v>1 W - Damage Body -1</v>
      </c>
      <c r="P15" s="25"/>
      <c r="Q15" s="25"/>
      <c r="R15" s="25"/>
    </row>
    <row r="16" customFormat="false" ht="12.75" hidden="false" customHeight="true" outlineLevel="0" collapsed="false">
      <c r="A16" s="12" t="s">
        <v>60</v>
      </c>
      <c r="B16" s="13" t="e">
        <f aca="false">ROUND(2*C16+(2.5*#REF!)+(0.75*#REF!)+3*H16+2*H17+2*D16+1.5*D17,0)</f>
        <v>#VALUE!</v>
      </c>
      <c r="C16" s="13" t="n">
        <v>1</v>
      </c>
      <c r="D16" s="45" t="n">
        <v>0</v>
      </c>
      <c r="E16" s="45" t="n">
        <v>2</v>
      </c>
      <c r="F16" s="46" t="str">
        <f aca="false">LOOKUP($E16+F$1+$V$2,Sheet13!$A$2:$A$41,Sheet13!$B$2:$B$41)</f>
        <v>-</v>
      </c>
      <c r="G16" s="46" t="str">
        <f aca="false">LOOKUP($E16+G$1+$V$2,Sheet13!$A$2:$A$41,Sheet13!$B$2:$B$41)</f>
        <v>-</v>
      </c>
      <c r="H16" s="46" t="str">
        <f aca="false">LOOKUP($E16+H$1+$V$2,Sheet13!$A$2:$A$41,Sheet13!$B$2:$B$41)</f>
        <v>-</v>
      </c>
      <c r="I16" s="46" t="str">
        <f aca="false">LOOKUP($E16+I$1+$V$2,Sheet13!$A$2:$A$41,Sheet13!$B$2:$B$41)</f>
        <v>-</v>
      </c>
      <c r="J16" s="46" t="str">
        <f aca="false">LOOKUP($E16+J$1+$V$2,Sheet13!$A$2:$A$41,Sheet13!$B$2:$B$41)</f>
        <v>-</v>
      </c>
      <c r="K16" s="46" t="str">
        <f aca="false">LOOKUP($E16+K$1+$V$2,Sheet13!$A$2:$A$41,Sheet13!$B$2:$B$41)</f>
        <v>-</v>
      </c>
      <c r="L16" s="46" t="str">
        <f aca="false">LOOKUP($E16+L$1+$V$2,Sheet13!$A$2:$A$41,Sheet13!$B$2:$B$41)</f>
        <v>-</v>
      </c>
      <c r="M16" s="46" t="str">
        <f aca="false">LOOKUP($E16+M$1+$V$2,Sheet13!$A$2:$A$41,Sheet13!$B$2:$B$41)</f>
        <v>-</v>
      </c>
      <c r="N16" s="46" t="str">
        <f aca="false">LOOKUP($E16+N$1+$V$2,Sheet13!$A$2:$A$41,Sheet13!$B$2:$B$41)</f>
        <v>-</v>
      </c>
      <c r="O16" s="46" t="str">
        <f aca="false">LOOKUP($E16+O$1+$V$2,Sheet13!$A$2:$A$41,Sheet13!$B$2:$B$41)</f>
        <v>1 W - No effect</v>
      </c>
      <c r="P16" s="17" t="s">
        <v>56</v>
      </c>
      <c r="Q16" s="17" t="s">
        <v>57</v>
      </c>
      <c r="R16" s="17" t="s">
        <v>61</v>
      </c>
    </row>
    <row r="17" customFormat="false" ht="12.8" hidden="false" customHeight="false" outlineLevel="0" collapsed="false">
      <c r="A17" s="12"/>
      <c r="B17" s="13"/>
      <c r="C17" s="13"/>
      <c r="D17" s="47" t="n">
        <v>2</v>
      </c>
      <c r="E17" s="47" t="n">
        <v>4</v>
      </c>
      <c r="F17" s="48" t="str">
        <f aca="false">LOOKUP($E17+F$1+$V$2,Sheet13!$A$2:$A$41,Sheet13!$B$2:$B$41)</f>
        <v>-</v>
      </c>
      <c r="G17" s="48" t="str">
        <f aca="false">LOOKUP($E17+G$1+$V$2,Sheet13!$A$2:$A$41,Sheet13!$B$2:$B$41)</f>
        <v>-</v>
      </c>
      <c r="H17" s="48" t="str">
        <f aca="false">LOOKUP($E17+H$1+$V$2,Sheet13!$A$2:$A$41,Sheet13!$B$2:$B$41)</f>
        <v>-</v>
      </c>
      <c r="I17" s="48" t="str">
        <f aca="false">LOOKUP($E17+I$1+$V$2,Sheet13!$A$2:$A$41,Sheet13!$B$2:$B$41)</f>
        <v>-</v>
      </c>
      <c r="J17" s="48" t="str">
        <f aca="false">LOOKUP($E17+J$1+$V$2,Sheet13!$A$2:$A$41,Sheet13!$B$2:$B$41)</f>
        <v>-</v>
      </c>
      <c r="K17" s="48" t="str">
        <f aca="false">LOOKUP($E17+K$1+$V$2,Sheet13!$A$2:$A$41,Sheet13!$B$2:$B$41)</f>
        <v>-</v>
      </c>
      <c r="L17" s="48" t="str">
        <f aca="false">LOOKUP($E17+L$1+$V$2,Sheet13!$A$2:$A$41,Sheet13!$B$2:$B$41)</f>
        <v>-</v>
      </c>
      <c r="M17" s="48" t="str">
        <f aca="false">LOOKUP($E17+M$1+$V$2,Sheet13!$A$2:$A$41,Sheet13!$B$2:$B$41)</f>
        <v>1 W - No effect</v>
      </c>
      <c r="N17" s="48" t="str">
        <f aca="false">LOOKUP($E17+N$1+$V$2,Sheet13!$A$2:$A$41,Sheet13!$B$2:$B$41)</f>
        <v>1 W - No effect</v>
      </c>
      <c r="O17" s="48" t="str">
        <f aca="false">LOOKUP($E17+O$1+$V$2,Sheet13!$A$2:$A$41,Sheet13!$B$2:$B$41)</f>
        <v>1 W - No effect</v>
      </c>
      <c r="P17" s="17"/>
      <c r="Q17" s="17"/>
      <c r="R17" s="17"/>
    </row>
    <row r="18" customFormat="false" ht="12.8" hidden="false" customHeight="false" outlineLevel="0" collapsed="false">
      <c r="A18" s="12" t="s">
        <v>62</v>
      </c>
      <c r="B18" s="13" t="e">
        <f aca="false">ROUND(2*C18+(2.5*#REF!)+(0.75*#REF!)+3*H18+2*H19+2*D18+1.5*D19,0)</f>
        <v>#VALUE!</v>
      </c>
      <c r="C18" s="13" t="n">
        <v>2</v>
      </c>
      <c r="D18" s="45" t="n">
        <v>0</v>
      </c>
      <c r="E18" s="45" t="n">
        <v>3</v>
      </c>
      <c r="F18" s="46" t="str">
        <f aca="false">LOOKUP($E18+F$1+$V$2,Sheet13!$A$2:$A$41,Sheet13!$B$2:$B$41)</f>
        <v>-</v>
      </c>
      <c r="G18" s="46" t="str">
        <f aca="false">LOOKUP($E18+G$1+$V$2,Sheet13!$A$2:$A$41,Sheet13!$B$2:$B$41)</f>
        <v>-</v>
      </c>
      <c r="H18" s="46" t="str">
        <f aca="false">LOOKUP($E18+H$1+$V$2,Sheet13!$A$2:$A$41,Sheet13!$B$2:$B$41)</f>
        <v>-</v>
      </c>
      <c r="I18" s="46" t="str">
        <f aca="false">LOOKUP($E18+I$1+$V$2,Sheet13!$A$2:$A$41,Sheet13!$B$2:$B$41)</f>
        <v>-</v>
      </c>
      <c r="J18" s="46" t="str">
        <f aca="false">LOOKUP($E18+J$1+$V$2,Sheet13!$A$2:$A$41,Sheet13!$B$2:$B$41)</f>
        <v>-</v>
      </c>
      <c r="K18" s="46" t="str">
        <f aca="false">LOOKUP($E18+K$1+$V$2,Sheet13!$A$2:$A$41,Sheet13!$B$2:$B$41)</f>
        <v>-</v>
      </c>
      <c r="L18" s="46" t="str">
        <f aca="false">LOOKUP($E18+L$1+$V$2,Sheet13!$A$2:$A$41,Sheet13!$B$2:$B$41)</f>
        <v>-</v>
      </c>
      <c r="M18" s="46" t="str">
        <f aca="false">LOOKUP($E18+M$1+$V$2,Sheet13!$A$2:$A$41,Sheet13!$B$2:$B$41)</f>
        <v>-</v>
      </c>
      <c r="N18" s="46" t="str">
        <f aca="false">LOOKUP($E18+N$1+$V$2,Sheet13!$A$2:$A$41,Sheet13!$B$2:$B$41)</f>
        <v>1 W - No effect</v>
      </c>
      <c r="O18" s="46" t="str">
        <f aca="false">LOOKUP($E18+O$1+$V$2,Sheet13!$A$2:$A$41,Sheet13!$B$2:$B$41)</f>
        <v>1 W - No effect</v>
      </c>
      <c r="P18" s="17"/>
      <c r="Q18" s="17"/>
      <c r="R18" s="17"/>
    </row>
    <row r="19" customFormat="false" ht="12.8" hidden="false" customHeight="false" outlineLevel="0" collapsed="false">
      <c r="A19" s="12"/>
      <c r="B19" s="13"/>
      <c r="C19" s="13"/>
      <c r="D19" s="47" t="n">
        <v>2</v>
      </c>
      <c r="E19" s="47" t="n">
        <v>5</v>
      </c>
      <c r="F19" s="48" t="str">
        <f aca="false">LOOKUP($E19+F$1+$V$2,Sheet13!$A$2:$A$41,Sheet13!$B$2:$B$41)</f>
        <v>-</v>
      </c>
      <c r="G19" s="48" t="str">
        <f aca="false">LOOKUP($E19+G$1+$V$2,Sheet13!$A$2:$A$41,Sheet13!$B$2:$B$41)</f>
        <v>-</v>
      </c>
      <c r="H19" s="48" t="str">
        <f aca="false">LOOKUP($E19+H$1+$V$2,Sheet13!$A$2:$A$41,Sheet13!$B$2:$B$41)</f>
        <v>-</v>
      </c>
      <c r="I19" s="48" t="str">
        <f aca="false">LOOKUP($E19+I$1+$V$2,Sheet13!$A$2:$A$41,Sheet13!$B$2:$B$41)</f>
        <v>-</v>
      </c>
      <c r="J19" s="48" t="str">
        <f aca="false">LOOKUP($E19+J$1+$V$2,Sheet13!$A$2:$A$41,Sheet13!$B$2:$B$41)</f>
        <v>-</v>
      </c>
      <c r="K19" s="48" t="str">
        <f aca="false">LOOKUP($E19+K$1+$V$2,Sheet13!$A$2:$A$41,Sheet13!$B$2:$B$41)</f>
        <v>-</v>
      </c>
      <c r="L19" s="48" t="str">
        <f aca="false">LOOKUP($E19+L$1+$V$2,Sheet13!$A$2:$A$41,Sheet13!$B$2:$B$41)</f>
        <v>1 W - No effect</v>
      </c>
      <c r="M19" s="48" t="str">
        <f aca="false">LOOKUP($E19+M$1+$V$2,Sheet13!$A$2:$A$41,Sheet13!$B$2:$B$41)</f>
        <v>1 W - No effect</v>
      </c>
      <c r="N19" s="48" t="str">
        <f aca="false">LOOKUP($E19+N$1+$V$2,Sheet13!$A$2:$A$41,Sheet13!$B$2:$B$41)</f>
        <v>1 W - No effect</v>
      </c>
      <c r="O19" s="48" t="str">
        <f aca="false">LOOKUP($E19+O$1+$V$2,Sheet13!$A$2:$A$41,Sheet13!$B$2:$B$41)</f>
        <v>1 W - Damage Body -1</v>
      </c>
      <c r="P19" s="17"/>
      <c r="Q19" s="17"/>
      <c r="R19" s="17"/>
    </row>
    <row r="20" customFormat="false" ht="13.5" hidden="false" customHeight="true" outlineLevel="0" collapsed="false">
      <c r="A20" s="20" t="s">
        <v>63</v>
      </c>
      <c r="B20" s="21" t="e">
        <f aca="false">ROUND(2*C20+(2.5*#REF!)+(0.75*#REF!)+3*H20+2*H21+2*D20+1.5*D21,0)</f>
        <v>#VALUE!</v>
      </c>
      <c r="C20" s="22" t="n">
        <v>1</v>
      </c>
      <c r="D20" s="49" t="n">
        <v>0</v>
      </c>
      <c r="E20" s="49" t="n">
        <v>4</v>
      </c>
      <c r="F20" s="50" t="str">
        <f aca="false">LOOKUP($E20+F$1+$V$2,Sheet13!$A$2:$A$41,Sheet13!$B$2:$B$41)</f>
        <v>-</v>
      </c>
      <c r="G20" s="50" t="str">
        <f aca="false">LOOKUP($E20+G$1+$V$2,Sheet13!$A$2:$A$41,Sheet13!$B$2:$B$41)</f>
        <v>-</v>
      </c>
      <c r="H20" s="50" t="str">
        <f aca="false">LOOKUP($E20+H$1+$V$2,Sheet13!$A$2:$A$41,Sheet13!$B$2:$B$41)</f>
        <v>-</v>
      </c>
      <c r="I20" s="50" t="str">
        <f aca="false">LOOKUP($E20+I$1+$V$2,Sheet13!$A$2:$A$41,Sheet13!$B$2:$B$41)</f>
        <v>-</v>
      </c>
      <c r="J20" s="50" t="str">
        <f aca="false">LOOKUP($E20+J$1+$V$2,Sheet13!$A$2:$A$41,Sheet13!$B$2:$B$41)</f>
        <v>-</v>
      </c>
      <c r="K20" s="50" t="str">
        <f aca="false">LOOKUP($E20+K$1+$V$2,Sheet13!$A$2:$A$41,Sheet13!$B$2:$B$41)</f>
        <v>-</v>
      </c>
      <c r="L20" s="50" t="str">
        <f aca="false">LOOKUP($E20+L$1+$V$2,Sheet13!$A$2:$A$41,Sheet13!$B$2:$B$41)</f>
        <v>-</v>
      </c>
      <c r="M20" s="50" t="str">
        <f aca="false">LOOKUP($E20+M$1+$V$2,Sheet13!$A$2:$A$41,Sheet13!$B$2:$B$41)</f>
        <v>1 W - No effect</v>
      </c>
      <c r="N20" s="50" t="str">
        <f aca="false">LOOKUP($E20+N$1+$V$2,Sheet13!$A$2:$A$41,Sheet13!$B$2:$B$41)</f>
        <v>1 W - No effect</v>
      </c>
      <c r="O20" s="50" t="str">
        <f aca="false">LOOKUP($E20+O$1+$V$2,Sheet13!$A$2:$A$41,Sheet13!$B$2:$B$41)</f>
        <v>1 W - No effect</v>
      </c>
      <c r="P20" s="25" t="s">
        <v>56</v>
      </c>
      <c r="Q20" s="25" t="s">
        <v>57</v>
      </c>
      <c r="R20" s="25" t="s">
        <v>64</v>
      </c>
    </row>
    <row r="21" customFormat="false" ht="12.8" hidden="false" customHeight="false" outlineLevel="0" collapsed="false">
      <c r="A21" s="20"/>
      <c r="B21" s="21"/>
      <c r="C21" s="22"/>
      <c r="D21" s="51" t="n">
        <v>2</v>
      </c>
      <c r="E21" s="51" t="n">
        <v>6</v>
      </c>
      <c r="F21" s="52" t="str">
        <f aca="false">LOOKUP($E21+F$1+$V$2,Sheet13!$A$2:$A$41,Sheet13!$B$2:$B$41)</f>
        <v>-</v>
      </c>
      <c r="G21" s="52" t="str">
        <f aca="false">LOOKUP($E21+G$1+$V$2,Sheet13!$A$2:$A$41,Sheet13!$B$2:$B$41)</f>
        <v>-</v>
      </c>
      <c r="H21" s="52" t="str">
        <f aca="false">LOOKUP($E21+H$1+$V$2,Sheet13!$A$2:$A$41,Sheet13!$B$2:$B$41)</f>
        <v>-</v>
      </c>
      <c r="I21" s="52" t="str">
        <f aca="false">LOOKUP($E21+I$1+$V$2,Sheet13!$A$2:$A$41,Sheet13!$B$2:$B$41)</f>
        <v>-</v>
      </c>
      <c r="J21" s="52" t="str">
        <f aca="false">LOOKUP($E21+J$1+$V$2,Sheet13!$A$2:$A$41,Sheet13!$B$2:$B$41)</f>
        <v>-</v>
      </c>
      <c r="K21" s="52" t="str">
        <f aca="false">LOOKUP($E21+K$1+$V$2,Sheet13!$A$2:$A$41,Sheet13!$B$2:$B$41)</f>
        <v>1 W - No effect</v>
      </c>
      <c r="L21" s="52" t="str">
        <f aca="false">LOOKUP($E21+L$1+$V$2,Sheet13!$A$2:$A$41,Sheet13!$B$2:$B$41)</f>
        <v>1 W - No effect</v>
      </c>
      <c r="M21" s="52" t="str">
        <f aca="false">LOOKUP($E21+M$1+$V$2,Sheet13!$A$2:$A$41,Sheet13!$B$2:$B$41)</f>
        <v>1 W - No effect</v>
      </c>
      <c r="N21" s="52" t="str">
        <f aca="false">LOOKUP($E21+N$1+$V$2,Sheet13!$A$2:$A$41,Sheet13!$B$2:$B$41)</f>
        <v>1 W - Damage Body -1</v>
      </c>
      <c r="O21" s="52" t="str">
        <f aca="false">LOOKUP($E21+O$1+$V$2,Sheet13!$A$2:$A$41,Sheet13!$B$2:$B$41)</f>
        <v>1 W - Damage Body -1</v>
      </c>
      <c r="P21" s="25"/>
      <c r="Q21" s="25"/>
      <c r="R21" s="25"/>
    </row>
    <row r="22" customFormat="false" ht="12.8" hidden="false" customHeight="false" outlineLevel="0" collapsed="false">
      <c r="A22" s="20" t="s">
        <v>65</v>
      </c>
      <c r="B22" s="21" t="e">
        <f aca="false">ROUND(2*C22+(2.5*#REF!)+(0.75*#REF!)+3*H22+2*H23+2*D22+1.5*D23,0)</f>
        <v>#VALUE!</v>
      </c>
      <c r="C22" s="40" t="n">
        <v>2</v>
      </c>
      <c r="D22" s="49" t="n">
        <v>0</v>
      </c>
      <c r="E22" s="49" t="n">
        <v>5</v>
      </c>
      <c r="F22" s="50" t="str">
        <f aca="false">LOOKUP($E22+F$1+$V$2,Sheet13!$A$2:$A$41,Sheet13!$B$2:$B$41)</f>
        <v>-</v>
      </c>
      <c r="G22" s="50" t="str">
        <f aca="false">LOOKUP($E22+G$1+$V$2,Sheet13!$A$2:$A$41,Sheet13!$B$2:$B$41)</f>
        <v>-</v>
      </c>
      <c r="H22" s="50" t="str">
        <f aca="false">LOOKUP($E22+H$1+$V$2,Sheet13!$A$2:$A$41,Sheet13!$B$2:$B$41)</f>
        <v>-</v>
      </c>
      <c r="I22" s="50" t="str">
        <f aca="false">LOOKUP($E22+I$1+$V$2,Sheet13!$A$2:$A$41,Sheet13!$B$2:$B$41)</f>
        <v>-</v>
      </c>
      <c r="J22" s="50" t="str">
        <f aca="false">LOOKUP($E22+J$1+$V$2,Sheet13!$A$2:$A$41,Sheet13!$B$2:$B$41)</f>
        <v>-</v>
      </c>
      <c r="K22" s="50" t="str">
        <f aca="false">LOOKUP($E22+K$1+$V$2,Sheet13!$A$2:$A$41,Sheet13!$B$2:$B$41)</f>
        <v>-</v>
      </c>
      <c r="L22" s="50" t="str">
        <f aca="false">LOOKUP($E22+L$1+$V$2,Sheet13!$A$2:$A$41,Sheet13!$B$2:$B$41)</f>
        <v>1 W - No effect</v>
      </c>
      <c r="M22" s="50" t="str">
        <f aca="false">LOOKUP($E22+M$1+$V$2,Sheet13!$A$2:$A$41,Sheet13!$B$2:$B$41)</f>
        <v>1 W - No effect</v>
      </c>
      <c r="N22" s="50" t="str">
        <f aca="false">LOOKUP($E22+N$1+$V$2,Sheet13!$A$2:$A$41,Sheet13!$B$2:$B$41)</f>
        <v>1 W - No effect</v>
      </c>
      <c r="O22" s="50" t="str">
        <f aca="false">LOOKUP($E22+O$1+$V$2,Sheet13!$A$2:$A$41,Sheet13!$B$2:$B$41)</f>
        <v>1 W - Damage Body -1</v>
      </c>
      <c r="P22" s="25"/>
      <c r="Q22" s="25"/>
      <c r="R22" s="25"/>
    </row>
    <row r="23" customFormat="false" ht="12.8" hidden="false" customHeight="false" outlineLevel="0" collapsed="false">
      <c r="A23" s="20"/>
      <c r="B23" s="21"/>
      <c r="C23" s="40"/>
      <c r="D23" s="51" t="n">
        <v>2</v>
      </c>
      <c r="E23" s="51" t="n">
        <v>7</v>
      </c>
      <c r="F23" s="52" t="str">
        <f aca="false">LOOKUP($E23+F$1+$V$2,Sheet13!$A$2:$A$41,Sheet13!$B$2:$B$41)</f>
        <v>-</v>
      </c>
      <c r="G23" s="52" t="str">
        <f aca="false">LOOKUP($E23+G$1+$V$2,Sheet13!$A$2:$A$41,Sheet13!$B$2:$B$41)</f>
        <v>-</v>
      </c>
      <c r="H23" s="52" t="str">
        <f aca="false">LOOKUP($E23+H$1+$V$2,Sheet13!$A$2:$A$41,Sheet13!$B$2:$B$41)</f>
        <v>-</v>
      </c>
      <c r="I23" s="52" t="str">
        <f aca="false">LOOKUP($E23+I$1+$V$2,Sheet13!$A$2:$A$41,Sheet13!$B$2:$B$41)</f>
        <v>-</v>
      </c>
      <c r="J23" s="52" t="str">
        <f aca="false">LOOKUP($E23+J$1+$V$2,Sheet13!$A$2:$A$41,Sheet13!$B$2:$B$41)</f>
        <v>1 W - No effect</v>
      </c>
      <c r="K23" s="52" t="str">
        <f aca="false">LOOKUP($E23+K$1+$V$2,Sheet13!$A$2:$A$41,Sheet13!$B$2:$B$41)</f>
        <v>1 W - No effect</v>
      </c>
      <c r="L23" s="52" t="str">
        <f aca="false">LOOKUP($E23+L$1+$V$2,Sheet13!$A$2:$A$41,Sheet13!$B$2:$B$41)</f>
        <v>1 W - No effect</v>
      </c>
      <c r="M23" s="52" t="str">
        <f aca="false">LOOKUP($E23+M$1+$V$2,Sheet13!$A$2:$A$41,Sheet13!$B$2:$B$41)</f>
        <v>1 W - Damage Body -1</v>
      </c>
      <c r="N23" s="52" t="str">
        <f aca="false">LOOKUP($E23+N$1+$V$2,Sheet13!$A$2:$A$41,Sheet13!$B$2:$B$41)</f>
        <v>1 W - Damage Body -1</v>
      </c>
      <c r="O23" s="52" t="str">
        <f aca="false">LOOKUP($E23+O$1+$V$2,Sheet13!$A$2:$A$41,Sheet13!$B$2:$B$41)</f>
        <v>1 W - Damage Body -1</v>
      </c>
      <c r="P23" s="25"/>
      <c r="Q23" s="25"/>
      <c r="R23" s="25"/>
    </row>
    <row r="24" customFormat="false" ht="12.75" hidden="false" customHeight="true" outlineLevel="0" collapsed="false">
      <c r="A24" s="12" t="s">
        <v>66</v>
      </c>
      <c r="B24" s="13" t="e">
        <f aca="false">ROUND(2*C24+(2.5*#REF!)+(0.75*#REF!)+3*H24+2*H25+2*D24+1.5*D25,0)</f>
        <v>#VALUE!</v>
      </c>
      <c r="C24" s="41" t="n">
        <v>2</v>
      </c>
      <c r="D24" s="45" t="n">
        <v>1</v>
      </c>
      <c r="E24" s="45"/>
      <c r="F24" s="46" t="str">
        <f aca="false">LOOKUP($E24+F$1+$V$2,Sheet13!$A$2:$A$41,Sheet13!$B$2:$B$41)</f>
        <v>-</v>
      </c>
      <c r="G24" s="46" t="str">
        <f aca="false">LOOKUP($E24+G$1+$V$2,Sheet13!$A$2:$A$41,Sheet13!$B$2:$B$41)</f>
        <v>-</v>
      </c>
      <c r="H24" s="46" t="str">
        <f aca="false">LOOKUP($E24+H$1+$V$2,Sheet13!$A$2:$A$41,Sheet13!$B$2:$B$41)</f>
        <v>-</v>
      </c>
      <c r="I24" s="46" t="str">
        <f aca="false">LOOKUP($E24+I$1+$V$2,Sheet13!$A$2:$A$41,Sheet13!$B$2:$B$41)</f>
        <v>-</v>
      </c>
      <c r="J24" s="46" t="str">
        <f aca="false">LOOKUP($E24+J$1+$V$2,Sheet13!$A$2:$A$41,Sheet13!$B$2:$B$41)</f>
        <v>-</v>
      </c>
      <c r="K24" s="46" t="str">
        <f aca="false">LOOKUP($E24+K$1+$V$2,Sheet13!$A$2:$A$41,Sheet13!$B$2:$B$41)</f>
        <v>-</v>
      </c>
      <c r="L24" s="46" t="str">
        <f aca="false">LOOKUP($E24+L$1+$V$2,Sheet13!$A$2:$A$41,Sheet13!$B$2:$B$41)</f>
        <v>-</v>
      </c>
      <c r="M24" s="46" t="str">
        <f aca="false">LOOKUP($E24+M$1+$V$2,Sheet13!$A$2:$A$41,Sheet13!$B$2:$B$41)</f>
        <v>-</v>
      </c>
      <c r="N24" s="46" t="str">
        <f aca="false">LOOKUP($E24+N$1+$V$2,Sheet13!$A$2:$A$41,Sheet13!$B$2:$B$41)</f>
        <v>-</v>
      </c>
      <c r="O24" s="46" t="str">
        <f aca="false">LOOKUP($E24+O$1+$V$2,Sheet13!$A$2:$A$41,Sheet13!$B$2:$B$41)</f>
        <v>-</v>
      </c>
      <c r="P24" s="17" t="s">
        <v>67</v>
      </c>
      <c r="Q24" s="17" t="s">
        <v>68</v>
      </c>
      <c r="R24" s="17" t="s">
        <v>69</v>
      </c>
    </row>
    <row r="25" customFormat="false" ht="12.8" hidden="false" customHeight="false" outlineLevel="0" collapsed="false">
      <c r="A25" s="12"/>
      <c r="B25" s="13"/>
      <c r="C25" s="13"/>
      <c r="D25" s="47" t="n">
        <v>3</v>
      </c>
      <c r="E25" s="47"/>
      <c r="F25" s="48" t="str">
        <f aca="false">LOOKUP($E25+F$1+$V$2,Sheet13!$A$2:$A$41,Sheet13!$B$2:$B$41)</f>
        <v>-</v>
      </c>
      <c r="G25" s="48" t="str">
        <f aca="false">LOOKUP($E25+G$1+$V$2,Sheet13!$A$2:$A$41,Sheet13!$B$2:$B$41)</f>
        <v>-</v>
      </c>
      <c r="H25" s="48" t="str">
        <f aca="false">LOOKUP($E25+H$1+$V$2,Sheet13!$A$2:$A$41,Sheet13!$B$2:$B$41)</f>
        <v>-</v>
      </c>
      <c r="I25" s="48" t="str">
        <f aca="false">LOOKUP($E25+I$1+$V$2,Sheet13!$A$2:$A$41,Sheet13!$B$2:$B$41)</f>
        <v>-</v>
      </c>
      <c r="J25" s="48" t="str">
        <f aca="false">LOOKUP($E25+J$1+$V$2,Sheet13!$A$2:$A$41,Sheet13!$B$2:$B$41)</f>
        <v>-</v>
      </c>
      <c r="K25" s="48" t="str">
        <f aca="false">LOOKUP($E25+K$1+$V$2,Sheet13!$A$2:$A$41,Sheet13!$B$2:$B$41)</f>
        <v>-</v>
      </c>
      <c r="L25" s="48" t="str">
        <f aca="false">LOOKUP($E25+L$1+$V$2,Sheet13!$A$2:$A$41,Sheet13!$B$2:$B$41)</f>
        <v>-</v>
      </c>
      <c r="M25" s="48" t="str">
        <f aca="false">LOOKUP($E25+M$1+$V$2,Sheet13!$A$2:$A$41,Sheet13!$B$2:$B$41)</f>
        <v>-</v>
      </c>
      <c r="N25" s="48" t="str">
        <f aca="false">LOOKUP($E25+N$1+$V$2,Sheet13!$A$2:$A$41,Sheet13!$B$2:$B$41)</f>
        <v>-</v>
      </c>
      <c r="O25" s="48" t="str">
        <f aca="false">LOOKUP($E25+O$1+$V$2,Sheet13!$A$2:$A$41,Sheet13!$B$2:$B$41)</f>
        <v>-</v>
      </c>
      <c r="P25" s="17"/>
      <c r="Q25" s="17"/>
      <c r="R25" s="17"/>
    </row>
    <row r="26" customFormat="false" ht="12.75" hidden="false" customHeight="true" outlineLevel="0" collapsed="false">
      <c r="A26" s="20" t="s">
        <v>70</v>
      </c>
      <c r="B26" s="21" t="e">
        <f aca="false">ROUND(2*C26+(2.5*#REF!)+(0.75*#REF!)+3*H26+2*H27+2*D26+1.5*D27,0)</f>
        <v>#VALUE!</v>
      </c>
      <c r="C26" s="22" t="n">
        <v>1</v>
      </c>
      <c r="D26" s="49" t="n">
        <v>0</v>
      </c>
      <c r="E26" s="49"/>
      <c r="F26" s="50" t="str">
        <f aca="false">LOOKUP($E26+F$1+$V$2,Sheet13!$A$2:$A$41,Sheet13!$B$2:$B$41)</f>
        <v>-</v>
      </c>
      <c r="G26" s="50" t="str">
        <f aca="false">LOOKUP($E26+G$1+$V$2,Sheet13!$A$2:$A$41,Sheet13!$B$2:$B$41)</f>
        <v>-</v>
      </c>
      <c r="H26" s="50" t="str">
        <f aca="false">LOOKUP($E26+H$1+$V$2,Sheet13!$A$2:$A$41,Sheet13!$B$2:$B$41)</f>
        <v>-</v>
      </c>
      <c r="I26" s="50" t="str">
        <f aca="false">LOOKUP($E26+I$1+$V$2,Sheet13!$A$2:$A$41,Sheet13!$B$2:$B$41)</f>
        <v>-</v>
      </c>
      <c r="J26" s="50" t="str">
        <f aca="false">LOOKUP($E26+J$1+$V$2,Sheet13!$A$2:$A$41,Sheet13!$B$2:$B$41)</f>
        <v>-</v>
      </c>
      <c r="K26" s="50" t="str">
        <f aca="false">LOOKUP($E26+K$1+$V$2,Sheet13!$A$2:$A$41,Sheet13!$B$2:$B$41)</f>
        <v>-</v>
      </c>
      <c r="L26" s="50" t="str">
        <f aca="false">LOOKUP($E26+L$1+$V$2,Sheet13!$A$2:$A$41,Sheet13!$B$2:$B$41)</f>
        <v>-</v>
      </c>
      <c r="M26" s="50" t="str">
        <f aca="false">LOOKUP($E26+M$1+$V$2,Sheet13!$A$2:$A$41,Sheet13!$B$2:$B$41)</f>
        <v>-</v>
      </c>
      <c r="N26" s="50" t="str">
        <f aca="false">LOOKUP($E26+N$1+$V$2,Sheet13!$A$2:$A$41,Sheet13!$B$2:$B$41)</f>
        <v>-</v>
      </c>
      <c r="O26" s="50" t="str">
        <f aca="false">LOOKUP($E26+O$1+$V$2,Sheet13!$A$2:$A$41,Sheet13!$B$2:$B$41)</f>
        <v>-</v>
      </c>
      <c r="P26" s="25" t="s">
        <v>67</v>
      </c>
      <c r="Q26" s="28" t="s">
        <v>71</v>
      </c>
      <c r="R26" s="25" t="s">
        <v>69</v>
      </c>
    </row>
    <row r="27" customFormat="false" ht="12.8" hidden="false" customHeight="false" outlineLevel="0" collapsed="false">
      <c r="A27" s="20"/>
      <c r="B27" s="21"/>
      <c r="C27" s="22"/>
      <c r="D27" s="51" t="n">
        <v>2</v>
      </c>
      <c r="E27" s="51"/>
      <c r="F27" s="52" t="str">
        <f aca="false">LOOKUP($E27+F$1+$V$2,Sheet13!$A$2:$A$41,Sheet13!$B$2:$B$41)</f>
        <v>-</v>
      </c>
      <c r="G27" s="52" t="str">
        <f aca="false">LOOKUP($E27+G$1+$V$2,Sheet13!$A$2:$A$41,Sheet13!$B$2:$B$41)</f>
        <v>-</v>
      </c>
      <c r="H27" s="52" t="str">
        <f aca="false">LOOKUP($E27+H$1+$V$2,Sheet13!$A$2:$A$41,Sheet13!$B$2:$B$41)</f>
        <v>-</v>
      </c>
      <c r="I27" s="52" t="str">
        <f aca="false">LOOKUP($E27+I$1+$V$2,Sheet13!$A$2:$A$41,Sheet13!$B$2:$B$41)</f>
        <v>-</v>
      </c>
      <c r="J27" s="52" t="str">
        <f aca="false">LOOKUP($E27+J$1+$V$2,Sheet13!$A$2:$A$41,Sheet13!$B$2:$B$41)</f>
        <v>-</v>
      </c>
      <c r="K27" s="52" t="str">
        <f aca="false">LOOKUP($E27+K$1+$V$2,Sheet13!$A$2:$A$41,Sheet13!$B$2:$B$41)</f>
        <v>-</v>
      </c>
      <c r="L27" s="52" t="str">
        <f aca="false">LOOKUP($E27+L$1+$V$2,Sheet13!$A$2:$A$41,Sheet13!$B$2:$B$41)</f>
        <v>-</v>
      </c>
      <c r="M27" s="52" t="str">
        <f aca="false">LOOKUP($E27+M$1+$V$2,Sheet13!$A$2:$A$41,Sheet13!$B$2:$B$41)</f>
        <v>-</v>
      </c>
      <c r="N27" s="52" t="str">
        <f aca="false">LOOKUP($E27+N$1+$V$2,Sheet13!$A$2:$A$41,Sheet13!$B$2:$B$41)</f>
        <v>-</v>
      </c>
      <c r="O27" s="52" t="str">
        <f aca="false">LOOKUP($E27+O$1+$V$2,Sheet13!$A$2:$A$41,Sheet13!$B$2:$B$41)</f>
        <v>-</v>
      </c>
      <c r="P27" s="25"/>
      <c r="Q27" s="28"/>
      <c r="R27" s="25"/>
    </row>
    <row r="28" customFormat="false" ht="12.75" hidden="false" customHeight="true" outlineLevel="0" collapsed="false">
      <c r="A28" s="12" t="s">
        <v>72</v>
      </c>
      <c r="B28" s="13" t="e">
        <f aca="false">ROUND(2*C28+(2.5*#REF!)+(0.75*#REF!)+3*H28+2*H29+2*D28+1.5*D29,0)</f>
        <v>#VALUE!</v>
      </c>
      <c r="C28" s="13" t="n">
        <v>1</v>
      </c>
      <c r="D28" s="45" t="n">
        <v>0</v>
      </c>
      <c r="E28" s="45"/>
      <c r="F28" s="46" t="str">
        <f aca="false">LOOKUP($E28+F$1+$V$2,Sheet13!$A$2:$A$41,Sheet13!$B$2:$B$41)</f>
        <v>-</v>
      </c>
      <c r="G28" s="46" t="str">
        <f aca="false">LOOKUP($E28+G$1+$V$2,Sheet13!$A$2:$A$41,Sheet13!$B$2:$B$41)</f>
        <v>-</v>
      </c>
      <c r="H28" s="46" t="str">
        <f aca="false">LOOKUP($E28+H$1+$V$2,Sheet13!$A$2:$A$41,Sheet13!$B$2:$B$41)</f>
        <v>-</v>
      </c>
      <c r="I28" s="46" t="str">
        <f aca="false">LOOKUP($E28+I$1+$V$2,Sheet13!$A$2:$A$41,Sheet13!$B$2:$B$41)</f>
        <v>-</v>
      </c>
      <c r="J28" s="46" t="str">
        <f aca="false">LOOKUP($E28+J$1+$V$2,Sheet13!$A$2:$A$41,Sheet13!$B$2:$B$41)</f>
        <v>-</v>
      </c>
      <c r="K28" s="46" t="str">
        <f aca="false">LOOKUP($E28+K$1+$V$2,Sheet13!$A$2:$A$41,Sheet13!$B$2:$B$41)</f>
        <v>-</v>
      </c>
      <c r="L28" s="46" t="str">
        <f aca="false">LOOKUP($E28+L$1+$V$2,Sheet13!$A$2:$A$41,Sheet13!$B$2:$B$41)</f>
        <v>-</v>
      </c>
      <c r="M28" s="46" t="str">
        <f aca="false">LOOKUP($E28+M$1+$V$2,Sheet13!$A$2:$A$41,Sheet13!$B$2:$B$41)</f>
        <v>-</v>
      </c>
      <c r="N28" s="46" t="str">
        <f aca="false">LOOKUP($E28+N$1+$V$2,Sheet13!$A$2:$A$41,Sheet13!$B$2:$B$41)</f>
        <v>-</v>
      </c>
      <c r="O28" s="46" t="str">
        <f aca="false">LOOKUP($E28+O$1+$V$2,Sheet13!$A$2:$A$41,Sheet13!$B$2:$B$41)</f>
        <v>-</v>
      </c>
      <c r="P28" s="17" t="s">
        <v>67</v>
      </c>
      <c r="Q28" s="17" t="s">
        <v>71</v>
      </c>
      <c r="R28" s="17" t="s">
        <v>69</v>
      </c>
    </row>
    <row r="29" customFormat="false" ht="12.8" hidden="false" customHeight="false" outlineLevel="0" collapsed="false">
      <c r="A29" s="12"/>
      <c r="B29" s="13"/>
      <c r="C29" s="13"/>
      <c r="D29" s="47" t="n">
        <v>2</v>
      </c>
      <c r="E29" s="47"/>
      <c r="F29" s="48" t="str">
        <f aca="false">LOOKUP($E29+F$1+$V$2,Sheet13!$A$2:$A$41,Sheet13!$B$2:$B$41)</f>
        <v>-</v>
      </c>
      <c r="G29" s="48" t="str">
        <f aca="false">LOOKUP($E29+G$1+$V$2,Sheet13!$A$2:$A$41,Sheet13!$B$2:$B$41)</f>
        <v>-</v>
      </c>
      <c r="H29" s="48" t="str">
        <f aca="false">LOOKUP($E29+H$1+$V$2,Sheet13!$A$2:$A$41,Sheet13!$B$2:$B$41)</f>
        <v>-</v>
      </c>
      <c r="I29" s="48" t="str">
        <f aca="false">LOOKUP($E29+I$1+$V$2,Sheet13!$A$2:$A$41,Sheet13!$B$2:$B$41)</f>
        <v>-</v>
      </c>
      <c r="J29" s="48" t="str">
        <f aca="false">LOOKUP($E29+J$1+$V$2,Sheet13!$A$2:$A$41,Sheet13!$B$2:$B$41)</f>
        <v>-</v>
      </c>
      <c r="K29" s="48" t="str">
        <f aca="false">LOOKUP($E29+K$1+$V$2,Sheet13!$A$2:$A$41,Sheet13!$B$2:$B$41)</f>
        <v>-</v>
      </c>
      <c r="L29" s="48" t="str">
        <f aca="false">LOOKUP($E29+L$1+$V$2,Sheet13!$A$2:$A$41,Sheet13!$B$2:$B$41)</f>
        <v>-</v>
      </c>
      <c r="M29" s="48" t="str">
        <f aca="false">LOOKUP($E29+M$1+$V$2,Sheet13!$A$2:$A$41,Sheet13!$B$2:$B$41)</f>
        <v>-</v>
      </c>
      <c r="N29" s="48" t="str">
        <f aca="false">LOOKUP($E29+N$1+$V$2,Sheet13!$A$2:$A$41,Sheet13!$B$2:$B$41)</f>
        <v>-</v>
      </c>
      <c r="O29" s="48" t="str">
        <f aca="false">LOOKUP($E29+O$1+$V$2,Sheet13!$A$2:$A$41,Sheet13!$B$2:$B$41)</f>
        <v>-</v>
      </c>
      <c r="P29" s="17"/>
      <c r="Q29" s="17"/>
      <c r="R29" s="17"/>
    </row>
    <row r="30" customFormat="false" ht="12.75" hidden="false" customHeight="true" outlineLevel="0" collapsed="false">
      <c r="A30" s="20" t="s">
        <v>73</v>
      </c>
      <c r="B30" s="21" t="e">
        <f aca="false">ROUND(2*C30+(2.5*#REF!)+(0.75*#REF!)+3*H30+2*H31+2*D30+1.5*D31,0)</f>
        <v>#VALUE!</v>
      </c>
      <c r="C30" s="22" t="n">
        <v>1</v>
      </c>
      <c r="D30" s="49" t="n">
        <v>0</v>
      </c>
      <c r="E30" s="49"/>
      <c r="F30" s="50" t="str">
        <f aca="false">LOOKUP($E30+F$1+$V$2,Sheet13!$A$2:$A$41,Sheet13!$B$2:$B$41)</f>
        <v>-</v>
      </c>
      <c r="G30" s="50" t="str">
        <f aca="false">LOOKUP($E30+G$1+$V$2,Sheet13!$A$2:$A$41,Sheet13!$B$2:$B$41)</f>
        <v>-</v>
      </c>
      <c r="H30" s="50" t="str">
        <f aca="false">LOOKUP($E30+H$1+$V$2,Sheet13!$A$2:$A$41,Sheet13!$B$2:$B$41)</f>
        <v>-</v>
      </c>
      <c r="I30" s="50" t="str">
        <f aca="false">LOOKUP($E30+I$1+$V$2,Sheet13!$A$2:$A$41,Sheet13!$B$2:$B$41)</f>
        <v>-</v>
      </c>
      <c r="J30" s="50" t="str">
        <f aca="false">LOOKUP($E30+J$1+$V$2,Sheet13!$A$2:$A$41,Sheet13!$B$2:$B$41)</f>
        <v>-</v>
      </c>
      <c r="K30" s="50" t="str">
        <f aca="false">LOOKUP($E30+K$1+$V$2,Sheet13!$A$2:$A$41,Sheet13!$B$2:$B$41)</f>
        <v>-</v>
      </c>
      <c r="L30" s="50" t="str">
        <f aca="false">LOOKUP($E30+L$1+$V$2,Sheet13!$A$2:$A$41,Sheet13!$B$2:$B$41)</f>
        <v>-</v>
      </c>
      <c r="M30" s="50" t="str">
        <f aca="false">LOOKUP($E30+M$1+$V$2,Sheet13!$A$2:$A$41,Sheet13!$B$2:$B$41)</f>
        <v>-</v>
      </c>
      <c r="N30" s="50" t="str">
        <f aca="false">LOOKUP($E30+N$1+$V$2,Sheet13!$A$2:$A$41,Sheet13!$B$2:$B$41)</f>
        <v>-</v>
      </c>
      <c r="O30" s="50" t="str">
        <f aca="false">LOOKUP($E30+O$1+$V$2,Sheet13!$A$2:$A$41,Sheet13!$B$2:$B$41)</f>
        <v>-</v>
      </c>
      <c r="P30" s="25" t="s">
        <v>56</v>
      </c>
      <c r="Q30" s="25" t="s">
        <v>74</v>
      </c>
      <c r="R30" s="25" t="s">
        <v>75</v>
      </c>
    </row>
    <row r="31" customFormat="false" ht="12.8" hidden="false" customHeight="false" outlineLevel="0" collapsed="false">
      <c r="A31" s="20"/>
      <c r="B31" s="21"/>
      <c r="C31" s="22"/>
      <c r="D31" s="51" t="n">
        <v>2</v>
      </c>
      <c r="E31" s="51"/>
      <c r="F31" s="52" t="str">
        <f aca="false">LOOKUP($E31+F$1+$V$2,Sheet13!$A$2:$A$41,Sheet13!$B$2:$B$41)</f>
        <v>-</v>
      </c>
      <c r="G31" s="52" t="str">
        <f aca="false">LOOKUP($E31+G$1+$V$2,Sheet13!$A$2:$A$41,Sheet13!$B$2:$B$41)</f>
        <v>-</v>
      </c>
      <c r="H31" s="52" t="str">
        <f aca="false">LOOKUP($E31+H$1+$V$2,Sheet13!$A$2:$A$41,Sheet13!$B$2:$B$41)</f>
        <v>-</v>
      </c>
      <c r="I31" s="52" t="str">
        <f aca="false">LOOKUP($E31+I$1+$V$2,Sheet13!$A$2:$A$41,Sheet13!$B$2:$B$41)</f>
        <v>-</v>
      </c>
      <c r="J31" s="52" t="str">
        <f aca="false">LOOKUP($E31+J$1+$V$2,Sheet13!$A$2:$A$41,Sheet13!$B$2:$B$41)</f>
        <v>-</v>
      </c>
      <c r="K31" s="52" t="str">
        <f aca="false">LOOKUP($E31+K$1+$V$2,Sheet13!$A$2:$A$41,Sheet13!$B$2:$B$41)</f>
        <v>-</v>
      </c>
      <c r="L31" s="52" t="str">
        <f aca="false">LOOKUP($E31+L$1+$V$2,Sheet13!$A$2:$A$41,Sheet13!$B$2:$B$41)</f>
        <v>-</v>
      </c>
      <c r="M31" s="52" t="str">
        <f aca="false">LOOKUP($E31+M$1+$V$2,Sheet13!$A$2:$A$41,Sheet13!$B$2:$B$41)</f>
        <v>-</v>
      </c>
      <c r="N31" s="52" t="str">
        <f aca="false">LOOKUP($E31+N$1+$V$2,Sheet13!$A$2:$A$41,Sheet13!$B$2:$B$41)</f>
        <v>-</v>
      </c>
      <c r="O31" s="52" t="str">
        <f aca="false">LOOKUP($E31+O$1+$V$2,Sheet13!$A$2:$A$41,Sheet13!$B$2:$B$41)</f>
        <v>-</v>
      </c>
      <c r="P31" s="25"/>
      <c r="Q31" s="25"/>
      <c r="R31" s="25"/>
    </row>
    <row r="32" customFormat="false" ht="12.8" hidden="false" customHeight="false" outlineLevel="0" collapsed="false">
      <c r="A32" s="20" t="s">
        <v>76</v>
      </c>
      <c r="B32" s="21" t="e">
        <f aca="false">ROUND(2*C32+(2.5*#REF!)+(0.75*#REF!)+3*H32+2*H33+2*D32+1.5*D33,0)</f>
        <v>#VALUE!</v>
      </c>
      <c r="C32" s="22" t="n">
        <v>3</v>
      </c>
      <c r="D32" s="49" t="n">
        <v>1</v>
      </c>
      <c r="E32" s="49"/>
      <c r="F32" s="50" t="str">
        <f aca="false">LOOKUP($E32+F$1+$V$2,Sheet13!$A$2:$A$41,Sheet13!$B$2:$B$41)</f>
        <v>-</v>
      </c>
      <c r="G32" s="50" t="str">
        <f aca="false">LOOKUP($E32+G$1+$V$2,Sheet13!$A$2:$A$41,Sheet13!$B$2:$B$41)</f>
        <v>-</v>
      </c>
      <c r="H32" s="50" t="str">
        <f aca="false">LOOKUP($E32+H$1+$V$2,Sheet13!$A$2:$A$41,Sheet13!$B$2:$B$41)</f>
        <v>-</v>
      </c>
      <c r="I32" s="50" t="str">
        <f aca="false">LOOKUP($E32+I$1+$V$2,Sheet13!$A$2:$A$41,Sheet13!$B$2:$B$41)</f>
        <v>-</v>
      </c>
      <c r="J32" s="50" t="str">
        <f aca="false">LOOKUP($E32+J$1+$V$2,Sheet13!$A$2:$A$41,Sheet13!$B$2:$B$41)</f>
        <v>-</v>
      </c>
      <c r="K32" s="50" t="str">
        <f aca="false">LOOKUP($E32+K$1+$V$2,Sheet13!$A$2:$A$41,Sheet13!$B$2:$B$41)</f>
        <v>-</v>
      </c>
      <c r="L32" s="50" t="str">
        <f aca="false">LOOKUP($E32+L$1+$V$2,Sheet13!$A$2:$A$41,Sheet13!$B$2:$B$41)</f>
        <v>-</v>
      </c>
      <c r="M32" s="50" t="str">
        <f aca="false">LOOKUP($E32+M$1+$V$2,Sheet13!$A$2:$A$41,Sheet13!$B$2:$B$41)</f>
        <v>-</v>
      </c>
      <c r="N32" s="50" t="str">
        <f aca="false">LOOKUP($E32+N$1+$V$2,Sheet13!$A$2:$A$41,Sheet13!$B$2:$B$41)</f>
        <v>-</v>
      </c>
      <c r="O32" s="50" t="str">
        <f aca="false">LOOKUP($E32+O$1+$V$2,Sheet13!$A$2:$A$41,Sheet13!$B$2:$B$41)</f>
        <v>-</v>
      </c>
      <c r="P32" s="25"/>
      <c r="Q32" s="25"/>
      <c r="R32" s="25"/>
    </row>
    <row r="33" customFormat="false" ht="12.8" hidden="false" customHeight="false" outlineLevel="0" collapsed="false">
      <c r="A33" s="20"/>
      <c r="B33" s="21"/>
      <c r="C33" s="22"/>
      <c r="D33" s="51" t="n">
        <v>3</v>
      </c>
      <c r="E33" s="51"/>
      <c r="F33" s="52" t="str">
        <f aca="false">LOOKUP($E33+F$1+$V$2,Sheet13!$A$2:$A$41,Sheet13!$B$2:$B$41)</f>
        <v>-</v>
      </c>
      <c r="G33" s="52" t="str">
        <f aca="false">LOOKUP($E33+G$1+$V$2,Sheet13!$A$2:$A$41,Sheet13!$B$2:$B$41)</f>
        <v>-</v>
      </c>
      <c r="H33" s="52" t="str">
        <f aca="false">LOOKUP($E33+H$1+$V$2,Sheet13!$A$2:$A$41,Sheet13!$B$2:$B$41)</f>
        <v>-</v>
      </c>
      <c r="I33" s="52" t="str">
        <f aca="false">LOOKUP($E33+I$1+$V$2,Sheet13!$A$2:$A$41,Sheet13!$B$2:$B$41)</f>
        <v>-</v>
      </c>
      <c r="J33" s="52" t="str">
        <f aca="false">LOOKUP($E33+J$1+$V$2,Sheet13!$A$2:$A$41,Sheet13!$B$2:$B$41)</f>
        <v>-</v>
      </c>
      <c r="K33" s="52" t="str">
        <f aca="false">LOOKUP($E33+K$1+$V$2,Sheet13!$A$2:$A$41,Sheet13!$B$2:$B$41)</f>
        <v>-</v>
      </c>
      <c r="L33" s="52" t="str">
        <f aca="false">LOOKUP($E33+L$1+$V$2,Sheet13!$A$2:$A$41,Sheet13!$B$2:$B$41)</f>
        <v>-</v>
      </c>
      <c r="M33" s="52" t="str">
        <f aca="false">LOOKUP($E33+M$1+$V$2,Sheet13!$A$2:$A$41,Sheet13!$B$2:$B$41)</f>
        <v>-</v>
      </c>
      <c r="N33" s="52" t="str">
        <f aca="false">LOOKUP($E33+N$1+$V$2,Sheet13!$A$2:$A$41,Sheet13!$B$2:$B$41)</f>
        <v>-</v>
      </c>
      <c r="O33" s="52" t="str">
        <f aca="false">LOOKUP($E33+O$1+$V$2,Sheet13!$A$2:$A$41,Sheet13!$B$2:$B$41)</f>
        <v>-</v>
      </c>
      <c r="P33" s="25"/>
      <c r="Q33" s="25"/>
      <c r="R33" s="25"/>
    </row>
    <row r="34" customFormat="false" ht="13.5" hidden="false" customHeight="true" outlineLevel="0" collapsed="false">
      <c r="A34" s="12" t="s">
        <v>77</v>
      </c>
      <c r="B34" s="13" t="e">
        <f aca="false">ROUND(2*C34+(2.5*#REF!)+(0.75*#REF!)+3*H34+2*H35+2*D34+1.5*D35,0)</f>
        <v>#VALUE!</v>
      </c>
      <c r="C34" s="13" t="n">
        <v>2</v>
      </c>
      <c r="D34" s="45" t="n">
        <v>1</v>
      </c>
      <c r="E34" s="45"/>
      <c r="F34" s="46" t="str">
        <f aca="false">LOOKUP($E34+F$1+$V$2,Sheet13!$A$2:$A$41,Sheet13!$B$2:$B$41)</f>
        <v>-</v>
      </c>
      <c r="G34" s="46" t="str">
        <f aca="false">LOOKUP($E34+G$1+$V$2,Sheet13!$A$2:$A$41,Sheet13!$B$2:$B$41)</f>
        <v>-</v>
      </c>
      <c r="H34" s="46" t="str">
        <f aca="false">LOOKUP($E34+H$1+$V$2,Sheet13!$A$2:$A$41,Sheet13!$B$2:$B$41)</f>
        <v>-</v>
      </c>
      <c r="I34" s="46" t="str">
        <f aca="false">LOOKUP($E34+I$1+$V$2,Sheet13!$A$2:$A$41,Sheet13!$B$2:$B$41)</f>
        <v>-</v>
      </c>
      <c r="J34" s="46" t="str">
        <f aca="false">LOOKUP($E34+J$1+$V$2,Sheet13!$A$2:$A$41,Sheet13!$B$2:$B$41)</f>
        <v>-</v>
      </c>
      <c r="K34" s="46" t="str">
        <f aca="false">LOOKUP($E34+K$1+$V$2,Sheet13!$A$2:$A$41,Sheet13!$B$2:$B$41)</f>
        <v>-</v>
      </c>
      <c r="L34" s="46" t="str">
        <f aca="false">LOOKUP($E34+L$1+$V$2,Sheet13!$A$2:$A$41,Sheet13!$B$2:$B$41)</f>
        <v>-</v>
      </c>
      <c r="M34" s="46" t="str">
        <f aca="false">LOOKUP($E34+M$1+$V$2,Sheet13!$A$2:$A$41,Sheet13!$B$2:$B$41)</f>
        <v>-</v>
      </c>
      <c r="N34" s="46" t="str">
        <f aca="false">LOOKUP($E34+N$1+$V$2,Sheet13!$A$2:$A$41,Sheet13!$B$2:$B$41)</f>
        <v>-</v>
      </c>
      <c r="O34" s="46" t="str">
        <f aca="false">LOOKUP($E34+O$1+$V$2,Sheet13!$A$2:$A$41,Sheet13!$B$2:$B$41)</f>
        <v>-</v>
      </c>
      <c r="P34" s="17" t="s">
        <v>67</v>
      </c>
      <c r="Q34" s="17" t="s">
        <v>78</v>
      </c>
      <c r="R34" s="17" t="s">
        <v>79</v>
      </c>
    </row>
    <row r="35" customFormat="false" ht="12.8" hidden="false" customHeight="false" outlineLevel="0" collapsed="false">
      <c r="A35" s="12"/>
      <c r="B35" s="13"/>
      <c r="C35" s="13"/>
      <c r="D35" s="47" t="n">
        <v>3</v>
      </c>
      <c r="E35" s="47"/>
      <c r="F35" s="48" t="str">
        <f aca="false">LOOKUP($E35+F$1+$V$2,Sheet13!$A$2:$A$41,Sheet13!$B$2:$B$41)</f>
        <v>-</v>
      </c>
      <c r="G35" s="48" t="str">
        <f aca="false">LOOKUP($E35+G$1+$V$2,Sheet13!$A$2:$A$41,Sheet13!$B$2:$B$41)</f>
        <v>-</v>
      </c>
      <c r="H35" s="48" t="str">
        <f aca="false">LOOKUP($E35+H$1+$V$2,Sheet13!$A$2:$A$41,Sheet13!$B$2:$B$41)</f>
        <v>-</v>
      </c>
      <c r="I35" s="48" t="str">
        <f aca="false">LOOKUP($E35+I$1+$V$2,Sheet13!$A$2:$A$41,Sheet13!$B$2:$B$41)</f>
        <v>-</v>
      </c>
      <c r="J35" s="48" t="str">
        <f aca="false">LOOKUP($E35+J$1+$V$2,Sheet13!$A$2:$A$41,Sheet13!$B$2:$B$41)</f>
        <v>-</v>
      </c>
      <c r="K35" s="48" t="str">
        <f aca="false">LOOKUP($E35+K$1+$V$2,Sheet13!$A$2:$A$41,Sheet13!$B$2:$B$41)</f>
        <v>-</v>
      </c>
      <c r="L35" s="48" t="str">
        <f aca="false">LOOKUP($E35+L$1+$V$2,Sheet13!$A$2:$A$41,Sheet13!$B$2:$B$41)</f>
        <v>-</v>
      </c>
      <c r="M35" s="48" t="str">
        <f aca="false">LOOKUP($E35+M$1+$V$2,Sheet13!$A$2:$A$41,Sheet13!$B$2:$B$41)</f>
        <v>-</v>
      </c>
      <c r="N35" s="48" t="str">
        <f aca="false">LOOKUP($E35+N$1+$V$2,Sheet13!$A$2:$A$41,Sheet13!$B$2:$B$41)</f>
        <v>-</v>
      </c>
      <c r="O35" s="48" t="str">
        <f aca="false">LOOKUP($E35+O$1+$V$2,Sheet13!$A$2:$A$41,Sheet13!$B$2:$B$41)</f>
        <v>-</v>
      </c>
      <c r="P35" s="17"/>
      <c r="Q35" s="17"/>
      <c r="R35" s="17"/>
      <c r="T35" s="17"/>
      <c r="U35" s="17"/>
    </row>
    <row r="36" customFormat="false" ht="13.5" hidden="false" customHeight="true" outlineLevel="0" collapsed="false">
      <c r="A36" s="20" t="s">
        <v>80</v>
      </c>
      <c r="B36" s="21" t="e">
        <f aca="false">ROUND(2*C36+(2.5*#REF!)+(0.75*#REF!)+3*H36+2*H37+2*D36+1.5*D37,0)</f>
        <v>#VALUE!</v>
      </c>
      <c r="C36" s="22" t="n">
        <v>1</v>
      </c>
      <c r="D36" s="49" t="n">
        <v>0</v>
      </c>
      <c r="E36" s="49"/>
      <c r="F36" s="50" t="str">
        <f aca="false">LOOKUP($E36+F$1+$V$2,Sheet13!$A$2:$A$41,Sheet13!$B$2:$B$41)</f>
        <v>-</v>
      </c>
      <c r="G36" s="50" t="str">
        <f aca="false">LOOKUP($E36+G$1+$V$2,Sheet13!$A$2:$A$41,Sheet13!$B$2:$B$41)</f>
        <v>-</v>
      </c>
      <c r="H36" s="50" t="str">
        <f aca="false">LOOKUP($E36+H$1+$V$2,Sheet13!$A$2:$A$41,Sheet13!$B$2:$B$41)</f>
        <v>-</v>
      </c>
      <c r="I36" s="50" t="str">
        <f aca="false">LOOKUP($E36+I$1+$V$2,Sheet13!$A$2:$A$41,Sheet13!$B$2:$B$41)</f>
        <v>-</v>
      </c>
      <c r="J36" s="50" t="str">
        <f aca="false">LOOKUP($E36+J$1+$V$2,Sheet13!$A$2:$A$41,Sheet13!$B$2:$B$41)</f>
        <v>-</v>
      </c>
      <c r="K36" s="50" t="str">
        <f aca="false">LOOKUP($E36+K$1+$V$2,Sheet13!$A$2:$A$41,Sheet13!$B$2:$B$41)</f>
        <v>-</v>
      </c>
      <c r="L36" s="50" t="str">
        <f aca="false">LOOKUP($E36+L$1+$V$2,Sheet13!$A$2:$A$41,Sheet13!$B$2:$B$41)</f>
        <v>-</v>
      </c>
      <c r="M36" s="50" t="str">
        <f aca="false">LOOKUP($E36+M$1+$V$2,Sheet13!$A$2:$A$41,Sheet13!$B$2:$B$41)</f>
        <v>-</v>
      </c>
      <c r="N36" s="50" t="str">
        <f aca="false">LOOKUP($E36+N$1+$V$2,Sheet13!$A$2:$A$41,Sheet13!$B$2:$B$41)</f>
        <v>-</v>
      </c>
      <c r="O36" s="50" t="str">
        <f aca="false">LOOKUP($E36+O$1+$V$2,Sheet13!$A$2:$A$41,Sheet13!$B$2:$B$41)</f>
        <v>-</v>
      </c>
      <c r="P36" s="25" t="s">
        <v>49</v>
      </c>
      <c r="Q36" s="25" t="s">
        <v>91</v>
      </c>
      <c r="R36" s="25" t="s">
        <v>81</v>
      </c>
      <c r="T36" s="17"/>
      <c r="U36" s="17"/>
    </row>
    <row r="37" customFormat="false" ht="12.8" hidden="false" customHeight="false" outlineLevel="0" collapsed="false">
      <c r="A37" s="20"/>
      <c r="B37" s="21"/>
      <c r="C37" s="22"/>
      <c r="D37" s="51" t="n">
        <v>2</v>
      </c>
      <c r="E37" s="51"/>
      <c r="F37" s="52" t="str">
        <f aca="false">LOOKUP($E37+F$1+$V$2,Sheet13!$A$2:$A$41,Sheet13!$B$2:$B$41)</f>
        <v>-</v>
      </c>
      <c r="G37" s="52" t="str">
        <f aca="false">LOOKUP($E37+G$1+$V$2,Sheet13!$A$2:$A$41,Sheet13!$B$2:$B$41)</f>
        <v>-</v>
      </c>
      <c r="H37" s="52" t="str">
        <f aca="false">LOOKUP($E37+H$1+$V$2,Sheet13!$A$2:$A$41,Sheet13!$B$2:$B$41)</f>
        <v>-</v>
      </c>
      <c r="I37" s="52" t="str">
        <f aca="false">LOOKUP($E37+I$1+$V$2,Sheet13!$A$2:$A$41,Sheet13!$B$2:$B$41)</f>
        <v>-</v>
      </c>
      <c r="J37" s="52" t="str">
        <f aca="false">LOOKUP($E37+J$1+$V$2,Sheet13!$A$2:$A$41,Sheet13!$B$2:$B$41)</f>
        <v>-</v>
      </c>
      <c r="K37" s="52" t="str">
        <f aca="false">LOOKUP($E37+K$1+$V$2,Sheet13!$A$2:$A$41,Sheet13!$B$2:$B$41)</f>
        <v>-</v>
      </c>
      <c r="L37" s="52" t="str">
        <f aca="false">LOOKUP($E37+L$1+$V$2,Sheet13!$A$2:$A$41,Sheet13!$B$2:$B$41)</f>
        <v>-</v>
      </c>
      <c r="M37" s="52" t="str">
        <f aca="false">LOOKUP($E37+M$1+$V$2,Sheet13!$A$2:$A$41,Sheet13!$B$2:$B$41)</f>
        <v>-</v>
      </c>
      <c r="N37" s="52" t="str">
        <f aca="false">LOOKUP($E37+N$1+$V$2,Sheet13!$A$2:$A$41,Sheet13!$B$2:$B$41)</f>
        <v>-</v>
      </c>
      <c r="O37" s="52" t="str">
        <f aca="false">LOOKUP($E37+O$1+$V$2,Sheet13!$A$2:$A$41,Sheet13!$B$2:$B$41)</f>
        <v>-</v>
      </c>
      <c r="P37" s="25"/>
      <c r="Q37" s="25"/>
      <c r="R37" s="25"/>
      <c r="T37" s="17"/>
      <c r="U37" s="17"/>
    </row>
    <row r="38" customFormat="false" ht="12.8" hidden="false" customHeight="false" outlineLevel="0" collapsed="false">
      <c r="A38" s="20" t="s">
        <v>82</v>
      </c>
      <c r="B38" s="21" t="e">
        <f aca="false">ROUND(2*C38+(2.5*#REF!)+(0.75*#REF!)+3*H38+2*H39+2*D38+1.5*D39,0)</f>
        <v>#VALUE!</v>
      </c>
      <c r="C38" s="22" t="n">
        <v>3</v>
      </c>
      <c r="D38" s="49" t="n">
        <v>1</v>
      </c>
      <c r="E38" s="49"/>
      <c r="F38" s="50" t="str">
        <f aca="false">LOOKUP($E38+F$1+$V$2,Sheet13!$A$2:$A$41,Sheet13!$B$2:$B$41)</f>
        <v>-</v>
      </c>
      <c r="G38" s="50" t="str">
        <f aca="false">LOOKUP($E38+G$1+$V$2,Sheet13!$A$2:$A$41,Sheet13!$B$2:$B$41)</f>
        <v>-</v>
      </c>
      <c r="H38" s="50" t="str">
        <f aca="false">LOOKUP($E38+H$1+$V$2,Sheet13!$A$2:$A$41,Sheet13!$B$2:$B$41)</f>
        <v>-</v>
      </c>
      <c r="I38" s="50" t="str">
        <f aca="false">LOOKUP($E38+I$1+$V$2,Sheet13!$A$2:$A$41,Sheet13!$B$2:$B$41)</f>
        <v>-</v>
      </c>
      <c r="J38" s="50" t="str">
        <f aca="false">LOOKUP($E38+J$1+$V$2,Sheet13!$A$2:$A$41,Sheet13!$B$2:$B$41)</f>
        <v>-</v>
      </c>
      <c r="K38" s="50" t="str">
        <f aca="false">LOOKUP($E38+K$1+$V$2,Sheet13!$A$2:$A$41,Sheet13!$B$2:$B$41)</f>
        <v>-</v>
      </c>
      <c r="L38" s="50" t="str">
        <f aca="false">LOOKUP($E38+L$1+$V$2,Sheet13!$A$2:$A$41,Sheet13!$B$2:$B$41)</f>
        <v>-</v>
      </c>
      <c r="M38" s="50" t="str">
        <f aca="false">LOOKUP($E38+M$1+$V$2,Sheet13!$A$2:$A$41,Sheet13!$B$2:$B$41)</f>
        <v>-</v>
      </c>
      <c r="N38" s="50" t="str">
        <f aca="false">LOOKUP($E38+N$1+$V$2,Sheet13!$A$2:$A$41,Sheet13!$B$2:$B$41)</f>
        <v>-</v>
      </c>
      <c r="O38" s="50" t="str">
        <f aca="false">LOOKUP($E38+O$1+$V$2,Sheet13!$A$2:$A$41,Sheet13!$B$2:$B$41)</f>
        <v>-</v>
      </c>
      <c r="P38" s="25"/>
      <c r="Q38" s="25"/>
      <c r="R38" s="25"/>
      <c r="T38" s="17"/>
      <c r="U38" s="17"/>
    </row>
    <row r="39" customFormat="false" ht="12.8" hidden="false" customHeight="false" outlineLevel="0" collapsed="false">
      <c r="A39" s="20"/>
      <c r="B39" s="21"/>
      <c r="C39" s="22"/>
      <c r="D39" s="51" t="n">
        <v>3</v>
      </c>
      <c r="E39" s="51"/>
      <c r="F39" s="52" t="str">
        <f aca="false">LOOKUP($E39+F$1+$V$2,Sheet13!$A$2:$A$41,Sheet13!$B$2:$B$41)</f>
        <v>-</v>
      </c>
      <c r="G39" s="52" t="str">
        <f aca="false">LOOKUP($E39+G$1+$V$2,Sheet13!$A$2:$A$41,Sheet13!$B$2:$B$41)</f>
        <v>-</v>
      </c>
      <c r="H39" s="52" t="str">
        <f aca="false">LOOKUP($E39+H$1+$V$2,Sheet13!$A$2:$A$41,Sheet13!$B$2:$B$41)</f>
        <v>-</v>
      </c>
      <c r="I39" s="52" t="str">
        <f aca="false">LOOKUP($E39+I$1+$V$2,Sheet13!$A$2:$A$41,Sheet13!$B$2:$B$41)</f>
        <v>-</v>
      </c>
      <c r="J39" s="52" t="str">
        <f aca="false">LOOKUP($E39+J$1+$V$2,Sheet13!$A$2:$A$41,Sheet13!$B$2:$B$41)</f>
        <v>-</v>
      </c>
      <c r="K39" s="52" t="str">
        <f aca="false">LOOKUP($E39+K$1+$V$2,Sheet13!$A$2:$A$41,Sheet13!$B$2:$B$41)</f>
        <v>-</v>
      </c>
      <c r="L39" s="52" t="str">
        <f aca="false">LOOKUP($E39+L$1+$V$2,Sheet13!$A$2:$A$41,Sheet13!$B$2:$B$41)</f>
        <v>-</v>
      </c>
      <c r="M39" s="52" t="str">
        <f aca="false">LOOKUP($E39+M$1+$V$2,Sheet13!$A$2:$A$41,Sheet13!$B$2:$B$41)</f>
        <v>-</v>
      </c>
      <c r="N39" s="52" t="str">
        <f aca="false">LOOKUP($E39+N$1+$V$2,Sheet13!$A$2:$A$41,Sheet13!$B$2:$B$41)</f>
        <v>-</v>
      </c>
      <c r="O39" s="52" t="str">
        <f aca="false">LOOKUP($E39+O$1+$V$2,Sheet13!$A$2:$A$41,Sheet13!$B$2:$B$41)</f>
        <v>-</v>
      </c>
      <c r="P39" s="25"/>
      <c r="Q39" s="25"/>
      <c r="R39" s="25"/>
    </row>
    <row r="42" customFormat="false" ht="12.8" hidden="false" customHeight="false" outlineLevel="0" collapsed="false">
      <c r="A42" s="12" t="s">
        <v>83</v>
      </c>
      <c r="B42" s="13" t="e">
        <f aca="false">2*C42+ROUND(2.5*#REF!,0)+F42+((G42-2)+D42)</f>
        <v>#VALUE!</v>
      </c>
      <c r="C42" s="13" t="n">
        <v>2</v>
      </c>
      <c r="D42" s="29" t="n">
        <v>0</v>
      </c>
      <c r="E42" s="29"/>
      <c r="F42" s="53" t="n">
        <v>1</v>
      </c>
      <c r="G42" s="54" t="n">
        <v>4</v>
      </c>
      <c r="H42" s="54" t="n">
        <f aca="false">ROUNDUP(F42*(G42/2+0.5),0)</f>
        <v>3</v>
      </c>
      <c r="I42" s="54" t="n">
        <f aca="false">F42*G42</f>
        <v>4</v>
      </c>
      <c r="J42" s="54" t="n">
        <f aca="false">ROUNDUP(50/H42,0)</f>
        <v>17</v>
      </c>
      <c r="K42" s="54" t="e">
        <f aca="false">IF(#REF!=0, ROUNDUP(50/(H42/2),0), ROUNDUP((50-ROUNDUP(15/#REF!,0)*H42/2)/H42,0)+ROUNDUP(15/#REF!,0))</f>
        <v>#REF!</v>
      </c>
      <c r="L42" s="54" t="n">
        <f aca="false">ROUNDUP(100/H42,0)</f>
        <v>34</v>
      </c>
      <c r="M42" s="54" t="e">
        <f aca="false">IF(#REF!=0, ROUNDUP(100/($H42/2),0), ROUNDUP((100-ROUNDUP(15/#REF!,0)*$H42/2)/$H42,0)+ROUNDUP(15/#REF!,0))</f>
        <v>#REF!</v>
      </c>
      <c r="N42" s="54"/>
      <c r="O42" s="54" t="e">
        <f aca="false">IF(#REF!=0, ROUNDUP(100/($H42/2),0), ROUNDUP((100-ROUNDUP(30/#REF!,0)*$H42/2)/$H42,0)+ROUNDUP(30/#REF!,0))</f>
        <v>#REF!</v>
      </c>
      <c r="P42" s="32" t="s">
        <v>49</v>
      </c>
      <c r="Q42" s="32" t="s">
        <v>84</v>
      </c>
      <c r="R42" s="32" t="s">
        <v>52</v>
      </c>
    </row>
    <row r="43" customFormat="false" ht="12.8" hidden="false" customHeight="false" outlineLevel="0" collapsed="false">
      <c r="A43" s="20" t="s">
        <v>85</v>
      </c>
      <c r="B43" s="21" t="e">
        <f aca="false">2*C43+ROUND(2.5*#REF!,0)+F43+((G43-2)+D43)</f>
        <v>#VALUE!</v>
      </c>
      <c r="C43" s="22" t="n">
        <v>4</v>
      </c>
      <c r="D43" s="33" t="n">
        <v>0</v>
      </c>
      <c r="E43" s="33"/>
      <c r="F43" s="55" t="n">
        <v>0</v>
      </c>
      <c r="G43" s="55" t="n">
        <v>0</v>
      </c>
      <c r="H43" s="55" t="n">
        <f aca="false">ROUNDUP(F43*(G43/2+0.5),0)</f>
        <v>0</v>
      </c>
      <c r="I43" s="55" t="n">
        <f aca="false">F43*G43</f>
        <v>0</v>
      </c>
      <c r="J43" s="55" t="e">
        <f aca="false">ROUNDUP(50/H43,0)</f>
        <v>#DIV/0!</v>
      </c>
      <c r="K43" s="55" t="e">
        <f aca="false">IF(#REF!=0, ROUNDUP(50/(H43/2),0), ROUNDUP((50-ROUNDUP(15/#REF!,0)*H43/2)/H43,0)+ROUNDUP(15/#REF!,0))</f>
        <v>#REF!</v>
      </c>
      <c r="L43" s="55" t="e">
        <f aca="false">ROUNDUP(100/H43,0)</f>
        <v>#DIV/0!</v>
      </c>
      <c r="M43" s="55" t="e">
        <f aca="false">IF(#REF!=0, ROUNDUP(100/($H43/2),0), ROUNDUP((100-ROUNDUP(15/#REF!,0)*$H43/2)/$H43,0)+ROUNDUP(15/#REF!,0))</f>
        <v>#REF!</v>
      </c>
      <c r="N43" s="55"/>
      <c r="O43" s="55" t="e">
        <f aca="false">IF(#REF!=0, ROUNDUP(100/($H43/2),0), ROUNDUP((100-ROUNDUP(30/#REF!,0)*$H43/2)/$H43,0)+ROUNDUP(30/#REF!,0))</f>
        <v>#REF!</v>
      </c>
      <c r="P43" s="35" t="s">
        <v>49</v>
      </c>
      <c r="Q43" s="36" t="s">
        <v>84</v>
      </c>
      <c r="R43" s="35" t="s">
        <v>52</v>
      </c>
    </row>
    <row r="44" customFormat="false" ht="12.8" hidden="false" customHeight="false" outlineLevel="0" collapsed="false">
      <c r="A44" s="12" t="s">
        <v>86</v>
      </c>
      <c r="B44" s="13" t="e">
        <f aca="false">2*C44+ROUND(2.5*#REF!,0)+F44+((G44-2)+D44)</f>
        <v>#VALUE!</v>
      </c>
      <c r="C44" s="13" t="n">
        <v>5</v>
      </c>
      <c r="D44" s="13" t="n">
        <v>-1</v>
      </c>
      <c r="E44" s="13"/>
      <c r="F44" s="56" t="n">
        <v>0</v>
      </c>
      <c r="G44" s="56" t="n">
        <v>0</v>
      </c>
      <c r="H44" s="56" t="n">
        <f aca="false">ROUNDUP(F44*(G44/2+0.5),0)</f>
        <v>0</v>
      </c>
      <c r="I44" s="56" t="n">
        <f aca="false">F44*G44</f>
        <v>0</v>
      </c>
      <c r="J44" s="56" t="e">
        <f aca="false">ROUNDUP(50/H44,0)</f>
        <v>#DIV/0!</v>
      </c>
      <c r="K44" s="56" t="e">
        <f aca="false">IF(#REF!=0, ROUNDUP(50/(H44/2),0), ROUNDUP((50-ROUNDUP(15/#REF!,0)*H44/2)/H44,0)+ROUNDUP(15/#REF!,0))</f>
        <v>#REF!</v>
      </c>
      <c r="L44" s="56" t="e">
        <f aca="false">ROUNDUP(100/H44,0)</f>
        <v>#DIV/0!</v>
      </c>
      <c r="M44" s="56" t="e">
        <f aca="false">IF(#REF!=0, ROUNDUP(100/($H44/2),0), ROUNDUP((100-ROUNDUP(15/#REF!,0)*$H44/2)/$H44,0)+ROUNDUP(15/#REF!,0))</f>
        <v>#REF!</v>
      </c>
      <c r="N44" s="56"/>
      <c r="O44" s="56" t="e">
        <f aca="false">IF(#REF!=0, ROUNDUP(100/($H44/2),0), ROUNDUP((100-ROUNDUP(30/#REF!,0)*$H44/2)/$H44,0)+ROUNDUP(30/#REF!,0))</f>
        <v>#REF!</v>
      </c>
      <c r="P44" s="17" t="s">
        <v>56</v>
      </c>
      <c r="Q44" s="17" t="s">
        <v>84</v>
      </c>
      <c r="R44" s="17" t="s">
        <v>52</v>
      </c>
    </row>
  </sheetData>
  <mergeCells count="101">
    <mergeCell ref="A2:A3"/>
    <mergeCell ref="B2:B3"/>
    <mergeCell ref="C2:C3"/>
    <mergeCell ref="P2:P3"/>
    <mergeCell ref="Q2:Q3"/>
    <mergeCell ref="R2:R3"/>
    <mergeCell ref="A4:A5"/>
    <mergeCell ref="B4:B5"/>
    <mergeCell ref="C4:C5"/>
    <mergeCell ref="P4:P5"/>
    <mergeCell ref="Q4:Q5"/>
    <mergeCell ref="R4:R5"/>
    <mergeCell ref="A6:A7"/>
    <mergeCell ref="B6:B7"/>
    <mergeCell ref="C6:C7"/>
    <mergeCell ref="P6:P7"/>
    <mergeCell ref="Q6:Q7"/>
    <mergeCell ref="R6:R7"/>
    <mergeCell ref="A8:A9"/>
    <mergeCell ref="B8:B9"/>
    <mergeCell ref="C8:C9"/>
    <mergeCell ref="P8:P9"/>
    <mergeCell ref="Q8:Q9"/>
    <mergeCell ref="R8:R9"/>
    <mergeCell ref="A10:A11"/>
    <mergeCell ref="B10:B11"/>
    <mergeCell ref="C10:C11"/>
    <mergeCell ref="P10:P11"/>
    <mergeCell ref="Q10:Q11"/>
    <mergeCell ref="R10:R11"/>
    <mergeCell ref="A12:A13"/>
    <mergeCell ref="B12:B13"/>
    <mergeCell ref="C12:C13"/>
    <mergeCell ref="P12:P15"/>
    <mergeCell ref="Q12:Q15"/>
    <mergeCell ref="R12:R15"/>
    <mergeCell ref="A14:A15"/>
    <mergeCell ref="B14:B15"/>
    <mergeCell ref="C14:C15"/>
    <mergeCell ref="A16:A17"/>
    <mergeCell ref="B16:B17"/>
    <mergeCell ref="C16:C17"/>
    <mergeCell ref="P16:P19"/>
    <mergeCell ref="Q16:Q19"/>
    <mergeCell ref="R16:R19"/>
    <mergeCell ref="A18:A19"/>
    <mergeCell ref="B18:B19"/>
    <mergeCell ref="C18:C19"/>
    <mergeCell ref="A20:A21"/>
    <mergeCell ref="B20:B21"/>
    <mergeCell ref="C20:C21"/>
    <mergeCell ref="P20:P23"/>
    <mergeCell ref="Q20:Q23"/>
    <mergeCell ref="R20:R23"/>
    <mergeCell ref="A22:A23"/>
    <mergeCell ref="B22:B23"/>
    <mergeCell ref="C22:C23"/>
    <mergeCell ref="A24:A25"/>
    <mergeCell ref="B24:B25"/>
    <mergeCell ref="C24:C25"/>
    <mergeCell ref="P24:P25"/>
    <mergeCell ref="Q24:Q25"/>
    <mergeCell ref="R24:R25"/>
    <mergeCell ref="A26:A27"/>
    <mergeCell ref="B26:B27"/>
    <mergeCell ref="C26:C27"/>
    <mergeCell ref="P26:P27"/>
    <mergeCell ref="Q26:Q27"/>
    <mergeCell ref="R26:R27"/>
    <mergeCell ref="A28:A29"/>
    <mergeCell ref="B28:B29"/>
    <mergeCell ref="C28:C29"/>
    <mergeCell ref="P28:P29"/>
    <mergeCell ref="Q28:Q29"/>
    <mergeCell ref="R28:R29"/>
    <mergeCell ref="A30:A31"/>
    <mergeCell ref="B30:B31"/>
    <mergeCell ref="C30:C31"/>
    <mergeCell ref="P30:P33"/>
    <mergeCell ref="Q30:Q33"/>
    <mergeCell ref="R30:R33"/>
    <mergeCell ref="A32:A33"/>
    <mergeCell ref="B32:B33"/>
    <mergeCell ref="C32:C33"/>
    <mergeCell ref="A34:A35"/>
    <mergeCell ref="B34:B35"/>
    <mergeCell ref="C34:C35"/>
    <mergeCell ref="P34:P35"/>
    <mergeCell ref="Q34:Q35"/>
    <mergeCell ref="R34:R35"/>
    <mergeCell ref="T35:T38"/>
    <mergeCell ref="U35:U38"/>
    <mergeCell ref="A36:A37"/>
    <mergeCell ref="B36:B37"/>
    <mergeCell ref="C36:C37"/>
    <mergeCell ref="P36:P39"/>
    <mergeCell ref="Q36:Q39"/>
    <mergeCell ref="R36:R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25" colorId="64" zoomScale="85" zoomScaleNormal="85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33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93</v>
      </c>
      <c r="B1" s="0" t="s">
        <v>94</v>
      </c>
      <c r="C1" s="0" t="s">
        <v>95</v>
      </c>
    </row>
    <row r="2" customFormat="false" ht="12.8" hidden="false" customHeight="false" outlineLevel="0" collapsed="false">
      <c r="A2" s="0" t="n">
        <v>1</v>
      </c>
      <c r="B2" s="0" t="s">
        <v>96</v>
      </c>
      <c r="C2" s="0" t="s">
        <v>97</v>
      </c>
    </row>
    <row r="3" customFormat="false" ht="12.8" hidden="false" customHeight="false" outlineLevel="0" collapsed="false">
      <c r="A3" s="0" t="n">
        <v>2</v>
      </c>
      <c r="B3" s="0" t="s">
        <v>96</v>
      </c>
      <c r="C3" s="0" t="s">
        <v>97</v>
      </c>
    </row>
    <row r="4" customFormat="false" ht="12.8" hidden="false" customHeight="false" outlineLevel="0" collapsed="false">
      <c r="A4" s="0" t="n">
        <v>3</v>
      </c>
      <c r="B4" s="0" t="s">
        <v>96</v>
      </c>
      <c r="C4" s="0" t="s">
        <v>97</v>
      </c>
    </row>
    <row r="5" customFormat="false" ht="12.8" hidden="false" customHeight="false" outlineLevel="0" collapsed="false">
      <c r="A5" s="0" t="n">
        <v>4</v>
      </c>
      <c r="B5" s="0" t="s">
        <v>96</v>
      </c>
      <c r="C5" s="0" t="s">
        <v>97</v>
      </c>
    </row>
    <row r="6" customFormat="false" ht="12.8" hidden="false" customHeight="false" outlineLevel="0" collapsed="false">
      <c r="A6" s="0" t="n">
        <v>5</v>
      </c>
      <c r="B6" s="0" t="s">
        <v>96</v>
      </c>
      <c r="C6" s="0" t="s">
        <v>97</v>
      </c>
    </row>
    <row r="7" customFormat="false" ht="12.8" hidden="false" customHeight="false" outlineLevel="0" collapsed="false">
      <c r="A7" s="0" t="n">
        <v>6</v>
      </c>
      <c r="B7" s="0" t="s">
        <v>96</v>
      </c>
      <c r="C7" s="0" t="s">
        <v>97</v>
      </c>
    </row>
    <row r="8" customFormat="false" ht="12.8" hidden="false" customHeight="false" outlineLevel="0" collapsed="false">
      <c r="A8" s="0" t="n">
        <v>7</v>
      </c>
      <c r="B8" s="0" t="s">
        <v>96</v>
      </c>
      <c r="C8" s="0" t="s">
        <v>97</v>
      </c>
    </row>
    <row r="9" customFormat="false" ht="12.8" hidden="false" customHeight="false" outlineLevel="0" collapsed="false">
      <c r="A9" s="0" t="n">
        <v>8</v>
      </c>
      <c r="B9" s="0" t="s">
        <v>96</v>
      </c>
      <c r="C9" s="0" t="s">
        <v>97</v>
      </c>
    </row>
    <row r="10" customFormat="false" ht="12.8" hidden="false" customHeight="false" outlineLevel="0" collapsed="false">
      <c r="A10" s="0" t="n">
        <v>9</v>
      </c>
      <c r="B10" s="0" t="s">
        <v>96</v>
      </c>
      <c r="C10" s="0" t="s">
        <v>97</v>
      </c>
    </row>
    <row r="11" customFormat="false" ht="12.8" hidden="false" customHeight="false" outlineLevel="0" collapsed="false">
      <c r="A11" s="0" t="n">
        <v>10</v>
      </c>
      <c r="B11" s="0" t="s">
        <v>96</v>
      </c>
      <c r="C11" s="0" t="s">
        <v>97</v>
      </c>
    </row>
    <row r="12" customFormat="false" ht="12.8" hidden="false" customHeight="false" outlineLevel="0" collapsed="false">
      <c r="A12" s="0" t="n">
        <v>11</v>
      </c>
      <c r="B12" s="0" t="s">
        <v>96</v>
      </c>
      <c r="C12" s="0" t="s">
        <v>97</v>
      </c>
    </row>
    <row r="13" customFormat="false" ht="12.8" hidden="false" customHeight="false" outlineLevel="0" collapsed="false">
      <c r="A13" s="0" t="n">
        <v>12</v>
      </c>
      <c r="B13" s="0" t="s">
        <v>98</v>
      </c>
      <c r="C13" s="0" t="s">
        <v>99</v>
      </c>
    </row>
    <row r="14" customFormat="false" ht="12.8" hidden="false" customHeight="false" outlineLevel="0" collapsed="false">
      <c r="A14" s="0" t="n">
        <v>13</v>
      </c>
      <c r="B14" s="0" t="s">
        <v>98</v>
      </c>
      <c r="C14" s="0" t="s">
        <v>99</v>
      </c>
    </row>
    <row r="15" customFormat="false" ht="12.8" hidden="false" customHeight="false" outlineLevel="0" collapsed="false">
      <c r="A15" s="0" t="n">
        <v>14</v>
      </c>
      <c r="B15" s="0" t="s">
        <v>98</v>
      </c>
      <c r="C15" s="0" t="s">
        <v>99</v>
      </c>
    </row>
    <row r="16" customFormat="false" ht="12.8" hidden="false" customHeight="false" outlineLevel="0" collapsed="false">
      <c r="A16" s="0" t="n">
        <v>15</v>
      </c>
      <c r="B16" s="57" t="s">
        <v>100</v>
      </c>
      <c r="C16" s="0" t="s">
        <v>99</v>
      </c>
    </row>
    <row r="17" customFormat="false" ht="12.8" hidden="false" customHeight="false" outlineLevel="0" collapsed="false">
      <c r="A17" s="0" t="n">
        <v>16</v>
      </c>
      <c r="B17" s="57" t="s">
        <v>101</v>
      </c>
      <c r="C17" s="0" t="s">
        <v>99</v>
      </c>
    </row>
    <row r="18" customFormat="false" ht="12.8" hidden="false" customHeight="false" outlineLevel="0" collapsed="false">
      <c r="A18" s="0" t="n">
        <v>17</v>
      </c>
      <c r="B18" s="57" t="s">
        <v>101</v>
      </c>
      <c r="C18" s="0" t="s">
        <v>99</v>
      </c>
    </row>
    <row r="19" customFormat="false" ht="12.8" hidden="false" customHeight="false" outlineLevel="0" collapsed="false">
      <c r="A19" s="0" t="n">
        <v>18</v>
      </c>
      <c r="B19" s="57" t="s">
        <v>102</v>
      </c>
      <c r="C19" s="0" t="s">
        <v>99</v>
      </c>
    </row>
    <row r="20" customFormat="false" ht="12.8" hidden="false" customHeight="false" outlineLevel="0" collapsed="false">
      <c r="A20" s="0" t="n">
        <v>19</v>
      </c>
      <c r="B20" s="57" t="s">
        <v>103</v>
      </c>
      <c r="C20" s="0" t="s">
        <v>99</v>
      </c>
    </row>
    <row r="21" customFormat="false" ht="12.8" hidden="false" customHeight="false" outlineLevel="0" collapsed="false">
      <c r="A21" s="0" t="n">
        <v>20</v>
      </c>
      <c r="B21" s="57" t="s">
        <v>102</v>
      </c>
      <c r="C21" s="0" t="s">
        <v>99</v>
      </c>
    </row>
    <row r="22" customFormat="false" ht="12.8" hidden="false" customHeight="false" outlineLevel="0" collapsed="false">
      <c r="A22" s="0" t="n">
        <v>21</v>
      </c>
      <c r="B22" s="0" t="s">
        <v>104</v>
      </c>
      <c r="C22" s="0" t="s">
        <v>99</v>
      </c>
    </row>
    <row r="23" customFormat="false" ht="12.8" hidden="false" customHeight="false" outlineLevel="0" collapsed="false">
      <c r="A23" s="0" t="n">
        <v>22</v>
      </c>
      <c r="B23" s="0" t="s">
        <v>104</v>
      </c>
      <c r="C23" s="0" t="s">
        <v>99</v>
      </c>
    </row>
    <row r="24" customFormat="false" ht="12.8" hidden="false" customHeight="false" outlineLevel="0" collapsed="false">
      <c r="A24" s="0" t="n">
        <v>23</v>
      </c>
      <c r="B24" s="0" t="s">
        <v>104</v>
      </c>
      <c r="C24" s="0" t="s">
        <v>99</v>
      </c>
    </row>
    <row r="25" customFormat="false" ht="12.8" hidden="false" customHeight="false" outlineLevel="0" collapsed="false">
      <c r="A25" s="0" t="n">
        <v>24</v>
      </c>
      <c r="B25" s="0" t="s">
        <v>105</v>
      </c>
      <c r="C25" s="0" t="s">
        <v>99</v>
      </c>
    </row>
    <row r="26" customFormat="false" ht="12.8" hidden="false" customHeight="false" outlineLevel="0" collapsed="false">
      <c r="A26" s="0" t="n">
        <v>25</v>
      </c>
      <c r="B26" s="0" t="s">
        <v>105</v>
      </c>
      <c r="C26" s="0" t="s">
        <v>99</v>
      </c>
    </row>
    <row r="27" customFormat="false" ht="12.8" hidden="false" customHeight="false" outlineLevel="0" collapsed="false">
      <c r="A27" s="0" t="n">
        <v>26</v>
      </c>
      <c r="B27" s="0" t="s">
        <v>105</v>
      </c>
      <c r="C27" s="0" t="s">
        <v>99</v>
      </c>
    </row>
    <row r="28" customFormat="false" ht="12.8" hidden="false" customHeight="false" outlineLevel="0" collapsed="false">
      <c r="A28" s="0" t="n">
        <v>27</v>
      </c>
      <c r="B28" s="0" t="s">
        <v>106</v>
      </c>
      <c r="C28" s="0" t="s">
        <v>107</v>
      </c>
    </row>
    <row r="29" customFormat="false" ht="12.8" hidden="false" customHeight="false" outlineLevel="0" collapsed="false">
      <c r="A29" s="0" t="n">
        <v>28</v>
      </c>
      <c r="B29" s="0" t="s">
        <v>108</v>
      </c>
      <c r="C29" s="0" t="s">
        <v>107</v>
      </c>
    </row>
    <row r="30" customFormat="false" ht="12.8" hidden="false" customHeight="false" outlineLevel="0" collapsed="false">
      <c r="A30" s="0" t="n">
        <v>29</v>
      </c>
      <c r="B30" s="0" t="s">
        <v>106</v>
      </c>
      <c r="C30" s="0" t="s">
        <v>107</v>
      </c>
    </row>
    <row r="31" customFormat="false" ht="12.8" hidden="false" customHeight="false" outlineLevel="0" collapsed="false">
      <c r="A31" s="0" t="n">
        <v>30</v>
      </c>
      <c r="B31" s="0" t="s">
        <v>109</v>
      </c>
      <c r="C31" s="0" t="s">
        <v>107</v>
      </c>
    </row>
    <row r="32" customFormat="false" ht="12.8" hidden="false" customHeight="false" outlineLevel="0" collapsed="false">
      <c r="A32" s="0" t="n">
        <v>31</v>
      </c>
      <c r="B32" s="0" t="s">
        <v>109</v>
      </c>
      <c r="C32" s="0" t="s">
        <v>107</v>
      </c>
    </row>
    <row r="33" customFormat="false" ht="12.8" hidden="false" customHeight="false" outlineLevel="0" collapsed="false">
      <c r="A33" s="0" t="n">
        <v>32</v>
      </c>
      <c r="B33" s="0" t="s">
        <v>109</v>
      </c>
      <c r="C33" s="0" t="s">
        <v>107</v>
      </c>
    </row>
    <row r="34" customFormat="false" ht="12.8" hidden="false" customHeight="false" outlineLevel="0" collapsed="false">
      <c r="A34" s="0" t="n">
        <v>33</v>
      </c>
      <c r="B34" s="0" t="s">
        <v>109</v>
      </c>
      <c r="C34" s="0" t="s">
        <v>107</v>
      </c>
    </row>
    <row r="35" customFormat="false" ht="12.8" hidden="false" customHeight="false" outlineLevel="0" collapsed="false">
      <c r="A35" s="0" t="n">
        <v>34</v>
      </c>
      <c r="B35" s="0" t="s">
        <v>109</v>
      </c>
      <c r="C35" s="0" t="s">
        <v>107</v>
      </c>
    </row>
    <row r="36" customFormat="false" ht="12.8" hidden="false" customHeight="false" outlineLevel="0" collapsed="false">
      <c r="A36" s="0" t="n">
        <v>35</v>
      </c>
      <c r="B36" s="0" t="s">
        <v>109</v>
      </c>
      <c r="C36" s="0" t="s">
        <v>107</v>
      </c>
    </row>
    <row r="37" customFormat="false" ht="12.8" hidden="false" customHeight="false" outlineLevel="0" collapsed="false">
      <c r="A37" s="0" t="n">
        <v>36</v>
      </c>
      <c r="B37" s="0" t="s">
        <v>109</v>
      </c>
      <c r="C37" s="0" t="s">
        <v>107</v>
      </c>
    </row>
    <row r="38" customFormat="false" ht="12.8" hidden="false" customHeight="false" outlineLevel="0" collapsed="false">
      <c r="A38" s="0" t="n">
        <v>37</v>
      </c>
      <c r="B38" s="0" t="s">
        <v>109</v>
      </c>
      <c r="C38" s="0" t="s">
        <v>107</v>
      </c>
    </row>
    <row r="39" customFormat="false" ht="12.8" hidden="false" customHeight="false" outlineLevel="0" collapsed="false">
      <c r="A39" s="0" t="n">
        <v>38</v>
      </c>
      <c r="B39" s="0" t="s">
        <v>109</v>
      </c>
      <c r="C39" s="0" t="s">
        <v>107</v>
      </c>
    </row>
    <row r="40" customFormat="false" ht="12.8" hidden="false" customHeight="false" outlineLevel="0" collapsed="false">
      <c r="A40" s="0" t="n">
        <v>39</v>
      </c>
      <c r="B40" s="0" t="s">
        <v>109</v>
      </c>
      <c r="C40" s="0" t="s">
        <v>107</v>
      </c>
    </row>
    <row r="41" customFormat="false" ht="12.8" hidden="false" customHeight="false" outlineLevel="0" collapsed="false">
      <c r="A41" s="0" t="n">
        <v>40</v>
      </c>
      <c r="B41" s="0" t="s">
        <v>109</v>
      </c>
      <c r="C41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2021-11-08T17:05:19Z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