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Weapons 4.0" sheetId="13" state="visible" r:id="rId14"/>
    <sheet name="Armor 4.0" sheetId="14" state="visible" r:id="rId15"/>
    <sheet name="Weapons 5.0" sheetId="15" state="visible" r:id="rId16"/>
    <sheet name="Armor 5.0" sheetId="16" state="visible" r:id="rId17"/>
    <sheet name="Weapon 5.0 (Table)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<sst xmlns="http://schemas.openxmlformats.org/spreadsheetml/2006/main" count="1159" uniqueCount="186">
  <si>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</si>
  <si>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</si>
  <si>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</si>
  <si>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</si>
  <si>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</si>
  <si>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</si>
  <si>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</si>
  <si>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</si>
  <si>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</si>
  <si>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</si>
  <si>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</si>
  <si>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</si>
  <si>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</si>
  <si>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</si>
  <si>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</si>
  <si>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</si>
  <si>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</si>
  <si>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</si>
  <si>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</si>
  <si>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</si>
  <si>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</si>
  <si>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</si>
  <si>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</si>
  <si>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</si>
  <si>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</si>
  <si>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</si>
  <si>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</si>
  <si>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</si>
  <si>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</si>
  <si>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</si>
  <si>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</si>
  <si>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</si>
  <si>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</si>
  <si>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</si>
  <si>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</si>
  <si>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</si>
  <si>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</si>
  <si>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</si>
  <si>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</si>
  <si>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</si>
  <si>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</si>
  <si>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</si>
  <si>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</si>
  <si>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</si>
  <si>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</si>
  <si>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</si>
  <si>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</si>
  <si>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</si>
  <si>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</si>
  <si>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</si>
  <si>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</si>
  <si>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</si>
  <si>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</si>
  <si>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</si>
  <si>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</si>
  <si>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</si>
  <si>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</si>
  <si>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</si>
  <si>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</si>
  <si>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</si>
  <si>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</si>
  <si>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</si>
  <si>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</si>
  <si>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</si>
  <si>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</si>
  <si>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</si>
  <si>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</si>
  <si>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</si>
  <si>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</si>
  <si>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</si>
  <si>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</si>
  <si>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</si>
  <si>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</si>
  <si>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</si>
  <si>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</si>
  <si>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</si>
  <si>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</si>
  <si>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</si>
  <si>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</si>
  <si>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</si>
  <si>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</si>
  <si>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</si>
  <si>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</si>
  <si>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</si>
  <si>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</si>
  <si>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</si>
  <si>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</si>
  <si>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</si>
  <si>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</si>
  <si>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</si>
  <si>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</si>
  <si>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</si>
  <si>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</si>
  <si>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</si>
  <si>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</si>
  <si>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</si>
  <si>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</si>
  <si>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</si>
  <si>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</si>
  <si>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</si>
  <si>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</si>
  <si>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</si>
  <si>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</si>
  <si>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</si>
  <si>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</si>
  <si>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</si>
  <si>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</si>
  <si>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</si>
  <si>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</si>
  <si>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</si>
  <si>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</si>
  <si>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</si>
  <si>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</si>
  <si>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</si>
  <si>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</si>
  <si>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</si>
  <si>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</si>
  <si>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</si>
  <si>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</si>
  <si>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</si>
  <si>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</si>
  <si>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</si>
  <si>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</si>
  <si>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</si>
  <si>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</si>
  <si>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</si>
  <si>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</si>
  <si>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</si>
  <si>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</si>
  <si>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</si>
  <si>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</si>
  <si>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</si>
  <si>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</si>
  <si>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</si>
  <si>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</si>
  <si>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</si>
  <si>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</si>
  <si>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</si>
  <si>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</si>
  <si>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</si>
  <si>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</si>
  <si>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</si>
  <si>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</si>
  <si>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</si>
  <si>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</si>
  <si>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</si>
  <si>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</si>
  <si>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</si>
  <si>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</si>
  <si>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</si>
  <si>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</si>
  <si>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</si>
  <si>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</si>
  <si>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</si>
  <si>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</si>
  <si>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</si>
  <si>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</si>
  <si>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</si>
  <si>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</si>
  <si>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</si>
  <si>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</si>
  <si>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</si>
  <si>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</si>
  <si>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</si>
  <si>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</si>
  <si>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</si>
  <si>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</si>
  <si>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</si>
  <si>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</si>
  <si>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</si>
  <si>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</si>
  <si>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</si>
  <si>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Pain Threshold</t>
  </si>
  <si>
    <t xml:space="preserve">Lethal Threshold</t>
  </si>
  <si>
    <t xml:space="preserve">Punch</t>
  </si>
  <si>
    <t xml:space="preserve">Club/Improvised Weapon</t>
  </si>
  <si>
    <t xml:space="preserve">Short Sword</t>
  </si>
  <si>
    <t xml:space="preserve">Hand Axe</t>
  </si>
  <si>
    <t xml:space="preserve">Longsword (One Hand)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</si>
  <si>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</si>
  <si>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</si>
  <si>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</si>
  <si>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</si>
  <si>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</si>
  <si>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</si>
  <si>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Great Hammer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</si>
</sst>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CE4E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1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R1:S2 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1" sqref="R1:S2 I6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R1:S2 E14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2" min="8" style="0" width="8.71"/>
    <col collapsed="false" customWidth="false" hidden="false" outlineLevel="0" max="1025" min="1023" style="0" width="11.57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127</v>
      </c>
      <c r="E1" s="2" t="s">
        <v>128</v>
      </c>
      <c r="F1" s="44" t="s">
        <v>94</v>
      </c>
      <c r="G1" s="0" t="s">
        <v>129</v>
      </c>
      <c r="AMI1" s="44"/>
      <c r="AMJ1" s="44"/>
    </row>
    <row r="2" s="44" customFormat="true" ht="12.75" hidden="false" customHeight="false" outlineLevel="0" collapsed="false">
      <c r="A2" s="44" t="s">
        <v>95</v>
      </c>
      <c r="B2" s="44" t="n">
        <v>0</v>
      </c>
      <c r="C2" s="44" t="n">
        <v>1</v>
      </c>
      <c r="D2" s="44" t="n">
        <v>1</v>
      </c>
      <c r="E2" s="44" t="s">
        <v>96</v>
      </c>
      <c r="F2" s="44" t="s">
        <v>98</v>
      </c>
      <c r="G2" s="44" t="s">
        <v>130</v>
      </c>
    </row>
    <row r="3" customFormat="false" ht="12.75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75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75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75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75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75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75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R1:S2 E22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4" customFormat="true" ht="12.75" hidden="false" customHeight="false" outlineLevel="0" collapsed="false">
      <c r="A2" s="44" t="s">
        <v>96</v>
      </c>
      <c r="B2" s="44" t="s">
        <v>104</v>
      </c>
      <c r="C2" s="44" t="s">
        <v>102</v>
      </c>
      <c r="D2" s="44" t="n">
        <f aca="false">SUMIF('Armor 3.0'!$A:$A,$A2,'Armor 3.0'!$B:$B)+SUMIF('Armor 3.0'!$A:$A,$B2,'Armor 3.0'!$B:$B)+SUMIF('Armor 3.0'!$A:$A,$C2,'Armor 3.0'!$B:$B)</f>
        <v>2</v>
      </c>
      <c r="E2" s="44" t="n">
        <f aca="false">SUMIF('Armor 3.0'!$A:$A,$A2,'Armor 3.0'!$C:$C)+SUMIF('Armor 3.0'!$A:$A,$B2,'Armor 3.0'!$C:$C)+SUMIF('Armor 3.0'!$A:$A,$C2,'Armor 3.0'!$C:$C)</f>
        <v>5</v>
      </c>
      <c r="F2" s="44" t="n">
        <f aca="false">SUMIF('Armor 3.0'!$A:$A,$A2,'Armor 3.0'!$D:$D)+SUMIF('Armor 3.0'!$A:$A,$B2,'Armor 3.0'!$D:$D)+SUMIF('Armor 3.0'!$A:$A,$C2,'Armor 3.0'!$D:$D)</f>
        <v>4</v>
      </c>
      <c r="G2" s="44" t="n">
        <f aca="false">IF(F2&lt;3, "-",IF(F2&gt;5,0,15))</f>
        <v>15</v>
      </c>
      <c r="H2" s="44" t="n">
        <f aca="false">IF((COUNTIFS('Armor 3.0'!$A:$A,A2,'Armor 3.0'!$E:$E,"Disadvantage"))&lt;3, 0,IF(F2&gt;5,25,10))</f>
        <v>0</v>
      </c>
      <c r="I2" s="44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44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44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44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44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44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44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44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44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44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44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44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44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44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44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44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44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44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44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44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44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44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44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44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44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44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44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44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44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44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R1:S2 F3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5.25" hidden="false" customHeight="false" outlineLevel="0" collapsed="false">
      <c r="A1" s="62" t="s">
        <v>25</v>
      </c>
      <c r="B1" s="62" t="s">
        <v>27</v>
      </c>
      <c r="C1" s="62" t="s">
        <v>113</v>
      </c>
      <c r="D1" s="63" t="s">
        <v>28</v>
      </c>
      <c r="E1" s="63" t="s">
        <v>114</v>
      </c>
      <c r="F1" s="62" t="s">
        <v>115</v>
      </c>
      <c r="G1" s="62" t="s">
        <v>116</v>
      </c>
      <c r="H1" s="62" t="s">
        <v>30</v>
      </c>
      <c r="I1" s="62" t="s">
        <v>31</v>
      </c>
      <c r="J1" s="62" t="s">
        <v>117</v>
      </c>
      <c r="K1" s="62" t="s">
        <v>32</v>
      </c>
      <c r="L1" s="62" t="s">
        <v>33</v>
      </c>
      <c r="M1" s="62" t="s">
        <v>34</v>
      </c>
      <c r="N1" s="62" t="s">
        <v>36</v>
      </c>
      <c r="O1" s="62" t="s">
        <v>118</v>
      </c>
      <c r="P1" s="62" t="s">
        <v>118</v>
      </c>
      <c r="Q1" s="62" t="s">
        <v>38</v>
      </c>
      <c r="R1" s="62" t="s">
        <v>39</v>
      </c>
      <c r="S1" s="9" t="s">
        <v>40</v>
      </c>
      <c r="W1" s="2" t="s">
        <v>119</v>
      </c>
    </row>
    <row r="2" customFormat="false" ht="15" hidden="false" customHeight="true" outlineLevel="0" collapsed="false">
      <c r="A2" s="64" t="s">
        <v>41</v>
      </c>
      <c r="B2" s="65" t="n">
        <v>0</v>
      </c>
      <c r="C2" s="64" t="s">
        <v>97</v>
      </c>
      <c r="D2" s="66" t="n">
        <v>0</v>
      </c>
      <c r="E2" s="66" t="n">
        <v>0</v>
      </c>
      <c r="F2" s="66" t="n">
        <f aca="false">IF(C2="Light",E2,E2+$W$2)</f>
        <v>0</v>
      </c>
      <c r="G2" s="66" t="n">
        <v>0</v>
      </c>
      <c r="H2" s="49" t="n">
        <v>1</v>
      </c>
      <c r="I2" s="49" t="n">
        <v>5</v>
      </c>
      <c r="J2" s="49" t="n">
        <f aca="false">H2+F2</f>
        <v>1</v>
      </c>
      <c r="K2" s="49" t="n">
        <f aca="false">H2*(I2/2)+F2</f>
        <v>2.5</v>
      </c>
      <c r="L2" s="49" t="n">
        <f aca="false">H2*I2+F2</f>
        <v>5</v>
      </c>
      <c r="M2" s="49" t="n">
        <f aca="false">ROUNDUP(50/K2,0)</f>
        <v>20</v>
      </c>
      <c r="N2" s="49" t="n">
        <f aca="false">ROUNDUP(100/K2,0)</f>
        <v>40</v>
      </c>
      <c r="O2" s="49"/>
      <c r="P2" s="49"/>
      <c r="Q2" s="67" t="s">
        <v>45</v>
      </c>
      <c r="R2" s="67" t="s">
        <v>46</v>
      </c>
      <c r="S2" s="23" t="s">
        <v>47</v>
      </c>
      <c r="W2" s="0" t="n">
        <v>3</v>
      </c>
    </row>
    <row r="3" customFormat="false" ht="15" hidden="false" customHeight="true" outlineLevel="0" collapsed="false">
      <c r="A3" s="68" t="s">
        <v>120</v>
      </c>
      <c r="B3" s="69" t="n">
        <v>5</v>
      </c>
      <c r="C3" s="68" t="s">
        <v>97</v>
      </c>
      <c r="D3" s="70" t="n">
        <v>0</v>
      </c>
      <c r="E3" s="70" t="n">
        <v>0</v>
      </c>
      <c r="F3" s="70" t="n">
        <f aca="false">IF(C3="Light",E3,E3+$W$2)</f>
        <v>0</v>
      </c>
      <c r="G3" s="70" t="n">
        <v>0</v>
      </c>
      <c r="H3" s="71" t="n">
        <v>1</v>
      </c>
      <c r="I3" s="71" t="n">
        <v>10</v>
      </c>
      <c r="J3" s="71" t="n">
        <f aca="false">H3+F3</f>
        <v>1</v>
      </c>
      <c r="K3" s="71" t="n">
        <f aca="false">H3*(I3/2)+F3</f>
        <v>5</v>
      </c>
      <c r="L3" s="71" t="n">
        <f aca="false">H3*I3+F3</f>
        <v>10</v>
      </c>
      <c r="M3" s="71" t="n">
        <f aca="false">ROUNDUP(50/K3,0)</f>
        <v>10</v>
      </c>
      <c r="N3" s="71" t="n">
        <f aca="false">ROUNDUP(100/K3,0)</f>
        <v>20</v>
      </c>
      <c r="O3" s="71"/>
      <c r="P3" s="71"/>
      <c r="Q3" s="72" t="s">
        <v>45</v>
      </c>
      <c r="R3" s="72" t="s">
        <v>42</v>
      </c>
      <c r="S3" s="15" t="s">
        <v>50</v>
      </c>
    </row>
    <row r="4" customFormat="false" ht="15" hidden="false" customHeight="true" outlineLevel="0" collapsed="false">
      <c r="A4" s="64" t="s">
        <v>44</v>
      </c>
      <c r="B4" s="65" t="n">
        <v>5</v>
      </c>
      <c r="C4" s="64" t="s">
        <v>97</v>
      </c>
      <c r="D4" s="66" t="n">
        <v>0</v>
      </c>
      <c r="E4" s="66" t="n">
        <v>1</v>
      </c>
      <c r="F4" s="66" t="n">
        <f aca="false">IF(C4="Light",E4,E4+$W$2)</f>
        <v>1</v>
      </c>
      <c r="G4" s="66" t="n">
        <v>0</v>
      </c>
      <c r="H4" s="49" t="n">
        <v>1</v>
      </c>
      <c r="I4" s="49" t="n">
        <v>10</v>
      </c>
      <c r="J4" s="49" t="n">
        <f aca="false">H4+F4</f>
        <v>2</v>
      </c>
      <c r="K4" s="49" t="n">
        <f aca="false">H4*(I4/2)+F4</f>
        <v>6</v>
      </c>
      <c r="L4" s="49" t="n">
        <f aca="false">H4*I4+F4</f>
        <v>11</v>
      </c>
      <c r="M4" s="49" t="n">
        <f aca="false">ROUNDUP(50/K4,0)</f>
        <v>9</v>
      </c>
      <c r="N4" s="49" t="n">
        <f aca="false">ROUNDUP(100/K4,0)</f>
        <v>17</v>
      </c>
      <c r="O4" s="49"/>
      <c r="P4" s="49"/>
      <c r="Q4" s="67" t="s">
        <v>45</v>
      </c>
      <c r="R4" s="67" t="s">
        <v>46</v>
      </c>
      <c r="S4" s="23" t="s">
        <v>47</v>
      </c>
    </row>
    <row r="5" customFormat="false" ht="15" hidden="false" customHeight="true" outlineLevel="0" collapsed="false">
      <c r="A5" s="68" t="s">
        <v>48</v>
      </c>
      <c r="B5" s="69" t="n">
        <v>10</v>
      </c>
      <c r="C5" s="68" t="s">
        <v>97</v>
      </c>
      <c r="D5" s="70" t="n">
        <v>5</v>
      </c>
      <c r="E5" s="70" t="n">
        <v>1</v>
      </c>
      <c r="F5" s="70" t="n">
        <f aca="false">IF(C5="Light",E5,E5+$W$2)</f>
        <v>1</v>
      </c>
      <c r="G5" s="70" t="n">
        <v>0</v>
      </c>
      <c r="H5" s="71" t="n">
        <v>1</v>
      </c>
      <c r="I5" s="71" t="n">
        <v>10</v>
      </c>
      <c r="J5" s="71" t="n">
        <f aca="false">H5+F5</f>
        <v>2</v>
      </c>
      <c r="K5" s="71" t="n">
        <f aca="false">H5*(I5/2)+F5</f>
        <v>6</v>
      </c>
      <c r="L5" s="71" t="n">
        <f aca="false">H5*I5+F5</f>
        <v>11</v>
      </c>
      <c r="M5" s="71" t="n">
        <f aca="false">ROUNDUP(50/K5,0)</f>
        <v>9</v>
      </c>
      <c r="N5" s="71" t="n">
        <f aca="false">ROUNDUP(100/K5,0)</f>
        <v>17</v>
      </c>
      <c r="O5" s="71"/>
      <c r="P5" s="71"/>
      <c r="Q5" s="72" t="s">
        <v>49</v>
      </c>
      <c r="R5" s="72" t="s">
        <v>42</v>
      </c>
      <c r="S5" s="15" t="s">
        <v>50</v>
      </c>
    </row>
    <row r="6" customFormat="false" ht="15" hidden="false" customHeight="true" outlineLevel="0" collapsed="false">
      <c r="A6" s="64" t="s">
        <v>51</v>
      </c>
      <c r="B6" s="65" t="n">
        <v>5</v>
      </c>
      <c r="C6" s="64" t="s">
        <v>97</v>
      </c>
      <c r="D6" s="66" t="n">
        <v>0</v>
      </c>
      <c r="E6" s="66" t="n">
        <v>1</v>
      </c>
      <c r="F6" s="66" t="n">
        <f aca="false">IF(C6="Light",E6,E6+$W$2)</f>
        <v>1</v>
      </c>
      <c r="G6" s="66" t="n">
        <v>1</v>
      </c>
      <c r="H6" s="49" t="n">
        <v>1</v>
      </c>
      <c r="I6" s="49" t="n">
        <v>10</v>
      </c>
      <c r="J6" s="49" t="n">
        <f aca="false">H6+F6</f>
        <v>2</v>
      </c>
      <c r="K6" s="49" t="n">
        <f aca="false">H6*(I6/2)+F6</f>
        <v>6</v>
      </c>
      <c r="L6" s="49" t="n">
        <f aca="false">H6*I6+F6</f>
        <v>11</v>
      </c>
      <c r="M6" s="49" t="n">
        <f aca="false">ROUNDUP(50/K6,0)</f>
        <v>9</v>
      </c>
      <c r="N6" s="49" t="n">
        <f aca="false">ROUNDUP(100/K6,0)</f>
        <v>17</v>
      </c>
      <c r="O6" s="49"/>
      <c r="P6" s="49"/>
      <c r="Q6" s="67" t="s">
        <v>49</v>
      </c>
      <c r="R6" s="67" t="s">
        <v>46</v>
      </c>
      <c r="S6" s="23" t="s">
        <v>52</v>
      </c>
    </row>
    <row r="7" customFormat="false" ht="15" hidden="false" customHeight="true" outlineLevel="0" collapsed="false">
      <c r="A7" s="68" t="s">
        <v>53</v>
      </c>
      <c r="B7" s="69" t="n">
        <v>5</v>
      </c>
      <c r="C7" s="68" t="s">
        <v>97</v>
      </c>
      <c r="D7" s="70" t="n">
        <v>0</v>
      </c>
      <c r="E7" s="70" t="n">
        <v>2</v>
      </c>
      <c r="F7" s="70" t="n">
        <f aca="false">IF(C7="Light",E7,E7+$W$2)</f>
        <v>2</v>
      </c>
      <c r="G7" s="70" t="n">
        <v>0</v>
      </c>
      <c r="H7" s="71" t="n">
        <v>1</v>
      </c>
      <c r="I7" s="71" t="n">
        <v>10</v>
      </c>
      <c r="J7" s="71" t="n">
        <f aca="false">H7+F7</f>
        <v>3</v>
      </c>
      <c r="K7" s="71" t="n">
        <f aca="false">H7*(I7/2)+F7</f>
        <v>7</v>
      </c>
      <c r="L7" s="71" t="n">
        <f aca="false">H7*I7+F7</f>
        <v>12</v>
      </c>
      <c r="M7" s="71" t="n">
        <f aca="false">ROUNDUP(50/K7,0)</f>
        <v>8</v>
      </c>
      <c r="N7" s="71" t="n">
        <f aca="false">ROUNDUP(100/K7,0)</f>
        <v>15</v>
      </c>
      <c r="O7" s="71"/>
      <c r="P7" s="71"/>
      <c r="Q7" s="72" t="s">
        <v>49</v>
      </c>
      <c r="R7" s="72" t="s">
        <v>46</v>
      </c>
      <c r="S7" s="15" t="s">
        <v>54</v>
      </c>
    </row>
    <row r="8" customFormat="false" ht="15" hidden="false" customHeight="true" outlineLevel="0" collapsed="false">
      <c r="A8" s="64" t="s">
        <v>55</v>
      </c>
      <c r="B8" s="65" t="n">
        <v>10</v>
      </c>
      <c r="C8" s="64" t="s">
        <v>97</v>
      </c>
      <c r="D8" s="66" t="n">
        <v>5</v>
      </c>
      <c r="E8" s="66" t="n">
        <v>1</v>
      </c>
      <c r="F8" s="66" t="n">
        <f aca="false">IF(C8="Light",E8,E8+$W$2)</f>
        <v>1</v>
      </c>
      <c r="G8" s="66" t="n">
        <v>0</v>
      </c>
      <c r="H8" s="49" t="n">
        <v>1</v>
      </c>
      <c r="I8" s="49" t="n">
        <v>10</v>
      </c>
      <c r="J8" s="49" t="n">
        <f aca="false">H8+F8</f>
        <v>2</v>
      </c>
      <c r="K8" s="49" t="n">
        <f aca="false">H8*(I8/2)+F8</f>
        <v>6</v>
      </c>
      <c r="L8" s="49" t="n">
        <f aca="false">H8*I8+F8</f>
        <v>11</v>
      </c>
      <c r="M8" s="49" t="n">
        <f aca="false">ROUNDUP(50/K8,0)</f>
        <v>9</v>
      </c>
      <c r="N8" s="49" t="n">
        <f aca="false">ROUNDUP(100/K8,0)</f>
        <v>17</v>
      </c>
      <c r="O8" s="49"/>
      <c r="P8" s="49"/>
      <c r="Q8" s="67" t="s">
        <v>56</v>
      </c>
      <c r="R8" s="67" t="s">
        <v>57</v>
      </c>
      <c r="S8" s="23" t="s">
        <v>58</v>
      </c>
    </row>
    <row r="9" customFormat="false" ht="15" hidden="false" customHeight="true" outlineLevel="0" collapsed="false">
      <c r="A9" s="64" t="s">
        <v>59</v>
      </c>
      <c r="B9" s="65" t="n">
        <v>20</v>
      </c>
      <c r="C9" s="64" t="s">
        <v>97</v>
      </c>
      <c r="D9" s="66" t="n">
        <v>5</v>
      </c>
      <c r="E9" s="66" t="n">
        <v>3</v>
      </c>
      <c r="F9" s="66" t="n">
        <f aca="false">IF(C9="Light",E9,E9+$W$2)</f>
        <v>3</v>
      </c>
      <c r="G9" s="66" t="n">
        <v>0</v>
      </c>
      <c r="H9" s="49" t="n">
        <v>1</v>
      </c>
      <c r="I9" s="49" t="n">
        <v>10</v>
      </c>
      <c r="J9" s="49" t="n">
        <f aca="false">H9+F9</f>
        <v>4</v>
      </c>
      <c r="K9" s="49" t="n">
        <f aca="false">H9*(I9/2)+F9</f>
        <v>8</v>
      </c>
      <c r="L9" s="49" t="n">
        <f aca="false">H9*I9+F9</f>
        <v>13</v>
      </c>
      <c r="M9" s="49" t="n">
        <f aca="false">ROUNDUP(50/K9,0)</f>
        <v>7</v>
      </c>
      <c r="N9" s="49" t="n">
        <f aca="false">ROUNDUP(100/K9,0)</f>
        <v>13</v>
      </c>
      <c r="O9" s="49"/>
      <c r="P9" s="49"/>
      <c r="Q9" s="67"/>
      <c r="R9" s="67"/>
      <c r="S9" s="23"/>
    </row>
    <row r="10" customFormat="false" ht="15" hidden="false" customHeight="true" outlineLevel="0" collapsed="false">
      <c r="A10" s="68" t="s">
        <v>60</v>
      </c>
      <c r="B10" s="69" t="n">
        <v>5</v>
      </c>
      <c r="C10" s="68" t="s">
        <v>97</v>
      </c>
      <c r="D10" s="70" t="n">
        <v>0</v>
      </c>
      <c r="E10" s="70" t="n">
        <v>1</v>
      </c>
      <c r="F10" s="70" t="n">
        <f aca="false">IF(C10="Light",E10,E10+$W$2)</f>
        <v>1</v>
      </c>
      <c r="G10" s="70" t="n">
        <v>1</v>
      </c>
      <c r="H10" s="71" t="n">
        <v>1</v>
      </c>
      <c r="I10" s="71" t="n">
        <v>10</v>
      </c>
      <c r="J10" s="71" t="n">
        <f aca="false">H10+F10</f>
        <v>2</v>
      </c>
      <c r="K10" s="71" t="n">
        <f aca="false">H10*(I10/2)+F10</f>
        <v>6</v>
      </c>
      <c r="L10" s="71" t="n">
        <f aca="false">H10*I10+F10</f>
        <v>11</v>
      </c>
      <c r="M10" s="71" t="n">
        <f aca="false">ROUNDUP(50/K10,0)</f>
        <v>9</v>
      </c>
      <c r="N10" s="71" t="n">
        <f aca="false">ROUNDUP(100/K10,0)</f>
        <v>17</v>
      </c>
      <c r="O10" s="71"/>
      <c r="P10" s="71"/>
      <c r="Q10" s="72" t="s">
        <v>56</v>
      </c>
      <c r="R10" s="72" t="s">
        <v>57</v>
      </c>
      <c r="S10" s="15" t="s">
        <v>61</v>
      </c>
    </row>
    <row r="11" customFormat="false" ht="15" hidden="false" customHeight="true" outlineLevel="0" collapsed="false">
      <c r="A11" s="68" t="s">
        <v>62</v>
      </c>
      <c r="B11" s="69" t="n">
        <v>10</v>
      </c>
      <c r="C11" s="68" t="s">
        <v>97</v>
      </c>
      <c r="D11" s="70" t="n">
        <v>0</v>
      </c>
      <c r="E11" s="70" t="n">
        <v>3</v>
      </c>
      <c r="F11" s="70" t="n">
        <f aca="false">IF(C11="Light",E11,E11+$W$2)</f>
        <v>3</v>
      </c>
      <c r="G11" s="70" t="n">
        <v>2</v>
      </c>
      <c r="H11" s="71" t="n">
        <v>1</v>
      </c>
      <c r="I11" s="71" t="n">
        <v>10</v>
      </c>
      <c r="J11" s="71" t="n">
        <f aca="false">H11+F11</f>
        <v>4</v>
      </c>
      <c r="K11" s="71" t="n">
        <f aca="false">H11*(I11/2)+F11</f>
        <v>8</v>
      </c>
      <c r="L11" s="71" t="n">
        <f aca="false">H11*I11+F11</f>
        <v>13</v>
      </c>
      <c r="M11" s="71" t="n">
        <f aca="false">ROUNDUP(50/K11,0)</f>
        <v>7</v>
      </c>
      <c r="N11" s="71" t="n">
        <f aca="false">ROUNDUP(100/K11,0)</f>
        <v>13</v>
      </c>
      <c r="O11" s="71"/>
      <c r="P11" s="71"/>
      <c r="Q11" s="72"/>
      <c r="R11" s="72"/>
      <c r="S11" s="15"/>
    </row>
    <row r="12" customFormat="false" ht="15" hidden="false" customHeight="true" outlineLevel="0" collapsed="false">
      <c r="A12" s="64" t="s">
        <v>63</v>
      </c>
      <c r="B12" s="65" t="n">
        <v>5</v>
      </c>
      <c r="C12" s="64" t="s">
        <v>97</v>
      </c>
      <c r="D12" s="66" t="n">
        <v>0</v>
      </c>
      <c r="E12" s="66" t="n">
        <v>2</v>
      </c>
      <c r="F12" s="66" t="n">
        <f aca="false">IF(C12="Light",E12,E12+$W$2)</f>
        <v>2</v>
      </c>
      <c r="G12" s="66" t="n">
        <v>0</v>
      </c>
      <c r="H12" s="49" t="n">
        <v>1</v>
      </c>
      <c r="I12" s="49" t="n">
        <v>10</v>
      </c>
      <c r="J12" s="49" t="n">
        <f aca="false">H12+F12</f>
        <v>3</v>
      </c>
      <c r="K12" s="49" t="n">
        <f aca="false">H12*(I12/2)+F12</f>
        <v>7</v>
      </c>
      <c r="L12" s="49" t="n">
        <f aca="false">H12*I12+F12</f>
        <v>12</v>
      </c>
      <c r="M12" s="49" t="n">
        <f aca="false">ROUNDUP(50/K12,0)</f>
        <v>8</v>
      </c>
      <c r="N12" s="49" t="n">
        <f aca="false">ROUNDUP(100/K12,0)</f>
        <v>15</v>
      </c>
      <c r="O12" s="49"/>
      <c r="P12" s="49"/>
      <c r="Q12" s="67" t="s">
        <v>56</v>
      </c>
      <c r="R12" s="67" t="s">
        <v>57</v>
      </c>
      <c r="S12" s="23" t="s">
        <v>64</v>
      </c>
    </row>
    <row r="13" customFormat="false" ht="15" hidden="false" customHeight="true" outlineLevel="0" collapsed="false">
      <c r="A13" s="64" t="s">
        <v>65</v>
      </c>
      <c r="B13" s="65" t="n">
        <v>10</v>
      </c>
      <c r="C13" s="64" t="s">
        <v>97</v>
      </c>
      <c r="D13" s="66" t="n">
        <v>0</v>
      </c>
      <c r="E13" s="66" t="n">
        <v>4</v>
      </c>
      <c r="F13" s="66" t="n">
        <f aca="false">IF(C13="Light",E13,E13+$W$2)</f>
        <v>4</v>
      </c>
      <c r="G13" s="66" t="n">
        <v>0</v>
      </c>
      <c r="H13" s="49" t="n">
        <v>1</v>
      </c>
      <c r="I13" s="49" t="n">
        <v>10</v>
      </c>
      <c r="J13" s="49" t="n">
        <f aca="false">H13+F13</f>
        <v>5</v>
      </c>
      <c r="K13" s="49" t="n">
        <f aca="false">H13*(I13/2)+F13</f>
        <v>9</v>
      </c>
      <c r="L13" s="49" t="n">
        <f aca="false">H13*I13+F13</f>
        <v>14</v>
      </c>
      <c r="M13" s="49" t="n">
        <f aca="false">ROUNDUP(50/K13,0)</f>
        <v>6</v>
      </c>
      <c r="N13" s="49" t="n">
        <f aca="false">ROUNDUP(100/K13,0)</f>
        <v>12</v>
      </c>
      <c r="O13" s="49"/>
      <c r="P13" s="49"/>
      <c r="Q13" s="67"/>
      <c r="R13" s="67"/>
      <c r="S13" s="23"/>
    </row>
    <row r="14" customFormat="false" ht="15" hidden="false" customHeight="true" outlineLevel="0" collapsed="false">
      <c r="A14" s="68" t="s">
        <v>66</v>
      </c>
      <c r="B14" s="69" t="n">
        <v>15</v>
      </c>
      <c r="C14" s="68" t="s">
        <v>97</v>
      </c>
      <c r="D14" s="70" t="n">
        <v>5</v>
      </c>
      <c r="E14" s="70" t="n">
        <v>3</v>
      </c>
      <c r="F14" s="70" t="n">
        <f aca="false">IF(C14="Light",E14,E14+$W$2)</f>
        <v>3</v>
      </c>
      <c r="G14" s="70" t="n">
        <v>0</v>
      </c>
      <c r="H14" s="71" t="n">
        <v>1</v>
      </c>
      <c r="I14" s="71" t="n">
        <v>10</v>
      </c>
      <c r="J14" s="71" t="n">
        <f aca="false">H14+F14</f>
        <v>4</v>
      </c>
      <c r="K14" s="71" t="n">
        <f aca="false">H14*(I14/2)+F14</f>
        <v>8</v>
      </c>
      <c r="L14" s="71" t="n">
        <f aca="false">H14*I14+F14</f>
        <v>13</v>
      </c>
      <c r="M14" s="71" t="n">
        <f aca="false">ROUNDUP(50/K14,0)</f>
        <v>7</v>
      </c>
      <c r="N14" s="71" t="n">
        <f aca="false">ROUNDUP(100/K14,0)</f>
        <v>13</v>
      </c>
      <c r="O14" s="71"/>
      <c r="P14" s="71"/>
      <c r="Q14" s="72" t="s">
        <v>67</v>
      </c>
      <c r="R14" s="72" t="s">
        <v>68</v>
      </c>
      <c r="S14" s="15" t="s">
        <v>69</v>
      </c>
    </row>
    <row r="15" customFormat="false" ht="15" hidden="false" customHeight="true" outlineLevel="0" collapsed="false">
      <c r="A15" s="64" t="s">
        <v>70</v>
      </c>
      <c r="B15" s="65" t="n">
        <v>5</v>
      </c>
      <c r="C15" s="64" t="s">
        <v>97</v>
      </c>
      <c r="D15" s="66" t="n">
        <v>0</v>
      </c>
      <c r="E15" s="66" t="n">
        <v>3</v>
      </c>
      <c r="F15" s="66" t="n">
        <f aca="false">IF(C15="Light",E15,E15+$W$2)</f>
        <v>3</v>
      </c>
      <c r="G15" s="66" t="n">
        <v>2</v>
      </c>
      <c r="H15" s="49" t="n">
        <v>1</v>
      </c>
      <c r="I15" s="49" t="n">
        <v>10</v>
      </c>
      <c r="J15" s="49" t="n">
        <f aca="false">H15+F15</f>
        <v>4</v>
      </c>
      <c r="K15" s="49" t="n">
        <f aca="false">H15*(I15/2)+F15</f>
        <v>8</v>
      </c>
      <c r="L15" s="49" t="n">
        <f aca="false">H15*I15+F15</f>
        <v>13</v>
      </c>
      <c r="M15" s="49" t="n">
        <f aca="false">ROUNDUP(50/K15,0)</f>
        <v>7</v>
      </c>
      <c r="N15" s="49" t="n">
        <f aca="false">ROUNDUP(100/K15,0)</f>
        <v>13</v>
      </c>
      <c r="O15" s="49"/>
      <c r="P15" s="49"/>
      <c r="Q15" s="67" t="s">
        <v>67</v>
      </c>
      <c r="R15" s="73" t="s">
        <v>71</v>
      </c>
      <c r="S15" s="23" t="s">
        <v>69</v>
      </c>
    </row>
    <row r="16" customFormat="false" ht="15" hidden="false" customHeight="true" outlineLevel="0" collapsed="false">
      <c r="A16" s="68" t="s">
        <v>72</v>
      </c>
      <c r="B16" s="69" t="n">
        <v>5</v>
      </c>
      <c r="C16" s="68" t="s">
        <v>97</v>
      </c>
      <c r="D16" s="70" t="n">
        <v>0</v>
      </c>
      <c r="E16" s="70" t="n">
        <v>4</v>
      </c>
      <c r="F16" s="70" t="n">
        <f aca="false">IF(C16="Light",E16,E16+$W$2)</f>
        <v>4</v>
      </c>
      <c r="G16" s="70" t="n">
        <v>0</v>
      </c>
      <c r="H16" s="71" t="n">
        <v>1</v>
      </c>
      <c r="I16" s="71" t="n">
        <v>10</v>
      </c>
      <c r="J16" s="71" t="n">
        <f aca="false">H16+F16</f>
        <v>5</v>
      </c>
      <c r="K16" s="71" t="n">
        <f aca="false">H16*(I16/2)+F16</f>
        <v>9</v>
      </c>
      <c r="L16" s="71" t="n">
        <f aca="false">H16*I16+F16</f>
        <v>14</v>
      </c>
      <c r="M16" s="71" t="n">
        <f aca="false">ROUNDUP(50/K16,0)</f>
        <v>6</v>
      </c>
      <c r="N16" s="71" t="n">
        <f aca="false">ROUNDUP(100/K16,0)</f>
        <v>12</v>
      </c>
      <c r="O16" s="71"/>
      <c r="P16" s="71"/>
      <c r="Q16" s="72" t="s">
        <v>67</v>
      </c>
      <c r="R16" s="72" t="s">
        <v>71</v>
      </c>
      <c r="S16" s="15" t="s">
        <v>69</v>
      </c>
    </row>
    <row r="17" customFormat="false" ht="15" hidden="false" customHeight="true" outlineLevel="0" collapsed="false">
      <c r="A17" s="64" t="s">
        <v>73</v>
      </c>
      <c r="B17" s="65" t="n">
        <v>5</v>
      </c>
      <c r="C17" s="64" t="s">
        <v>97</v>
      </c>
      <c r="D17" s="66" t="n">
        <v>0</v>
      </c>
      <c r="E17" s="66" t="n">
        <v>1</v>
      </c>
      <c r="F17" s="66" t="n">
        <f aca="false">IF(C17="Light",E17,E17+$W$2)</f>
        <v>1</v>
      </c>
      <c r="G17" s="66" t="n">
        <v>0</v>
      </c>
      <c r="H17" s="49" t="n">
        <v>1</v>
      </c>
      <c r="I17" s="49" t="n">
        <v>10</v>
      </c>
      <c r="J17" s="49" t="n">
        <f aca="false">H17+F17</f>
        <v>2</v>
      </c>
      <c r="K17" s="49" t="n">
        <f aca="false">H17*(I17/2)+F17</f>
        <v>6</v>
      </c>
      <c r="L17" s="49" t="n">
        <f aca="false">H17*I17+F17</f>
        <v>11</v>
      </c>
      <c r="M17" s="49" t="n">
        <f aca="false">ROUNDUP(50/K17,0)</f>
        <v>9</v>
      </c>
      <c r="N17" s="49" t="n">
        <f aca="false">ROUNDUP(100/K17,0)</f>
        <v>17</v>
      </c>
      <c r="O17" s="49"/>
      <c r="P17" s="49"/>
      <c r="Q17" s="67" t="s">
        <v>56</v>
      </c>
      <c r="R17" s="67" t="s">
        <v>121</v>
      </c>
      <c r="S17" s="23" t="s">
        <v>75</v>
      </c>
    </row>
    <row r="18" customFormat="false" ht="15" hidden="false" customHeight="true" outlineLevel="0" collapsed="false">
      <c r="A18" s="64" t="s">
        <v>76</v>
      </c>
      <c r="B18" s="65" t="n">
        <v>20</v>
      </c>
      <c r="C18" s="64" t="s">
        <v>97</v>
      </c>
      <c r="D18" s="66" t="n">
        <v>0</v>
      </c>
      <c r="E18" s="66" t="n">
        <v>3</v>
      </c>
      <c r="F18" s="66" t="n">
        <f aca="false">IF(C18="Light",E18,E18+$W$2)</f>
        <v>3</v>
      </c>
      <c r="G18" s="66" t="n">
        <v>0</v>
      </c>
      <c r="H18" s="49" t="n">
        <v>1</v>
      </c>
      <c r="I18" s="49" t="n">
        <v>10</v>
      </c>
      <c r="J18" s="49" t="n">
        <f aca="false">H18+F18</f>
        <v>4</v>
      </c>
      <c r="K18" s="49" t="n">
        <f aca="false">H18*(I18/2)+F18</f>
        <v>8</v>
      </c>
      <c r="L18" s="49" t="n">
        <f aca="false">H18*I18+F18</f>
        <v>13</v>
      </c>
      <c r="M18" s="49" t="n">
        <f aca="false">ROUNDUP(50/K18,0)</f>
        <v>7</v>
      </c>
      <c r="N18" s="49" t="n">
        <f aca="false">ROUNDUP(100/K18,0)</f>
        <v>13</v>
      </c>
      <c r="O18" s="49"/>
      <c r="P18" s="49"/>
      <c r="Q18" s="67"/>
      <c r="R18" s="67"/>
      <c r="S18" s="23"/>
    </row>
    <row r="19" customFormat="false" ht="15" hidden="false" customHeight="true" outlineLevel="0" collapsed="false">
      <c r="A19" s="68" t="s">
        <v>77</v>
      </c>
      <c r="B19" s="69" t="n">
        <v>15</v>
      </c>
      <c r="C19" s="68" t="s">
        <v>97</v>
      </c>
      <c r="D19" s="70" t="n">
        <v>0</v>
      </c>
      <c r="E19" s="70" t="n">
        <v>4</v>
      </c>
      <c r="F19" s="70" t="n">
        <f aca="false">IF(C19="Light",E19,E19+$W$2)</f>
        <v>4</v>
      </c>
      <c r="G19" s="70" t="n">
        <v>0</v>
      </c>
      <c r="H19" s="71" t="n">
        <v>1</v>
      </c>
      <c r="I19" s="71" t="n">
        <v>10</v>
      </c>
      <c r="J19" s="71" t="n">
        <f aca="false">H19+F19</f>
        <v>5</v>
      </c>
      <c r="K19" s="71" t="n">
        <f aca="false">H19*(I19/2)+F19</f>
        <v>9</v>
      </c>
      <c r="L19" s="71" t="n">
        <f aca="false">H19*I19+F19</f>
        <v>14</v>
      </c>
      <c r="M19" s="71" t="n">
        <f aca="false">ROUNDUP(50/K19,0)</f>
        <v>6</v>
      </c>
      <c r="N19" s="71" t="n">
        <f aca="false">ROUNDUP(100/K19,0)</f>
        <v>12</v>
      </c>
      <c r="O19" s="71"/>
      <c r="P19" s="71"/>
      <c r="Q19" s="72" t="s">
        <v>67</v>
      </c>
      <c r="R19" s="72" t="s">
        <v>78</v>
      </c>
      <c r="S19" s="15" t="s">
        <v>79</v>
      </c>
    </row>
    <row r="20" customFormat="false" ht="15" hidden="false" customHeight="true" outlineLevel="0" collapsed="false">
      <c r="A20" s="64" t="s">
        <v>80</v>
      </c>
      <c r="B20" s="65" t="n">
        <v>5</v>
      </c>
      <c r="C20" s="64" t="s">
        <v>97</v>
      </c>
      <c r="D20" s="66" t="n">
        <v>0</v>
      </c>
      <c r="E20" s="66" t="n">
        <v>0</v>
      </c>
      <c r="F20" s="66" t="n">
        <f aca="false">IF(C20="Light",E20,E20+$W$2)</f>
        <v>0</v>
      </c>
      <c r="G20" s="66" t="n">
        <v>0</v>
      </c>
      <c r="H20" s="49" t="n">
        <v>1</v>
      </c>
      <c r="I20" s="49" t="n">
        <v>10</v>
      </c>
      <c r="J20" s="49" t="n">
        <f aca="false">H20+F20</f>
        <v>1</v>
      </c>
      <c r="K20" s="49" t="n">
        <f aca="false">H20*(I20/2)+F20</f>
        <v>5</v>
      </c>
      <c r="L20" s="49" t="n">
        <f aca="false">H20*I20+F20</f>
        <v>10</v>
      </c>
      <c r="M20" s="49" t="n">
        <f aca="false">ROUNDUP(50/K20,0)</f>
        <v>10</v>
      </c>
      <c r="N20" s="49" t="n">
        <f aca="false">ROUNDUP(100/K20,0)</f>
        <v>20</v>
      </c>
      <c r="O20" s="49"/>
      <c r="P20" s="49"/>
      <c r="Q20" s="67" t="s">
        <v>49</v>
      </c>
      <c r="R20" s="67" t="s">
        <v>122</v>
      </c>
      <c r="S20" s="23" t="s">
        <v>81</v>
      </c>
    </row>
    <row r="21" customFormat="false" ht="15" hidden="false" customHeight="true" outlineLevel="0" collapsed="false">
      <c r="A21" s="64" t="s">
        <v>82</v>
      </c>
      <c r="B21" s="65" t="n">
        <v>20</v>
      </c>
      <c r="C21" s="64" t="s">
        <v>97</v>
      </c>
      <c r="D21" s="66" t="n">
        <v>0</v>
      </c>
      <c r="E21" s="66" t="n">
        <v>2</v>
      </c>
      <c r="F21" s="66" t="n">
        <f aca="false">IF(C21="Light",E21,E21+$W$2)</f>
        <v>2</v>
      </c>
      <c r="G21" s="66" t="n">
        <v>0</v>
      </c>
      <c r="H21" s="49" t="n">
        <v>1</v>
      </c>
      <c r="I21" s="49" t="n">
        <v>10</v>
      </c>
      <c r="J21" s="49" t="n">
        <f aca="false">H21+F21</f>
        <v>3</v>
      </c>
      <c r="K21" s="49" t="n">
        <f aca="false">H21*(I21/2)+F21</f>
        <v>7</v>
      </c>
      <c r="L21" s="49" t="n">
        <f aca="false">H21*I21+F21</f>
        <v>12</v>
      </c>
      <c r="M21" s="49" t="n">
        <f aca="false">ROUNDUP(50/K21,0)</f>
        <v>8</v>
      </c>
      <c r="N21" s="49" t="n">
        <f aca="false">ROUNDUP(100/K21,0)</f>
        <v>15</v>
      </c>
      <c r="O21" s="49"/>
      <c r="P21" s="49"/>
      <c r="Q21" s="67"/>
      <c r="R21" s="67"/>
      <c r="S21" s="23"/>
    </row>
    <row r="24" customFormat="false" ht="12.75" hidden="false" customHeight="false" outlineLevel="0" collapsed="false">
      <c r="A24" s="10" t="s">
        <v>83</v>
      </c>
      <c r="B24" s="11" t="n">
        <v>10</v>
      </c>
      <c r="C24" s="27" t="n">
        <v>0</v>
      </c>
      <c r="D24" s="27" t="n">
        <v>0</v>
      </c>
      <c r="E24" s="27" t="n">
        <v>0</v>
      </c>
      <c r="F24" s="27" t="n">
        <v>0</v>
      </c>
      <c r="G24" s="27"/>
      <c r="H24" s="28" t="n">
        <v>1</v>
      </c>
      <c r="I24" s="27" t="n">
        <v>10</v>
      </c>
      <c r="J24" s="27" t="n">
        <f aca="false">H24+F24</f>
        <v>1</v>
      </c>
      <c r="K24" s="27" t="n">
        <f aca="false">ROUNDUP(H24*(I24/2+0.5),0)</f>
        <v>6</v>
      </c>
      <c r="L24" s="27" t="n">
        <f aca="false">H24*I24</f>
        <v>10</v>
      </c>
      <c r="M24" s="27" t="n">
        <f aca="false">ROUNDUP(50/K24,0)</f>
        <v>9</v>
      </c>
      <c r="N24" s="27" t="n">
        <f aca="false">ROUNDUP(100/K24,0)</f>
        <v>17</v>
      </c>
      <c r="O24" s="27" t="n">
        <f aca="false">IF($F24=0, ROUNDUP(100/($K24/2),0), ROUNDUP((100-ROUNDUP(15/$F24,0)*$K24/2)/$K24,0)+ROUNDUP(15/$F24,0))</f>
        <v>34</v>
      </c>
      <c r="P24" s="29" t="n">
        <f aca="false">IF($F24=0, ROUNDUP(100/($K24/2),0), ROUNDUP((100-ROUNDUP(30/$F24,0)*$K24/2)/$K24,0)+ROUNDUP(30/$F24,0))</f>
        <v>34</v>
      </c>
      <c r="Q24" s="30" t="s">
        <v>45</v>
      </c>
      <c r="R24" s="30" t="s">
        <v>84</v>
      </c>
      <c r="S24" s="30" t="s">
        <v>52</v>
      </c>
    </row>
    <row r="25" customFormat="false" ht="12.75" hidden="false" customHeight="false" outlineLevel="0" collapsed="false">
      <c r="A25" s="18" t="s">
        <v>85</v>
      </c>
      <c r="B25" s="20" t="n">
        <v>15</v>
      </c>
      <c r="C25" s="31" t="n">
        <v>5</v>
      </c>
      <c r="D25" s="31" t="n">
        <v>0</v>
      </c>
      <c r="E25" s="31" t="n">
        <v>0</v>
      </c>
      <c r="F25" s="31" t="n">
        <v>0</v>
      </c>
      <c r="G25" s="31"/>
      <c r="H25" s="32" t="n">
        <v>0</v>
      </c>
      <c r="I25" s="32" t="n">
        <v>0</v>
      </c>
      <c r="J25" s="32" t="n">
        <f aca="false">H25+F25</f>
        <v>0</v>
      </c>
      <c r="K25" s="32" t="n">
        <f aca="false">ROUNDUP(H25*(I25/2+0.5),0)</f>
        <v>0</v>
      </c>
      <c r="L25" s="32" t="n">
        <f aca="false">H25*I25</f>
        <v>0</v>
      </c>
      <c r="M25" s="32" t="e">
        <f aca="false">ROUNDUP(50/K25,0)</f>
        <v>#DIV/0!</v>
      </c>
      <c r="N25" s="32" t="e">
        <f aca="false">ROUNDUP(100/K25,0)</f>
        <v>#DIV/0!</v>
      </c>
      <c r="O25" s="32" t="e">
        <f aca="false">IF($F25=0, ROUNDUP(100/($K25/2),0), ROUNDUP((100-ROUNDUP(15/$F25,0)*$K25/2)/$K25,0)+ROUNDUP(15/$F25,0))</f>
        <v>#DIV/0!</v>
      </c>
      <c r="P25" s="32" t="e">
        <f aca="false">IF($F25=0, ROUNDUP(100/($K25/2),0), ROUNDUP((100-ROUNDUP(30/$F25,0)*$K25/2)/$K25,0)+ROUNDUP(30/$F25,0))</f>
        <v>#DIV/0!</v>
      </c>
      <c r="Q25" s="33" t="s">
        <v>49</v>
      </c>
      <c r="R25" s="34" t="s">
        <v>84</v>
      </c>
      <c r="S25" s="33" t="s">
        <v>52</v>
      </c>
    </row>
    <row r="26" customFormat="false" ht="12.75" hidden="false" customHeight="false" outlineLevel="0" collapsed="false">
      <c r="A26" s="10" t="s">
        <v>86</v>
      </c>
      <c r="B26" s="11" t="n">
        <v>20</v>
      </c>
      <c r="C26" s="11" t="n">
        <v>10</v>
      </c>
      <c r="D26" s="11" t="n">
        <v>-10</v>
      </c>
      <c r="E26" s="11" t="n">
        <v>0</v>
      </c>
      <c r="F26" s="11" t="n">
        <v>0</v>
      </c>
      <c r="G26" s="11"/>
      <c r="H26" s="35" t="n">
        <v>0</v>
      </c>
      <c r="I26" s="35" t="n">
        <v>0</v>
      </c>
      <c r="J26" s="35" t="n">
        <f aca="false">H26+F26</f>
        <v>0</v>
      </c>
      <c r="K26" s="35" t="n">
        <f aca="false">ROUNDUP(H26*(I26/2+0.5),0)</f>
        <v>0</v>
      </c>
      <c r="L26" s="35" t="n">
        <f aca="false">H26*I26</f>
        <v>0</v>
      </c>
      <c r="M26" s="35" t="e">
        <f aca="false">ROUNDUP(50/K26,0)</f>
        <v>#DIV/0!</v>
      </c>
      <c r="N26" s="35" t="e">
        <f aca="false">ROUNDUP(100/K26,0)</f>
        <v>#DIV/0!</v>
      </c>
      <c r="O26" s="35" t="e">
        <f aca="false">IF($F26=0, ROUNDUP(100/($K26/2),0), ROUNDUP((100-ROUNDUP(15/$F26,0)*$K26/2)/$K26,0)+ROUNDUP(15/$F26,0))</f>
        <v>#DIV/0!</v>
      </c>
      <c r="P26" s="35" t="e">
        <f aca="false">IF($F26=0, ROUNDUP(100/($K26/2),0), ROUNDUP((100-ROUNDUP(30/$F26,0)*$K26/2)/$K26,0)+ROUNDUP(30/$F26,0))</f>
        <v>#DIV/0!</v>
      </c>
      <c r="Q26" s="15" t="s">
        <v>56</v>
      </c>
      <c r="R26" s="15" t="s">
        <v>84</v>
      </c>
      <c r="S26" s="15" t="s">
        <v>52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R1:S2 B15"/>
    </sheetView>
  </sheetViews>
  <sheetFormatPr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44" t="s">
        <v>94</v>
      </c>
      <c r="J1" s="44"/>
      <c r="K1" s="44"/>
    </row>
    <row r="2" s="44" customFormat="true" ht="12.75" hidden="false" customHeight="false" outlineLevel="0" collapsed="false">
      <c r="A2" s="44" t="s">
        <v>95</v>
      </c>
      <c r="B2" s="44" t="n">
        <v>1</v>
      </c>
      <c r="C2" s="44" t="n">
        <v>10</v>
      </c>
      <c r="E2" s="44" t="s">
        <v>97</v>
      </c>
    </row>
    <row r="3" customFormat="false" ht="12.75" hidden="false" customHeight="false" outlineLevel="0" collapsed="false">
      <c r="A3" s="0" t="s">
        <v>142</v>
      </c>
      <c r="B3" s="0" t="n">
        <v>2</v>
      </c>
      <c r="C3" s="0" t="n">
        <v>20</v>
      </c>
      <c r="D3" s="0" t="s">
        <v>103</v>
      </c>
      <c r="E3" s="0" t="s">
        <v>97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10</v>
      </c>
      <c r="D5" s="0" t="s">
        <v>103</v>
      </c>
      <c r="E5" s="0" t="s">
        <v>97</v>
      </c>
    </row>
    <row r="6" customFormat="false" ht="12.75" hidden="false" customHeight="false" outlineLevel="0" collapsed="false">
      <c r="A6" s="0" t="s">
        <v>144</v>
      </c>
      <c r="B6" s="0" t="n">
        <v>3</v>
      </c>
      <c r="C6" s="0" t="n">
        <v>20</v>
      </c>
      <c r="E6" s="0" t="s">
        <v>97</v>
      </c>
    </row>
    <row r="7" customFormat="false" ht="12.75" hidden="false" customHeight="false" outlineLevel="0" collapsed="false">
      <c r="A7" s="0" t="s">
        <v>145</v>
      </c>
      <c r="B7" s="0" t="n">
        <v>4</v>
      </c>
      <c r="C7" s="0" t="n">
        <v>20</v>
      </c>
      <c r="D7" s="0" t="s">
        <v>103</v>
      </c>
      <c r="E7" s="0" t="s">
        <v>49</v>
      </c>
    </row>
    <row r="8" customFormat="false" ht="12.75" hidden="false" customHeight="false" outlineLevel="0" collapsed="false">
      <c r="A8" s="0" t="s">
        <v>146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104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107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147</v>
      </c>
      <c r="B11" s="0" t="n">
        <v>5</v>
      </c>
      <c r="C11" s="0" t="n">
        <v>20</v>
      </c>
      <c r="D11" s="0" t="s">
        <v>103</v>
      </c>
      <c r="E11" s="0" t="s">
        <v>49</v>
      </c>
    </row>
    <row r="12" customFormat="false" ht="12.75" hidden="false" customHeight="false" outlineLevel="0" collapsed="false">
      <c r="A12" s="0" t="s">
        <v>148</v>
      </c>
      <c r="B12" s="0" t="n">
        <v>6</v>
      </c>
      <c r="C12" s="0" t="n">
        <v>30</v>
      </c>
      <c r="D12" s="0" t="s">
        <v>103</v>
      </c>
      <c r="E12" s="0" t="s">
        <v>109</v>
      </c>
    </row>
    <row r="13" customFormat="false" ht="12.75" hidden="false" customHeight="false" outlineLevel="0" collapsed="false">
      <c r="A13" s="0" t="s">
        <v>149</v>
      </c>
      <c r="B13" s="0" t="n">
        <v>7</v>
      </c>
      <c r="C13" s="0" t="n">
        <v>30</v>
      </c>
      <c r="D13" s="0" t="s">
        <v>103</v>
      </c>
      <c r="E13" s="0" t="s">
        <v>109</v>
      </c>
    </row>
    <row r="14" customFormat="false" ht="12.75" hidden="false" customHeight="false" outlineLevel="0" collapsed="false">
      <c r="A14" s="0" t="s">
        <v>150</v>
      </c>
      <c r="B14" s="0" t="n">
        <v>6</v>
      </c>
      <c r="C14" s="0" t="n">
        <v>40</v>
      </c>
      <c r="D14" s="0" t="s">
        <v>103</v>
      </c>
      <c r="E14" s="0" t="s">
        <v>109</v>
      </c>
    </row>
    <row r="15" customFormat="false" ht="12.75" hidden="false" customHeight="false" outlineLevel="0" collapsed="false">
      <c r="A15" s="0" t="s">
        <v>151</v>
      </c>
      <c r="B15" s="0" t="n">
        <v>8</v>
      </c>
      <c r="C15" s="0" t="n">
        <v>40</v>
      </c>
      <c r="D15" s="0" t="s">
        <v>103</v>
      </c>
      <c r="E15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R1:S2 F3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5.25" hidden="false" customHeight="false" outlineLevel="0" collapsed="false">
      <c r="A1" s="62" t="s">
        <v>25</v>
      </c>
      <c r="B1" s="62" t="s">
        <v>27</v>
      </c>
      <c r="C1" s="62" t="s">
        <v>113</v>
      </c>
      <c r="D1" s="63" t="s">
        <v>28</v>
      </c>
      <c r="E1" s="63" t="s">
        <v>114</v>
      </c>
      <c r="F1" s="62" t="s">
        <v>115</v>
      </c>
      <c r="G1" s="62" t="s">
        <v>116</v>
      </c>
      <c r="H1" s="62" t="s">
        <v>30</v>
      </c>
      <c r="I1" s="62" t="s">
        <v>31</v>
      </c>
      <c r="J1" s="62" t="s">
        <v>117</v>
      </c>
      <c r="K1" s="62" t="s">
        <v>32</v>
      </c>
      <c r="L1" s="62" t="s">
        <v>33</v>
      </c>
      <c r="M1" s="62" t="s">
        <v>34</v>
      </c>
      <c r="N1" s="62" t="s">
        <v>36</v>
      </c>
      <c r="O1" s="62" t="s">
        <v>118</v>
      </c>
      <c r="P1" s="62" t="s">
        <v>118</v>
      </c>
      <c r="Q1" s="62" t="s">
        <v>38</v>
      </c>
      <c r="R1" s="62" t="s">
        <v>39</v>
      </c>
      <c r="S1" s="9" t="s">
        <v>40</v>
      </c>
      <c r="W1" s="2" t="s">
        <v>119</v>
      </c>
    </row>
    <row r="2" customFormat="false" ht="15" hidden="false" customHeight="true" outlineLevel="0" collapsed="false">
      <c r="A2" s="64" t="s">
        <v>41</v>
      </c>
      <c r="B2" s="65" t="n">
        <v>0</v>
      </c>
      <c r="C2" s="64" t="s">
        <v>97</v>
      </c>
      <c r="D2" s="66" t="n">
        <v>0</v>
      </c>
      <c r="E2" s="66" t="n">
        <v>0</v>
      </c>
      <c r="F2" s="66" t="n">
        <f aca="false">IF(C2="Light",E2,E2+$W$2)</f>
        <v>0</v>
      </c>
      <c r="G2" s="66" t="n">
        <v>0</v>
      </c>
      <c r="H2" s="49" t="n">
        <v>1</v>
      </c>
      <c r="I2" s="49" t="n">
        <v>5</v>
      </c>
      <c r="J2" s="49" t="n">
        <f aca="false">H2+F2</f>
        <v>1</v>
      </c>
      <c r="K2" s="49" t="n">
        <f aca="false">H2*(I2/2)+F2</f>
        <v>2.5</v>
      </c>
      <c r="L2" s="49" t="n">
        <f aca="false">H2*I2+F2</f>
        <v>5</v>
      </c>
      <c r="M2" s="49" t="n">
        <f aca="false">ROUNDUP(50/K2,0)</f>
        <v>20</v>
      </c>
      <c r="N2" s="49" t="n">
        <f aca="false">ROUNDUP(100/K2,0)</f>
        <v>40</v>
      </c>
      <c r="O2" s="49"/>
      <c r="P2" s="49"/>
      <c r="Q2" s="67" t="s">
        <v>45</v>
      </c>
      <c r="R2" s="67" t="s">
        <v>46</v>
      </c>
      <c r="S2" s="23" t="s">
        <v>47</v>
      </c>
      <c r="W2" s="0" t="n">
        <v>3</v>
      </c>
    </row>
    <row r="3" customFormat="false" ht="15" hidden="false" customHeight="true" outlineLevel="0" collapsed="false">
      <c r="A3" s="68" t="s">
        <v>120</v>
      </c>
      <c r="B3" s="69" t="n">
        <v>5</v>
      </c>
      <c r="C3" s="68" t="s">
        <v>97</v>
      </c>
      <c r="D3" s="70" t="n">
        <v>0</v>
      </c>
      <c r="E3" s="70" t="n">
        <v>0</v>
      </c>
      <c r="F3" s="70" t="n">
        <f aca="false">IF(C3="Light",E3,E3+$W$2)</f>
        <v>0</v>
      </c>
      <c r="G3" s="70" t="n">
        <v>0</v>
      </c>
      <c r="H3" s="71" t="n">
        <v>1</v>
      </c>
      <c r="I3" s="71" t="n">
        <v>10</v>
      </c>
      <c r="J3" s="71" t="n">
        <f aca="false">H3+F3</f>
        <v>1</v>
      </c>
      <c r="K3" s="71" t="n">
        <f aca="false">H3*(I3/2)+F3</f>
        <v>5</v>
      </c>
      <c r="L3" s="71" t="n">
        <f aca="false">H3*I3+F3</f>
        <v>10</v>
      </c>
      <c r="M3" s="71" t="n">
        <f aca="false">ROUNDUP(50/K3,0)</f>
        <v>10</v>
      </c>
      <c r="N3" s="71" t="n">
        <f aca="false">ROUNDUP(100/K3,0)</f>
        <v>20</v>
      </c>
      <c r="O3" s="71"/>
      <c r="P3" s="71"/>
      <c r="Q3" s="72" t="s">
        <v>45</v>
      </c>
      <c r="R3" s="72" t="s">
        <v>42</v>
      </c>
      <c r="S3" s="15" t="s">
        <v>50</v>
      </c>
    </row>
    <row r="4" customFormat="false" ht="15" hidden="false" customHeight="true" outlineLevel="0" collapsed="false">
      <c r="A4" s="64" t="s">
        <v>44</v>
      </c>
      <c r="B4" s="65" t="n">
        <v>5</v>
      </c>
      <c r="C4" s="64" t="s">
        <v>97</v>
      </c>
      <c r="D4" s="66" t="n">
        <v>0</v>
      </c>
      <c r="E4" s="66" t="n">
        <v>1</v>
      </c>
      <c r="F4" s="66" t="n">
        <f aca="false">IF(C4="Light",E4,E4+$W$2)</f>
        <v>1</v>
      </c>
      <c r="G4" s="66" t="n">
        <v>0</v>
      </c>
      <c r="H4" s="49" t="n">
        <v>1</v>
      </c>
      <c r="I4" s="49" t="n">
        <v>10</v>
      </c>
      <c r="J4" s="49" t="n">
        <f aca="false">H4+F4</f>
        <v>2</v>
      </c>
      <c r="K4" s="49" t="n">
        <f aca="false">H4*(I4/2)+F4</f>
        <v>6</v>
      </c>
      <c r="L4" s="49" t="n">
        <f aca="false">H4*I4+F4</f>
        <v>11</v>
      </c>
      <c r="M4" s="49" t="n">
        <f aca="false">ROUNDUP(50/K4,0)</f>
        <v>9</v>
      </c>
      <c r="N4" s="49" t="n">
        <f aca="false">ROUNDUP(100/K4,0)</f>
        <v>17</v>
      </c>
      <c r="O4" s="49"/>
      <c r="P4" s="49"/>
      <c r="Q4" s="67" t="s">
        <v>45</v>
      </c>
      <c r="R4" s="67" t="s">
        <v>46</v>
      </c>
      <c r="S4" s="23" t="s">
        <v>47</v>
      </c>
    </row>
    <row r="5" customFormat="false" ht="15" hidden="false" customHeight="true" outlineLevel="0" collapsed="false">
      <c r="A5" s="68" t="s">
        <v>48</v>
      </c>
      <c r="B5" s="69" t="n">
        <v>10</v>
      </c>
      <c r="C5" s="68" t="s">
        <v>97</v>
      </c>
      <c r="D5" s="70" t="n">
        <v>5</v>
      </c>
      <c r="E5" s="70" t="n">
        <v>1</v>
      </c>
      <c r="F5" s="70" t="n">
        <f aca="false">IF(C5="Light",E5,E5+$W$2)</f>
        <v>1</v>
      </c>
      <c r="G5" s="70" t="n">
        <v>0</v>
      </c>
      <c r="H5" s="71" t="n">
        <v>1</v>
      </c>
      <c r="I5" s="71" t="n">
        <v>10</v>
      </c>
      <c r="J5" s="71" t="n">
        <f aca="false">H5+F5</f>
        <v>2</v>
      </c>
      <c r="K5" s="71" t="n">
        <f aca="false">H5*(I5/2)+F5</f>
        <v>6</v>
      </c>
      <c r="L5" s="71" t="n">
        <f aca="false">H5*I5+F5</f>
        <v>11</v>
      </c>
      <c r="M5" s="71" t="n">
        <f aca="false">ROUNDUP(50/K5,0)</f>
        <v>9</v>
      </c>
      <c r="N5" s="71" t="n">
        <f aca="false">ROUNDUP(100/K5,0)</f>
        <v>17</v>
      </c>
      <c r="O5" s="71"/>
      <c r="P5" s="71"/>
      <c r="Q5" s="72" t="s">
        <v>49</v>
      </c>
      <c r="R5" s="72" t="s">
        <v>42</v>
      </c>
      <c r="S5" s="15" t="s">
        <v>50</v>
      </c>
    </row>
    <row r="6" customFormat="false" ht="15" hidden="false" customHeight="true" outlineLevel="0" collapsed="false">
      <c r="A6" s="64" t="s">
        <v>51</v>
      </c>
      <c r="B6" s="65" t="n">
        <v>5</v>
      </c>
      <c r="C6" s="64" t="s">
        <v>97</v>
      </c>
      <c r="D6" s="66" t="n">
        <v>0</v>
      </c>
      <c r="E6" s="66" t="n">
        <v>1</v>
      </c>
      <c r="F6" s="66" t="n">
        <f aca="false">IF(C6="Light",E6,E6+$W$2)</f>
        <v>1</v>
      </c>
      <c r="G6" s="66" t="n">
        <v>1</v>
      </c>
      <c r="H6" s="49" t="n">
        <v>1</v>
      </c>
      <c r="I6" s="49" t="n">
        <v>10</v>
      </c>
      <c r="J6" s="49" t="n">
        <f aca="false">H6+F6</f>
        <v>2</v>
      </c>
      <c r="K6" s="49" t="n">
        <f aca="false">H6*(I6/2)+F6</f>
        <v>6</v>
      </c>
      <c r="L6" s="49" t="n">
        <f aca="false">H6*I6+F6</f>
        <v>11</v>
      </c>
      <c r="M6" s="49" t="n">
        <f aca="false">ROUNDUP(50/K6,0)</f>
        <v>9</v>
      </c>
      <c r="N6" s="49" t="n">
        <f aca="false">ROUNDUP(100/K6,0)</f>
        <v>17</v>
      </c>
      <c r="O6" s="49"/>
      <c r="P6" s="49"/>
      <c r="Q6" s="67" t="s">
        <v>49</v>
      </c>
      <c r="R6" s="67" t="s">
        <v>46</v>
      </c>
      <c r="S6" s="23" t="s">
        <v>52</v>
      </c>
    </row>
    <row r="7" customFormat="false" ht="15" hidden="false" customHeight="true" outlineLevel="0" collapsed="false">
      <c r="A7" s="68" t="s">
        <v>53</v>
      </c>
      <c r="B7" s="69" t="n">
        <v>5</v>
      </c>
      <c r="C7" s="68" t="s">
        <v>97</v>
      </c>
      <c r="D7" s="70" t="n">
        <v>0</v>
      </c>
      <c r="E7" s="70" t="n">
        <v>2</v>
      </c>
      <c r="F7" s="70" t="n">
        <f aca="false">IF(C7="Light",E7,E7+$W$2)</f>
        <v>2</v>
      </c>
      <c r="G7" s="70" t="n">
        <v>0</v>
      </c>
      <c r="H7" s="71" t="n">
        <v>1</v>
      </c>
      <c r="I7" s="71" t="n">
        <v>10</v>
      </c>
      <c r="J7" s="71" t="n">
        <f aca="false">H7+F7</f>
        <v>3</v>
      </c>
      <c r="K7" s="71" t="n">
        <f aca="false">H7*(I7/2)+F7</f>
        <v>7</v>
      </c>
      <c r="L7" s="71" t="n">
        <f aca="false">H7*I7+F7</f>
        <v>12</v>
      </c>
      <c r="M7" s="71" t="n">
        <f aca="false">ROUNDUP(50/K7,0)</f>
        <v>8</v>
      </c>
      <c r="N7" s="71" t="n">
        <f aca="false">ROUNDUP(100/K7,0)</f>
        <v>15</v>
      </c>
      <c r="O7" s="71"/>
      <c r="P7" s="71"/>
      <c r="Q7" s="72" t="s">
        <v>49</v>
      </c>
      <c r="R7" s="72" t="s">
        <v>46</v>
      </c>
      <c r="S7" s="15" t="s">
        <v>54</v>
      </c>
    </row>
    <row r="8" customFormat="false" ht="15" hidden="false" customHeight="true" outlineLevel="0" collapsed="false">
      <c r="A8" s="64" t="s">
        <v>55</v>
      </c>
      <c r="B8" s="65" t="n">
        <v>10</v>
      </c>
      <c r="C8" s="64" t="s">
        <v>97</v>
      </c>
      <c r="D8" s="66" t="n">
        <v>5</v>
      </c>
      <c r="E8" s="66" t="n">
        <v>1</v>
      </c>
      <c r="F8" s="66" t="n">
        <f aca="false">IF(C8="Light",E8,E8+$W$2)</f>
        <v>1</v>
      </c>
      <c r="G8" s="66" t="n">
        <v>0</v>
      </c>
      <c r="H8" s="49" t="n">
        <v>1</v>
      </c>
      <c r="I8" s="49" t="n">
        <v>10</v>
      </c>
      <c r="J8" s="49" t="n">
        <f aca="false">H8+F8</f>
        <v>2</v>
      </c>
      <c r="K8" s="49" t="n">
        <f aca="false">H8*(I8/2)+F8</f>
        <v>6</v>
      </c>
      <c r="L8" s="49" t="n">
        <f aca="false">H8*I8+F8</f>
        <v>11</v>
      </c>
      <c r="M8" s="49" t="n">
        <f aca="false">ROUNDUP(50/K8,0)</f>
        <v>9</v>
      </c>
      <c r="N8" s="49" t="n">
        <f aca="false">ROUNDUP(100/K8,0)</f>
        <v>17</v>
      </c>
      <c r="O8" s="49"/>
      <c r="P8" s="49"/>
      <c r="Q8" s="67" t="s">
        <v>56</v>
      </c>
      <c r="R8" s="67" t="s">
        <v>57</v>
      </c>
      <c r="S8" s="23" t="s">
        <v>58</v>
      </c>
    </row>
    <row r="9" customFormat="false" ht="15" hidden="false" customHeight="true" outlineLevel="0" collapsed="false">
      <c r="A9" s="64" t="s">
        <v>59</v>
      </c>
      <c r="B9" s="65" t="n">
        <v>20</v>
      </c>
      <c r="C9" s="64" t="s">
        <v>97</v>
      </c>
      <c r="D9" s="66" t="n">
        <v>5</v>
      </c>
      <c r="E9" s="66" t="n">
        <v>3</v>
      </c>
      <c r="F9" s="66" t="n">
        <f aca="false">IF(C9="Light",E9,E9+$W$2)</f>
        <v>3</v>
      </c>
      <c r="G9" s="66" t="n">
        <v>0</v>
      </c>
      <c r="H9" s="49" t="n">
        <v>1</v>
      </c>
      <c r="I9" s="49" t="n">
        <v>10</v>
      </c>
      <c r="J9" s="49" t="n">
        <f aca="false">H9+F9</f>
        <v>4</v>
      </c>
      <c r="K9" s="49" t="n">
        <f aca="false">H9*(I9/2)+F9</f>
        <v>8</v>
      </c>
      <c r="L9" s="49" t="n">
        <f aca="false">H9*I9+F9</f>
        <v>13</v>
      </c>
      <c r="M9" s="49" t="n">
        <f aca="false">ROUNDUP(50/K9,0)</f>
        <v>7</v>
      </c>
      <c r="N9" s="49" t="n">
        <f aca="false">ROUNDUP(100/K9,0)</f>
        <v>13</v>
      </c>
      <c r="O9" s="49"/>
      <c r="P9" s="49"/>
      <c r="Q9" s="67"/>
      <c r="R9" s="67"/>
      <c r="S9" s="23"/>
    </row>
    <row r="10" customFormat="false" ht="15" hidden="false" customHeight="true" outlineLevel="0" collapsed="false">
      <c r="A10" s="68" t="s">
        <v>60</v>
      </c>
      <c r="B10" s="69" t="n">
        <v>5</v>
      </c>
      <c r="C10" s="68" t="s">
        <v>97</v>
      </c>
      <c r="D10" s="70" t="n">
        <v>0</v>
      </c>
      <c r="E10" s="70" t="n">
        <v>1</v>
      </c>
      <c r="F10" s="70" t="n">
        <f aca="false">IF(C10="Light",E10,E10+$W$2)</f>
        <v>1</v>
      </c>
      <c r="G10" s="70" t="n">
        <v>1</v>
      </c>
      <c r="H10" s="71" t="n">
        <v>1</v>
      </c>
      <c r="I10" s="71" t="n">
        <v>10</v>
      </c>
      <c r="J10" s="71" t="n">
        <f aca="false">H10+F10</f>
        <v>2</v>
      </c>
      <c r="K10" s="71" t="n">
        <f aca="false">H10*(I10/2)+F10</f>
        <v>6</v>
      </c>
      <c r="L10" s="71" t="n">
        <f aca="false">H10*I10+F10</f>
        <v>11</v>
      </c>
      <c r="M10" s="71" t="n">
        <f aca="false">ROUNDUP(50/K10,0)</f>
        <v>9</v>
      </c>
      <c r="N10" s="71" t="n">
        <f aca="false">ROUNDUP(100/K10,0)</f>
        <v>17</v>
      </c>
      <c r="O10" s="71"/>
      <c r="P10" s="71"/>
      <c r="Q10" s="72" t="s">
        <v>56</v>
      </c>
      <c r="R10" s="72" t="s">
        <v>57</v>
      </c>
      <c r="S10" s="15" t="s">
        <v>61</v>
      </c>
    </row>
    <row r="11" customFormat="false" ht="15" hidden="false" customHeight="true" outlineLevel="0" collapsed="false">
      <c r="A11" s="68" t="s">
        <v>62</v>
      </c>
      <c r="B11" s="69" t="n">
        <v>10</v>
      </c>
      <c r="C11" s="68" t="s">
        <v>97</v>
      </c>
      <c r="D11" s="70" t="n">
        <v>0</v>
      </c>
      <c r="E11" s="70" t="n">
        <v>3</v>
      </c>
      <c r="F11" s="70" t="n">
        <f aca="false">IF(C11="Light",E11,E11+$W$2)</f>
        <v>3</v>
      </c>
      <c r="G11" s="70" t="n">
        <v>2</v>
      </c>
      <c r="H11" s="71" t="n">
        <v>1</v>
      </c>
      <c r="I11" s="71" t="n">
        <v>10</v>
      </c>
      <c r="J11" s="71" t="n">
        <f aca="false">H11+F11</f>
        <v>4</v>
      </c>
      <c r="K11" s="71" t="n">
        <f aca="false">H11*(I11/2)+F11</f>
        <v>8</v>
      </c>
      <c r="L11" s="71" t="n">
        <f aca="false">H11*I11+F11</f>
        <v>13</v>
      </c>
      <c r="M11" s="71" t="n">
        <f aca="false">ROUNDUP(50/K11,0)</f>
        <v>7</v>
      </c>
      <c r="N11" s="71" t="n">
        <f aca="false">ROUNDUP(100/K11,0)</f>
        <v>13</v>
      </c>
      <c r="O11" s="71"/>
      <c r="P11" s="71"/>
      <c r="Q11" s="72"/>
      <c r="R11" s="72"/>
      <c r="S11" s="15"/>
    </row>
    <row r="12" customFormat="false" ht="15" hidden="false" customHeight="true" outlineLevel="0" collapsed="false">
      <c r="A12" s="64" t="s">
        <v>63</v>
      </c>
      <c r="B12" s="65" t="n">
        <v>5</v>
      </c>
      <c r="C12" s="64" t="s">
        <v>97</v>
      </c>
      <c r="D12" s="66" t="n">
        <v>0</v>
      </c>
      <c r="E12" s="66" t="n">
        <v>2</v>
      </c>
      <c r="F12" s="66" t="n">
        <f aca="false">IF(C12="Light",E12,E12+$W$2)</f>
        <v>2</v>
      </c>
      <c r="G12" s="66" t="n">
        <v>0</v>
      </c>
      <c r="H12" s="49" t="n">
        <v>1</v>
      </c>
      <c r="I12" s="49" t="n">
        <v>10</v>
      </c>
      <c r="J12" s="49" t="n">
        <f aca="false">H12+F12</f>
        <v>3</v>
      </c>
      <c r="K12" s="49" t="n">
        <f aca="false">H12*(I12/2)+F12</f>
        <v>7</v>
      </c>
      <c r="L12" s="49" t="n">
        <f aca="false">H12*I12+F12</f>
        <v>12</v>
      </c>
      <c r="M12" s="49" t="n">
        <f aca="false">ROUNDUP(50/K12,0)</f>
        <v>8</v>
      </c>
      <c r="N12" s="49" t="n">
        <f aca="false">ROUNDUP(100/K12,0)</f>
        <v>15</v>
      </c>
      <c r="O12" s="49"/>
      <c r="P12" s="49"/>
      <c r="Q12" s="67" t="s">
        <v>56</v>
      </c>
      <c r="R12" s="67" t="s">
        <v>57</v>
      </c>
      <c r="S12" s="23" t="s">
        <v>64</v>
      </c>
    </row>
    <row r="13" customFormat="false" ht="15" hidden="false" customHeight="true" outlineLevel="0" collapsed="false">
      <c r="A13" s="64" t="s">
        <v>65</v>
      </c>
      <c r="B13" s="65" t="n">
        <v>10</v>
      </c>
      <c r="C13" s="64" t="s">
        <v>97</v>
      </c>
      <c r="D13" s="66" t="n">
        <v>0</v>
      </c>
      <c r="E13" s="66" t="n">
        <v>4</v>
      </c>
      <c r="F13" s="66" t="n">
        <f aca="false">IF(C13="Light",E13,E13+$W$2)</f>
        <v>4</v>
      </c>
      <c r="G13" s="66" t="n">
        <v>0</v>
      </c>
      <c r="H13" s="49" t="n">
        <v>1</v>
      </c>
      <c r="I13" s="49" t="n">
        <v>10</v>
      </c>
      <c r="J13" s="49" t="n">
        <f aca="false">H13+F13</f>
        <v>5</v>
      </c>
      <c r="K13" s="49" t="n">
        <f aca="false">H13*(I13/2)+F13</f>
        <v>9</v>
      </c>
      <c r="L13" s="49" t="n">
        <f aca="false">H13*I13+F13</f>
        <v>14</v>
      </c>
      <c r="M13" s="49" t="n">
        <f aca="false">ROUNDUP(50/K13,0)</f>
        <v>6</v>
      </c>
      <c r="N13" s="49" t="n">
        <f aca="false">ROUNDUP(100/K13,0)</f>
        <v>12</v>
      </c>
      <c r="O13" s="49"/>
      <c r="P13" s="49"/>
      <c r="Q13" s="67"/>
      <c r="R13" s="67"/>
      <c r="S13" s="23"/>
    </row>
    <row r="14" customFormat="false" ht="15" hidden="false" customHeight="true" outlineLevel="0" collapsed="false">
      <c r="A14" s="68" t="s">
        <v>66</v>
      </c>
      <c r="B14" s="69" t="n">
        <v>15</v>
      </c>
      <c r="C14" s="68" t="s">
        <v>97</v>
      </c>
      <c r="D14" s="70" t="n">
        <v>5</v>
      </c>
      <c r="E14" s="70" t="n">
        <v>3</v>
      </c>
      <c r="F14" s="70" t="n">
        <f aca="false">IF(C14="Light",E14,E14+$W$2)</f>
        <v>3</v>
      </c>
      <c r="G14" s="70" t="n">
        <v>0</v>
      </c>
      <c r="H14" s="71" t="n">
        <v>1</v>
      </c>
      <c r="I14" s="71" t="n">
        <v>10</v>
      </c>
      <c r="J14" s="71" t="n">
        <f aca="false">H14+F14</f>
        <v>4</v>
      </c>
      <c r="K14" s="71" t="n">
        <f aca="false">H14*(I14/2)+F14</f>
        <v>8</v>
      </c>
      <c r="L14" s="71" t="n">
        <f aca="false">H14*I14+F14</f>
        <v>13</v>
      </c>
      <c r="M14" s="71" t="n">
        <f aca="false">ROUNDUP(50/K14,0)</f>
        <v>7</v>
      </c>
      <c r="N14" s="71" t="n">
        <f aca="false">ROUNDUP(100/K14,0)</f>
        <v>13</v>
      </c>
      <c r="O14" s="71"/>
      <c r="P14" s="71"/>
      <c r="Q14" s="72" t="s">
        <v>67</v>
      </c>
      <c r="R14" s="72" t="s">
        <v>68</v>
      </c>
      <c r="S14" s="15" t="s">
        <v>69</v>
      </c>
    </row>
    <row r="15" customFormat="false" ht="15" hidden="false" customHeight="true" outlineLevel="0" collapsed="false">
      <c r="A15" s="64" t="s">
        <v>70</v>
      </c>
      <c r="B15" s="65" t="n">
        <v>5</v>
      </c>
      <c r="C15" s="64" t="s">
        <v>97</v>
      </c>
      <c r="D15" s="66" t="n">
        <v>0</v>
      </c>
      <c r="E15" s="66" t="n">
        <v>3</v>
      </c>
      <c r="F15" s="66" t="n">
        <f aca="false">IF(C15="Light",E15,E15+$W$2)</f>
        <v>3</v>
      </c>
      <c r="G15" s="66" t="n">
        <v>2</v>
      </c>
      <c r="H15" s="49" t="n">
        <v>1</v>
      </c>
      <c r="I15" s="49" t="n">
        <v>10</v>
      </c>
      <c r="J15" s="49" t="n">
        <f aca="false">H15+F15</f>
        <v>4</v>
      </c>
      <c r="K15" s="49" t="n">
        <f aca="false">H15*(I15/2)+F15</f>
        <v>8</v>
      </c>
      <c r="L15" s="49" t="n">
        <f aca="false">H15*I15+F15</f>
        <v>13</v>
      </c>
      <c r="M15" s="49" t="n">
        <f aca="false">ROUNDUP(50/K15,0)</f>
        <v>7</v>
      </c>
      <c r="N15" s="49" t="n">
        <f aca="false">ROUNDUP(100/K15,0)</f>
        <v>13</v>
      </c>
      <c r="O15" s="49"/>
      <c r="P15" s="49"/>
      <c r="Q15" s="67" t="s">
        <v>67</v>
      </c>
      <c r="R15" s="73" t="s">
        <v>71</v>
      </c>
      <c r="S15" s="23" t="s">
        <v>69</v>
      </c>
    </row>
    <row r="16" customFormat="false" ht="15" hidden="false" customHeight="true" outlineLevel="0" collapsed="false">
      <c r="A16" s="68" t="s">
        <v>72</v>
      </c>
      <c r="B16" s="69" t="n">
        <v>5</v>
      </c>
      <c r="C16" s="68" t="s">
        <v>97</v>
      </c>
      <c r="D16" s="70" t="n">
        <v>0</v>
      </c>
      <c r="E16" s="70" t="n">
        <v>4</v>
      </c>
      <c r="F16" s="70" t="n">
        <f aca="false">IF(C16="Light",E16,E16+$W$2)</f>
        <v>4</v>
      </c>
      <c r="G16" s="70" t="n">
        <v>0</v>
      </c>
      <c r="H16" s="71" t="n">
        <v>1</v>
      </c>
      <c r="I16" s="71" t="n">
        <v>10</v>
      </c>
      <c r="J16" s="71" t="n">
        <f aca="false">H16+F16</f>
        <v>5</v>
      </c>
      <c r="K16" s="71" t="n">
        <f aca="false">H16*(I16/2)+F16</f>
        <v>9</v>
      </c>
      <c r="L16" s="71" t="n">
        <f aca="false">H16*I16+F16</f>
        <v>14</v>
      </c>
      <c r="M16" s="71" t="n">
        <f aca="false">ROUNDUP(50/K16,0)</f>
        <v>6</v>
      </c>
      <c r="N16" s="71" t="n">
        <f aca="false">ROUNDUP(100/K16,0)</f>
        <v>12</v>
      </c>
      <c r="O16" s="71"/>
      <c r="P16" s="71"/>
      <c r="Q16" s="72" t="s">
        <v>67</v>
      </c>
      <c r="R16" s="72" t="s">
        <v>71</v>
      </c>
      <c r="S16" s="15" t="s">
        <v>69</v>
      </c>
    </row>
    <row r="17" customFormat="false" ht="15" hidden="false" customHeight="true" outlineLevel="0" collapsed="false">
      <c r="A17" s="64" t="s">
        <v>73</v>
      </c>
      <c r="B17" s="65" t="n">
        <v>5</v>
      </c>
      <c r="C17" s="64" t="s">
        <v>97</v>
      </c>
      <c r="D17" s="66" t="n">
        <v>0</v>
      </c>
      <c r="E17" s="66" t="n">
        <v>1</v>
      </c>
      <c r="F17" s="66" t="n">
        <f aca="false">IF(C17="Light",E17,E17+$W$2)</f>
        <v>1</v>
      </c>
      <c r="G17" s="66" t="n">
        <v>0</v>
      </c>
      <c r="H17" s="49" t="n">
        <v>1</v>
      </c>
      <c r="I17" s="49" t="n">
        <v>10</v>
      </c>
      <c r="J17" s="49" t="n">
        <f aca="false">H17+F17</f>
        <v>2</v>
      </c>
      <c r="K17" s="49" t="n">
        <f aca="false">H17*(I17/2)+F17</f>
        <v>6</v>
      </c>
      <c r="L17" s="49" t="n">
        <f aca="false">H17*I17+F17</f>
        <v>11</v>
      </c>
      <c r="M17" s="49" t="n">
        <f aca="false">ROUNDUP(50/K17,0)</f>
        <v>9</v>
      </c>
      <c r="N17" s="49" t="n">
        <f aca="false">ROUNDUP(100/K17,0)</f>
        <v>17</v>
      </c>
      <c r="O17" s="49"/>
      <c r="P17" s="49"/>
      <c r="Q17" s="67" t="s">
        <v>56</v>
      </c>
      <c r="R17" s="67" t="s">
        <v>121</v>
      </c>
      <c r="S17" s="23" t="s">
        <v>75</v>
      </c>
    </row>
    <row r="18" customFormat="false" ht="15" hidden="false" customHeight="true" outlineLevel="0" collapsed="false">
      <c r="A18" s="64" t="s">
        <v>76</v>
      </c>
      <c r="B18" s="65" t="n">
        <v>20</v>
      </c>
      <c r="C18" s="64" t="s">
        <v>97</v>
      </c>
      <c r="D18" s="66" t="n">
        <v>0</v>
      </c>
      <c r="E18" s="66" t="n">
        <v>3</v>
      </c>
      <c r="F18" s="66" t="n">
        <f aca="false">IF(C18="Light",E18,E18+$W$2)</f>
        <v>3</v>
      </c>
      <c r="G18" s="66" t="n">
        <v>0</v>
      </c>
      <c r="H18" s="49" t="n">
        <v>1</v>
      </c>
      <c r="I18" s="49" t="n">
        <v>10</v>
      </c>
      <c r="J18" s="49" t="n">
        <f aca="false">H18+F18</f>
        <v>4</v>
      </c>
      <c r="K18" s="49" t="n">
        <f aca="false">H18*(I18/2)+F18</f>
        <v>8</v>
      </c>
      <c r="L18" s="49" t="n">
        <f aca="false">H18*I18+F18</f>
        <v>13</v>
      </c>
      <c r="M18" s="49" t="n">
        <f aca="false">ROUNDUP(50/K18,0)</f>
        <v>7</v>
      </c>
      <c r="N18" s="49" t="n">
        <f aca="false">ROUNDUP(100/K18,0)</f>
        <v>13</v>
      </c>
      <c r="O18" s="49"/>
      <c r="P18" s="49"/>
      <c r="Q18" s="67"/>
      <c r="R18" s="67"/>
      <c r="S18" s="23"/>
    </row>
    <row r="19" customFormat="false" ht="15" hidden="false" customHeight="true" outlineLevel="0" collapsed="false">
      <c r="A19" s="68" t="s">
        <v>77</v>
      </c>
      <c r="B19" s="69" t="n">
        <v>15</v>
      </c>
      <c r="C19" s="68" t="s">
        <v>97</v>
      </c>
      <c r="D19" s="70" t="n">
        <v>0</v>
      </c>
      <c r="E19" s="70" t="n">
        <v>4</v>
      </c>
      <c r="F19" s="70" t="n">
        <f aca="false">IF(C19="Light",E19,E19+$W$2)</f>
        <v>4</v>
      </c>
      <c r="G19" s="70" t="n">
        <v>0</v>
      </c>
      <c r="H19" s="71" t="n">
        <v>1</v>
      </c>
      <c r="I19" s="71" t="n">
        <v>10</v>
      </c>
      <c r="J19" s="71" t="n">
        <f aca="false">H19+F19</f>
        <v>5</v>
      </c>
      <c r="K19" s="71" t="n">
        <f aca="false">H19*(I19/2)+F19</f>
        <v>9</v>
      </c>
      <c r="L19" s="71" t="n">
        <f aca="false">H19*I19+F19</f>
        <v>14</v>
      </c>
      <c r="M19" s="71" t="n">
        <f aca="false">ROUNDUP(50/K19,0)</f>
        <v>6</v>
      </c>
      <c r="N19" s="71" t="n">
        <f aca="false">ROUNDUP(100/K19,0)</f>
        <v>12</v>
      </c>
      <c r="O19" s="71"/>
      <c r="P19" s="71"/>
      <c r="Q19" s="72" t="s">
        <v>67</v>
      </c>
      <c r="R19" s="72" t="s">
        <v>78</v>
      </c>
      <c r="S19" s="15" t="s">
        <v>79</v>
      </c>
    </row>
    <row r="20" customFormat="false" ht="15" hidden="false" customHeight="true" outlineLevel="0" collapsed="false">
      <c r="A20" s="64" t="s">
        <v>80</v>
      </c>
      <c r="B20" s="65" t="n">
        <v>5</v>
      </c>
      <c r="C20" s="64" t="s">
        <v>97</v>
      </c>
      <c r="D20" s="66" t="n">
        <v>0</v>
      </c>
      <c r="E20" s="66" t="n">
        <v>0</v>
      </c>
      <c r="F20" s="66" t="n">
        <f aca="false">IF(C20="Light",E20,E20+$W$2)</f>
        <v>0</v>
      </c>
      <c r="G20" s="66" t="n">
        <v>0</v>
      </c>
      <c r="H20" s="49" t="n">
        <v>1</v>
      </c>
      <c r="I20" s="49" t="n">
        <v>10</v>
      </c>
      <c r="J20" s="49" t="n">
        <f aca="false">H20+F20</f>
        <v>1</v>
      </c>
      <c r="K20" s="49" t="n">
        <f aca="false">H20*(I20/2)+F20</f>
        <v>5</v>
      </c>
      <c r="L20" s="49" t="n">
        <f aca="false">H20*I20+F20</f>
        <v>10</v>
      </c>
      <c r="M20" s="49" t="n">
        <f aca="false">ROUNDUP(50/K20,0)</f>
        <v>10</v>
      </c>
      <c r="N20" s="49" t="n">
        <f aca="false">ROUNDUP(100/K20,0)</f>
        <v>20</v>
      </c>
      <c r="O20" s="49"/>
      <c r="P20" s="49"/>
      <c r="Q20" s="67" t="s">
        <v>49</v>
      </c>
      <c r="R20" s="67" t="s">
        <v>122</v>
      </c>
      <c r="S20" s="23" t="s">
        <v>81</v>
      </c>
    </row>
    <row r="21" customFormat="false" ht="15" hidden="false" customHeight="true" outlineLevel="0" collapsed="false">
      <c r="A21" s="64" t="s">
        <v>82</v>
      </c>
      <c r="B21" s="65" t="n">
        <v>20</v>
      </c>
      <c r="C21" s="64" t="s">
        <v>97</v>
      </c>
      <c r="D21" s="66" t="n">
        <v>0</v>
      </c>
      <c r="E21" s="66" t="n">
        <v>2</v>
      </c>
      <c r="F21" s="66" t="n">
        <f aca="false">IF(C21="Light",E21,E21+$W$2)</f>
        <v>2</v>
      </c>
      <c r="G21" s="66" t="n">
        <v>0</v>
      </c>
      <c r="H21" s="49" t="n">
        <v>1</v>
      </c>
      <c r="I21" s="49" t="n">
        <v>10</v>
      </c>
      <c r="J21" s="49" t="n">
        <f aca="false">H21+F21</f>
        <v>3</v>
      </c>
      <c r="K21" s="49" t="n">
        <f aca="false">H21*(I21/2)+F21</f>
        <v>7</v>
      </c>
      <c r="L21" s="49" t="n">
        <f aca="false">H21*I21+F21</f>
        <v>12</v>
      </c>
      <c r="M21" s="49" t="n">
        <f aca="false">ROUNDUP(50/K21,0)</f>
        <v>8</v>
      </c>
      <c r="N21" s="49" t="n">
        <f aca="false">ROUNDUP(100/K21,0)</f>
        <v>15</v>
      </c>
      <c r="O21" s="49"/>
      <c r="P21" s="49"/>
      <c r="Q21" s="67"/>
      <c r="R21" s="67"/>
      <c r="S21" s="23"/>
    </row>
    <row r="24" customFormat="false" ht="12.75" hidden="false" customHeight="false" outlineLevel="0" collapsed="false">
      <c r="A24" s="10" t="s">
        <v>83</v>
      </c>
      <c r="B24" s="11" t="n">
        <v>10</v>
      </c>
      <c r="C24" s="27" t="n">
        <v>0</v>
      </c>
      <c r="D24" s="27" t="n">
        <v>0</v>
      </c>
      <c r="E24" s="27" t="n">
        <v>0</v>
      </c>
      <c r="F24" s="27" t="n">
        <v>0</v>
      </c>
      <c r="G24" s="27"/>
      <c r="H24" s="28" t="n">
        <v>1</v>
      </c>
      <c r="I24" s="27" t="n">
        <v>10</v>
      </c>
      <c r="J24" s="27" t="n">
        <f aca="false">H24+F24</f>
        <v>1</v>
      </c>
      <c r="K24" s="27" t="n">
        <f aca="false">ROUNDUP(H24*(I24/2+0.5),0)</f>
        <v>6</v>
      </c>
      <c r="L24" s="27" t="n">
        <f aca="false">H24*I24</f>
        <v>10</v>
      </c>
      <c r="M24" s="27" t="n">
        <f aca="false">ROUNDUP(50/K24,0)</f>
        <v>9</v>
      </c>
      <c r="N24" s="27" t="n">
        <f aca="false">ROUNDUP(100/K24,0)</f>
        <v>17</v>
      </c>
      <c r="O24" s="27" t="n">
        <f aca="false">IF($F24=0, ROUNDUP(100/($K24/2),0), ROUNDUP((100-ROUNDUP(15/$F24,0)*$K24/2)/$K24,0)+ROUNDUP(15/$F24,0))</f>
        <v>34</v>
      </c>
      <c r="P24" s="29" t="n">
        <f aca="false">IF($F24=0, ROUNDUP(100/($K24/2),0), ROUNDUP((100-ROUNDUP(30/$F24,0)*$K24/2)/$K24,0)+ROUNDUP(30/$F24,0))</f>
        <v>34</v>
      </c>
      <c r="Q24" s="30" t="s">
        <v>45</v>
      </c>
      <c r="R24" s="30" t="s">
        <v>84</v>
      </c>
      <c r="S24" s="30" t="s">
        <v>52</v>
      </c>
    </row>
    <row r="25" customFormat="false" ht="12.75" hidden="false" customHeight="false" outlineLevel="0" collapsed="false">
      <c r="A25" s="18" t="s">
        <v>85</v>
      </c>
      <c r="B25" s="20" t="n">
        <v>15</v>
      </c>
      <c r="C25" s="31" t="n">
        <v>5</v>
      </c>
      <c r="D25" s="31" t="n">
        <v>0</v>
      </c>
      <c r="E25" s="31" t="n">
        <v>0</v>
      </c>
      <c r="F25" s="31" t="n">
        <v>0</v>
      </c>
      <c r="G25" s="31"/>
      <c r="H25" s="32" t="n">
        <v>0</v>
      </c>
      <c r="I25" s="32" t="n">
        <v>0</v>
      </c>
      <c r="J25" s="32" t="n">
        <f aca="false">H25+F25</f>
        <v>0</v>
      </c>
      <c r="K25" s="32" t="n">
        <f aca="false">ROUNDUP(H25*(I25/2+0.5),0)</f>
        <v>0</v>
      </c>
      <c r="L25" s="32" t="n">
        <f aca="false">H25*I25</f>
        <v>0</v>
      </c>
      <c r="M25" s="32" t="e">
        <f aca="false">ROUNDUP(50/K25,0)</f>
        <v>#DIV/0!</v>
      </c>
      <c r="N25" s="32" t="e">
        <f aca="false">ROUNDUP(100/K25,0)</f>
        <v>#DIV/0!</v>
      </c>
      <c r="O25" s="32" t="e">
        <f aca="false">IF($F25=0, ROUNDUP(100/($K25/2),0), ROUNDUP((100-ROUNDUP(15/$F25,0)*$K25/2)/$K25,0)+ROUNDUP(15/$F25,0))</f>
        <v>#DIV/0!</v>
      </c>
      <c r="P25" s="32" t="e">
        <f aca="false">IF($F25=0, ROUNDUP(100/($K25/2),0), ROUNDUP((100-ROUNDUP(30/$F25,0)*$K25/2)/$K25,0)+ROUNDUP(30/$F25,0))</f>
        <v>#DIV/0!</v>
      </c>
      <c r="Q25" s="33" t="s">
        <v>49</v>
      </c>
      <c r="R25" s="34" t="s">
        <v>84</v>
      </c>
      <c r="S25" s="33" t="s">
        <v>52</v>
      </c>
    </row>
    <row r="26" customFormat="false" ht="12.75" hidden="false" customHeight="false" outlineLevel="0" collapsed="false">
      <c r="A26" s="10" t="s">
        <v>86</v>
      </c>
      <c r="B26" s="11" t="n">
        <v>20</v>
      </c>
      <c r="C26" s="11" t="n">
        <v>10</v>
      </c>
      <c r="D26" s="11" t="n">
        <v>-10</v>
      </c>
      <c r="E26" s="11" t="n">
        <v>0</v>
      </c>
      <c r="F26" s="11" t="n">
        <v>0</v>
      </c>
      <c r="G26" s="11"/>
      <c r="H26" s="35" t="n">
        <v>0</v>
      </c>
      <c r="I26" s="35" t="n">
        <v>0</v>
      </c>
      <c r="J26" s="35" t="n">
        <f aca="false">H26+F26</f>
        <v>0</v>
      </c>
      <c r="K26" s="35" t="n">
        <f aca="false">ROUNDUP(H26*(I26/2+0.5),0)</f>
        <v>0</v>
      </c>
      <c r="L26" s="35" t="n">
        <f aca="false">H26*I26</f>
        <v>0</v>
      </c>
      <c r="M26" s="35" t="e">
        <f aca="false">ROUNDUP(50/K26,0)</f>
        <v>#DIV/0!</v>
      </c>
      <c r="N26" s="35" t="e">
        <f aca="false">ROUNDUP(100/K26,0)</f>
        <v>#DIV/0!</v>
      </c>
      <c r="O26" s="35" t="e">
        <f aca="false">IF($F26=0, ROUNDUP(100/($K26/2),0), ROUNDUP((100-ROUNDUP(15/$F26,0)*$K26/2)/$K26,0)+ROUNDUP(15/$F26,0))</f>
        <v>#DIV/0!</v>
      </c>
      <c r="P26" s="35" t="e">
        <f aca="false">IF($F26=0, ROUNDUP(100/($K26/2),0), ROUNDUP((100-ROUNDUP(30/$F26,0)*$K26/2)/$K26,0)+ROUNDUP(30/$F26,0))</f>
        <v>#DIV/0!</v>
      </c>
      <c r="Q26" s="15" t="s">
        <v>56</v>
      </c>
      <c r="R26" s="15" t="s">
        <v>84</v>
      </c>
      <c r="S26" s="15" t="s">
        <v>52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R1:S2 I15"/>
    </sheetView>
  </sheetViews>
  <sheetFormatPr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4"/>
    <col collapsed="false" customWidth="true" hidden="false" outlineLevel="0" max="8" min="8" style="0" width="16.67"/>
    <col collapsed="false" customWidth="true" hidden="false" outlineLevel="0" max="9" min="9" style="0" width="11.99"/>
    <col collapsed="false" customWidth="true" hidden="false" outlineLevel="0" max="10" min="10" style="0" width="42.56"/>
    <col collapsed="false" customWidth="true" hidden="false" outlineLevel="0" max="1025" min="11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0" t="s">
        <v>152</v>
      </c>
      <c r="I1" s="44" t="s">
        <v>94</v>
      </c>
      <c r="J1" s="0" t="s">
        <v>153</v>
      </c>
      <c r="K1" s="44"/>
      <c r="L1" s="44"/>
    </row>
    <row r="2" s="44" customFormat="true" ht="12.8" hidden="false" customHeight="false" outlineLevel="0" collapsed="false">
      <c r="A2" s="44" t="s">
        <v>95</v>
      </c>
      <c r="B2" s="44" t="n">
        <v>1</v>
      </c>
      <c r="C2" s="44" t="n">
        <v>10</v>
      </c>
      <c r="E2" s="44" t="s">
        <v>97</v>
      </c>
      <c r="F2" s="44" t="s">
        <v>154</v>
      </c>
      <c r="G2" s="44" t="n">
        <v>0</v>
      </c>
      <c r="H2" s="44" t="s">
        <v>154</v>
      </c>
      <c r="I2" s="44" t="s">
        <v>98</v>
      </c>
      <c r="J2" s="44" t="s">
        <v>155</v>
      </c>
    </row>
    <row r="3" customFormat="false" ht="12.8" hidden="false" customHeight="false" outlineLevel="0" collapsed="false">
      <c r="A3" s="0" t="s">
        <v>156</v>
      </c>
      <c r="B3" s="0" t="n">
        <v>2</v>
      </c>
      <c r="C3" s="0" t="n">
        <v>20</v>
      </c>
      <c r="D3" s="0" t="s">
        <v>103</v>
      </c>
      <c r="E3" s="0" t="s">
        <v>97</v>
      </c>
      <c r="F3" s="0" t="s">
        <v>154</v>
      </c>
      <c r="G3" s="0" t="n">
        <v>0</v>
      </c>
      <c r="H3" s="0" t="s">
        <v>154</v>
      </c>
      <c r="I3" s="0" t="s">
        <v>98</v>
      </c>
    </row>
    <row r="4" customFormat="false" ht="12.8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  <c r="F4" s="0" t="s">
        <v>154</v>
      </c>
      <c r="G4" s="0" t="n">
        <v>0</v>
      </c>
      <c r="H4" s="0" t="s">
        <v>154</v>
      </c>
      <c r="I4" s="0" t="s">
        <v>98</v>
      </c>
    </row>
    <row r="5" customFormat="false" ht="12.8" hidden="false" customHeight="false" outlineLevel="0" collapsed="false">
      <c r="A5" s="0" t="s">
        <v>132</v>
      </c>
      <c r="B5" s="0" t="n">
        <v>2</v>
      </c>
      <c r="C5" s="0" t="n">
        <v>10</v>
      </c>
      <c r="D5" s="0" t="s">
        <v>103</v>
      </c>
      <c r="E5" s="0" t="s">
        <v>97</v>
      </c>
      <c r="F5" s="0" t="s">
        <v>154</v>
      </c>
      <c r="G5" s="0" t="n">
        <v>0</v>
      </c>
      <c r="H5" s="0" t="s">
        <v>154</v>
      </c>
      <c r="I5" s="0" t="s">
        <v>101</v>
      </c>
      <c r="J5" s="0" t="s">
        <v>155</v>
      </c>
    </row>
    <row r="6" customFormat="false" ht="12.8" hidden="false" customHeight="false" outlineLevel="0" collapsed="false">
      <c r="A6" s="0" t="s">
        <v>144</v>
      </c>
      <c r="B6" s="0" t="n">
        <v>2</v>
      </c>
      <c r="C6" s="0" t="n">
        <v>20</v>
      </c>
      <c r="E6" s="0" t="s">
        <v>97</v>
      </c>
      <c r="F6" s="0" t="s">
        <v>154</v>
      </c>
      <c r="G6" s="0" t="n">
        <v>0</v>
      </c>
      <c r="H6" s="0" t="s">
        <v>154</v>
      </c>
      <c r="I6" s="0" t="s">
        <v>101</v>
      </c>
    </row>
    <row r="7" customFormat="false" ht="12.8" hidden="false" customHeight="false" outlineLevel="0" collapsed="false">
      <c r="A7" s="0" t="s">
        <v>145</v>
      </c>
      <c r="B7" s="0" t="n">
        <v>3</v>
      </c>
      <c r="C7" s="0" t="n">
        <v>20</v>
      </c>
      <c r="D7" s="0" t="s">
        <v>103</v>
      </c>
      <c r="E7" s="0" t="s">
        <v>49</v>
      </c>
      <c r="F7" s="0" t="n">
        <v>15</v>
      </c>
      <c r="G7" s="0" t="n">
        <v>10</v>
      </c>
      <c r="I7" s="0" t="s">
        <v>98</v>
      </c>
    </row>
    <row r="8" customFormat="false" ht="12.8" hidden="false" customHeight="false" outlineLevel="0" collapsed="false">
      <c r="A8" s="0" t="s">
        <v>146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98</v>
      </c>
    </row>
    <row r="9" customFormat="false" ht="12.8" hidden="false" customHeight="false" outlineLevel="0" collapsed="false">
      <c r="A9" s="0" t="s">
        <v>104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98</v>
      </c>
    </row>
    <row r="10" customFormat="false" ht="12.8" hidden="false" customHeight="false" outlineLevel="0" collapsed="false">
      <c r="A10" s="0" t="s">
        <v>107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101</v>
      </c>
    </row>
    <row r="11" customFormat="false" ht="12.8" hidden="false" customHeight="false" outlineLevel="0" collapsed="false">
      <c r="A11" s="0" t="s">
        <v>157</v>
      </c>
      <c r="B11" s="0" t="n">
        <v>3</v>
      </c>
      <c r="C11" s="0" t="n">
        <v>30</v>
      </c>
      <c r="D11" s="0" t="s">
        <v>103</v>
      </c>
      <c r="E11" s="0" t="s">
        <v>49</v>
      </c>
      <c r="F11" s="0" t="n">
        <v>15</v>
      </c>
      <c r="G11" s="0" t="n">
        <v>10</v>
      </c>
      <c r="I11" s="0" t="s">
        <v>158</v>
      </c>
      <c r="J11" s="0" t="s">
        <v>159</v>
      </c>
    </row>
    <row r="12" customFormat="false" ht="12.8" hidden="false" customHeight="false" outlineLevel="0" collapsed="false">
      <c r="A12" s="0" t="s">
        <v>148</v>
      </c>
      <c r="B12" s="0" t="n">
        <v>4</v>
      </c>
      <c r="C12" s="0" t="n">
        <v>30</v>
      </c>
      <c r="D12" s="0" t="s">
        <v>103</v>
      </c>
      <c r="E12" s="0" t="s">
        <v>109</v>
      </c>
      <c r="F12" s="0" t="n">
        <v>0</v>
      </c>
      <c r="G12" s="0" t="n">
        <v>25</v>
      </c>
      <c r="I12" s="0" t="s">
        <v>101</v>
      </c>
    </row>
    <row r="13" customFormat="false" ht="12.8" hidden="false" customHeight="false" outlineLevel="0" collapsed="false">
      <c r="A13" s="0" t="s">
        <v>149</v>
      </c>
      <c r="B13" s="0" t="n">
        <v>4</v>
      </c>
      <c r="C13" s="0" t="n">
        <v>30</v>
      </c>
      <c r="D13" s="0" t="s">
        <v>103</v>
      </c>
      <c r="E13" s="0" t="s">
        <v>109</v>
      </c>
      <c r="F13" s="0" t="n">
        <v>0</v>
      </c>
      <c r="G13" s="0" t="n">
        <v>25</v>
      </c>
      <c r="I13" s="0" t="s">
        <v>101</v>
      </c>
    </row>
    <row r="14" customFormat="false" ht="12.8" hidden="false" customHeight="false" outlineLevel="0" collapsed="false">
      <c r="A14" s="0" t="s">
        <v>150</v>
      </c>
      <c r="B14" s="0" t="n">
        <v>4</v>
      </c>
      <c r="C14" s="0" t="n">
        <v>40</v>
      </c>
      <c r="D14" s="0" t="s">
        <v>103</v>
      </c>
      <c r="E14" s="0" t="s">
        <v>109</v>
      </c>
      <c r="F14" s="0" t="n">
        <v>0</v>
      </c>
      <c r="G14" s="0" t="n">
        <v>25</v>
      </c>
      <c r="I14" s="0" t="s">
        <v>101</v>
      </c>
    </row>
    <row r="15" customFormat="false" ht="12.8" hidden="false" customHeight="false" outlineLevel="0" collapsed="false">
      <c r="A15" s="0" t="s">
        <v>151</v>
      </c>
      <c r="B15" s="0" t="n">
        <v>5</v>
      </c>
      <c r="C15" s="0" t="n">
        <v>40</v>
      </c>
      <c r="D15" s="0" t="s">
        <v>103</v>
      </c>
      <c r="E15" s="0" t="s">
        <v>109</v>
      </c>
      <c r="F15" s="0" t="n">
        <v>0</v>
      </c>
      <c r="G15" s="0" t="n">
        <v>25</v>
      </c>
      <c r="I1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1:S2"/>
    </sheetView>
  </sheetViews>
  <sheetFormatPr defaultRowHeight="12.8" zeroHeight="false" outlineLevelRow="0" outlineLevelCol="0"/>
  <cols>
    <col collapsed="false" customWidth="true" hidden="false" outlineLevel="0" max="1" min="1" style="0" width="21.71"/>
    <col collapsed="false" customWidth="false" hidden="false" outlineLevel="0" max="3" min="2" style="0" width="11.52"/>
    <col collapsed="false" customWidth="false" hidden="false" outlineLevel="0" max="13" min="4" style="5" width="11.52"/>
    <col collapsed="false" customWidth="false" hidden="false" outlineLevel="0" max="14" min="14" style="0" width="11.52"/>
    <col collapsed="false" customWidth="true" hidden="false" outlineLevel="0" max="16" min="15" style="0" width="14.77"/>
    <col collapsed="false" customWidth="true" hidden="false" outlineLevel="0" max="17" min="17" style="0" width="16.15"/>
    <col collapsed="false" customWidth="false" hidden="false" outlineLevel="0" max="20" min="18" style="0" width="11.52"/>
    <col collapsed="false" customWidth="true" hidden="false" outlineLevel="0" max="21" min="21" style="0" width="16.3"/>
    <col collapsed="false" customWidth="true" hidden="false" outlineLevel="0" max="22" min="22" style="0" width="16.15"/>
    <col collapsed="false" customWidth="false" hidden="false" outlineLevel="0" max="1025" min="23" style="0" width="11.52"/>
  </cols>
  <sheetData>
    <row r="1" s="74" customFormat="true" ht="12.8" hidden="false" customHeight="false" outlineLevel="0" collapsed="false">
      <c r="A1" s="74" t="s">
        <v>87</v>
      </c>
      <c r="B1" s="74" t="s">
        <v>160</v>
      </c>
      <c r="C1" s="74" t="s">
        <v>161</v>
      </c>
      <c r="D1" s="75" t="s">
        <v>162</v>
      </c>
      <c r="E1" s="75" t="s">
        <v>163</v>
      </c>
      <c r="F1" s="75" t="s">
        <v>164</v>
      </c>
      <c r="G1" s="75" t="s">
        <v>165</v>
      </c>
      <c r="H1" s="75" t="s">
        <v>166</v>
      </c>
      <c r="I1" s="75" t="s">
        <v>167</v>
      </c>
      <c r="J1" s="75" t="s">
        <v>168</v>
      </c>
      <c r="K1" s="75" t="s">
        <v>169</v>
      </c>
      <c r="L1" s="75" t="s">
        <v>170</v>
      </c>
      <c r="M1" s="75" t="s">
        <v>171</v>
      </c>
      <c r="P1" s="74" t="s">
        <v>172</v>
      </c>
      <c r="Q1" s="74" t="s">
        <v>173</v>
      </c>
      <c r="R1" s="74" t="s">
        <v>125</v>
      </c>
      <c r="U1" s="0"/>
      <c r="V1" s="0"/>
      <c r="W1" s="0"/>
      <c r="AMI1" s="0"/>
      <c r="AMJ1" s="0"/>
    </row>
    <row r="2" customFormat="false" ht="12.8" hidden="false" customHeight="false" outlineLevel="0" collapsed="false">
      <c r="A2" s="0" t="s">
        <v>174</v>
      </c>
      <c r="B2" s="0" t="n">
        <v>2</v>
      </c>
      <c r="C2" s="0" t="n">
        <v>4</v>
      </c>
      <c r="D2" s="5" t="e">
        <f aca="false">IF(B2&gt;0,(1-_xlfn.BINOM.DIST(0,$B2,($C2-$P$2+1)/$C2,1)),0)</f>
        <v>#VALUE!</v>
      </c>
      <c r="E2" s="5" t="e">
        <f aca="false">IF(B2&gt;0,(1-_xlfn.BINOM.DIST(0,$B2,($C2-$Q$2+1)/$C2,1)),0)</f>
        <v>#VALUE!</v>
      </c>
      <c r="F2" s="5" t="e">
        <f aca="false">=IF(B2&gt;1,(1-_xlfn.BINOM.DIST(1,$B2,($C2-$P$2+1)/$C2,1)),0)</f>
        <v>#VALUE!</v>
      </c>
      <c r="G2" s="5" t="e">
        <f aca="false">IF(B2&gt;1,(1-_xlfn.BINOM.DIST(1,$B2,($C2-$Q$2+1)/$C2,1)),0)</f>
        <v>#VALUE!</v>
      </c>
      <c r="H2" s="5" t="n">
        <f aca="false">IF(B2&gt;2,(1-_xlfn.BINOM.DIST(2,$B2,($C2-$P$2+1)/$C2,1)),0)</f>
        <v>0</v>
      </c>
      <c r="I2" s="5" t="n">
        <f aca="false">IF(B2&gt;2,(1-_xlfn.BINOM.DIST(2,$B2,($C2-$Q$2+1)/$C2,1)),0)</f>
        <v>0</v>
      </c>
      <c r="J2" s="5" t="n">
        <f aca="false">IF(B2&gt;3,(1-_xlfn.BINOM.DIST(3,$B2,($C2-$P$2+1)/$C2,1)),0)</f>
        <v>0</v>
      </c>
      <c r="K2" s="5" t="n">
        <f aca="false">IF(B2&gt;3,(1-_xlfn.BINOM.DIST(3,$B2,($C2-$Q$2+1)/$C2,1)),0)</f>
        <v>0</v>
      </c>
      <c r="L2" s="5" t="n">
        <f aca="false">IF(B2&gt;4,(1-_xlfn.BINOM.DIST(4,$B2,($C2-$P$2+1)/$C2,1)),)</f>
        <v>0</v>
      </c>
      <c r="M2" s="5" t="n">
        <f aca="false">IF(B2&gt;4,(1-_xlfn.BINOM.DIST(4,$B2,($C2-$Q$2+1)/$C2,1)),0)</f>
        <v>0</v>
      </c>
      <c r="P2" s="0" t="n">
        <f aca="false">3+R2</f>
        <v>7</v>
      </c>
      <c r="Q2" s="0" t="n">
        <f aca="false">5+R2</f>
        <v>9</v>
      </c>
      <c r="R2" s="0" t="n">
        <v>4</v>
      </c>
    </row>
    <row r="3" customFormat="false" ht="12.8" hidden="false" customHeight="false" outlineLevel="0" collapsed="false">
      <c r="A3" s="0" t="s">
        <v>175</v>
      </c>
      <c r="B3" s="0" t="n">
        <v>2</v>
      </c>
      <c r="C3" s="0" t="n">
        <v>6</v>
      </c>
      <c r="D3" s="5" t="n">
        <f aca="false">IF(B3&gt;0,(1-_xlfn.BINOM.DIST(0,$B3,($C3-$P$2+1)/$C3,1)),0)</f>
        <v>0</v>
      </c>
      <c r="E3" s="5" t="e">
        <f aca="false">IF(B3&gt;0,(1-_xlfn.BINOM.DIST(0,$B3,($C3-$Q$2+1)/$C3,1)),0)</f>
        <v>#VALUE!</v>
      </c>
      <c r="F3" s="5" t="n">
        <f aca="false">=IF(B3&gt;1,(1-_xlfn.BINOM.DIST(1,$B3,($C3-$P$2+1)/$C3,1)),0)</f>
        <v>0</v>
      </c>
      <c r="G3" s="5" t="e">
        <f aca="false">IF(B3&gt;1,(1-_xlfn.BINOM.DIST(1,$B3,($C3-$Q$2+1)/$C3,1)),0)</f>
        <v>#VALUE!</v>
      </c>
      <c r="H3" s="5" t="n">
        <f aca="false">IF(B3&gt;2,(1-_xlfn.BINOM.DIST(2,$B3,($C3-$P$2+1)/$C3,1)),0)</f>
        <v>0</v>
      </c>
      <c r="I3" s="5" t="n">
        <f aca="false">IF(B3&gt;2,(1-_xlfn.BINOM.DIST(2,$B3,($C3-$Q$2+1)/$C3,1)),0)</f>
        <v>0</v>
      </c>
      <c r="J3" s="5" t="n">
        <f aca="false">IF(B3&gt;3,(1-_xlfn.BINOM.DIST(3,$B3,($C3-$P$2+1)/$C3,1)),0)</f>
        <v>0</v>
      </c>
      <c r="K3" s="5" t="n">
        <f aca="false">IF(B3&gt;3,(1-_xlfn.BINOM.DIST(3,$B3,($C3-$Q$2+1)/$C3,1)),0)</f>
        <v>0</v>
      </c>
      <c r="L3" s="5" t="n">
        <f aca="false">IF(B3&gt;4,(1-_xlfn.BINOM.DIST(4,$B3,($C3-$P$2+1)/$C3,1)),)</f>
        <v>0</v>
      </c>
      <c r="M3" s="5" t="n">
        <f aca="false">IF(B3&gt;4,(1-_xlfn.BINOM.DIST(4,$B3,($C3-$Q$2+1)/$C3,1)),0)</f>
        <v>0</v>
      </c>
    </row>
    <row r="4" customFormat="false" ht="12.8" hidden="false" customHeight="false" outlineLevel="0" collapsed="false">
      <c r="A4" s="0" t="s">
        <v>44</v>
      </c>
      <c r="B4" s="0" t="n">
        <v>3</v>
      </c>
      <c r="C4" s="0" t="n">
        <v>8</v>
      </c>
      <c r="D4" s="5" t="n">
        <f aca="false">IF(B4&gt;0,(1-_xlfn.BINOM.DIST(0,$B4,($C4-$P$2+1)/$C4,1)),0)</f>
        <v>0.578125</v>
      </c>
      <c r="E4" s="5" t="n">
        <f aca="false">IF(B4&gt;0,(1-_xlfn.BINOM.DIST(0,$B4,($C4-$Q$2+1)/$C4,1)),0)</f>
        <v>0</v>
      </c>
      <c r="F4" s="5" t="n">
        <f aca="false">=IF(B4&gt;1,(1-_xlfn.BINOM.DIST(1,$B4,($C4-$P$2+1)/$C4,1)),0)</f>
        <v>0.15625</v>
      </c>
      <c r="G4" s="5" t="n">
        <f aca="false">IF(B4&gt;1,(1-_xlfn.BINOM.DIST(1,$B4,($C4-$Q$2+1)/$C4,1)),0)</f>
        <v>0</v>
      </c>
      <c r="H4" s="5" t="n">
        <f aca="false">IF(B4&gt;2,(1-_xlfn.BINOM.DIST(2,$B4,($C4-$P$2+1)/$C4,1)),0)</f>
        <v>0.015625</v>
      </c>
      <c r="I4" s="5" t="n">
        <f aca="false">IF(B4&gt;2,(1-_xlfn.BINOM.DIST(2,$B4,($C4-$Q$2+1)/$C4,1)),0)</f>
        <v>0</v>
      </c>
      <c r="J4" s="5" t="n">
        <f aca="false">IF(B4&gt;3,(1-_xlfn.BINOM.DIST(3,$B4,($C4-$P$2+1)/$C4,1)),0)</f>
        <v>0</v>
      </c>
      <c r="K4" s="5" t="n">
        <f aca="false">IF(B4&gt;3,(1-_xlfn.BINOM.DIST(3,$B4,($C4-$Q$2+1)/$C4,1)),0)</f>
        <v>0</v>
      </c>
      <c r="L4" s="5" t="n">
        <f aca="false">IF(B4&gt;4,(1-_xlfn.BINOM.DIST(4,$B4,($C4-$P$2+1)/$C4,1)),)</f>
        <v>0</v>
      </c>
      <c r="M4" s="5" t="n">
        <f aca="false">IF(B4&gt;4,(1-_xlfn.BINOM.DIST(4,$B4,($C4-$Q$2+1)/$C4,1)),0)</f>
        <v>0</v>
      </c>
    </row>
    <row r="5" customFormat="false" ht="12.8" hidden="false" customHeight="false" outlineLevel="0" collapsed="false">
      <c r="A5" s="0" t="s">
        <v>176</v>
      </c>
      <c r="B5" s="0" t="n">
        <v>3</v>
      </c>
      <c r="C5" s="0" t="n">
        <v>8</v>
      </c>
      <c r="D5" s="5" t="n">
        <f aca="false">IF(B5&gt;0,(1-_xlfn.BINOM.DIST(0,$B5,($C5-$P$2+1)/$C5,1)),0)</f>
        <v>0.578125</v>
      </c>
      <c r="E5" s="5" t="n">
        <f aca="false">IF(B5&gt;0,(1-_xlfn.BINOM.DIST(0,$B5,($C5-$Q$2+1)/$C5,1)),0)</f>
        <v>0</v>
      </c>
      <c r="F5" s="5" t="n">
        <f aca="false">=IF(B5&gt;1,(1-_xlfn.BINOM.DIST(1,$B5,($C5-$P$2+1)/$C5,1)),0)</f>
        <v>0.15625</v>
      </c>
      <c r="G5" s="5" t="n">
        <f aca="false">IF(B5&gt;1,(1-_xlfn.BINOM.DIST(1,$B5,($C5-$Q$2+1)/$C5,1)),0)</f>
        <v>0</v>
      </c>
      <c r="H5" s="5" t="n">
        <f aca="false">IF(B5&gt;2,(1-_xlfn.BINOM.DIST(2,$B5,($C5-$P$2+1)/$C5,1)),0)</f>
        <v>0.015625</v>
      </c>
      <c r="I5" s="5" t="n">
        <f aca="false">IF(B5&gt;2,(1-_xlfn.BINOM.DIST(2,$B5,($C5-$Q$2+1)/$C5,1)),0)</f>
        <v>0</v>
      </c>
      <c r="J5" s="5" t="n">
        <f aca="false">IF(B5&gt;3,(1-_xlfn.BINOM.DIST(3,$B5,($C5-$P$2+1)/$C5,1)),0)</f>
        <v>0</v>
      </c>
      <c r="K5" s="5" t="n">
        <f aca="false">IF(B5&gt;3,(1-_xlfn.BINOM.DIST(3,$B5,($C5-$Q$2+1)/$C5,1)),0)</f>
        <v>0</v>
      </c>
      <c r="L5" s="5" t="n">
        <f aca="false">IF(B5&gt;4,(1-_xlfn.BINOM.DIST(4,$B5,($C5-$P$2+1)/$C5,1)),)</f>
        <v>0</v>
      </c>
      <c r="M5" s="5" t="n">
        <f aca="false">IF(B5&gt;4,(1-_xlfn.BINOM.DIST(4,$B5,($C5-$Q$2+1)/$C5,1)),0)</f>
        <v>0</v>
      </c>
    </row>
    <row r="6" customFormat="false" ht="12.8" hidden="false" customHeight="false" outlineLevel="0" collapsed="false">
      <c r="A6" s="0" t="s">
        <v>51</v>
      </c>
      <c r="B6" s="0" t="n">
        <v>2</v>
      </c>
      <c r="C6" s="0" t="n">
        <v>12</v>
      </c>
      <c r="D6" s="5" t="n">
        <f aca="false">IF(B6&gt;0,(1-_xlfn.BINOM.DIST(0,$B6,($C6-$P$2+1)/$C6,1)),0)</f>
        <v>0.75</v>
      </c>
      <c r="E6" s="5" t="n">
        <f aca="false">IF(B6&gt;0,(1-_xlfn.BINOM.DIST(0,$B6,($C6-$Q$2+1)/$C6,1)),0)</f>
        <v>0.555555555555555</v>
      </c>
      <c r="F6" s="5" t="n">
        <f aca="false">=IF(B6&gt;1,(1-_xlfn.BINOM.DIST(1,$B6,($C6-$P$2+1)/$C6,1)),0)</f>
        <v>0.25</v>
      </c>
      <c r="G6" s="5" t="n">
        <f aca="false">IF(B6&gt;1,(1-_xlfn.BINOM.DIST(1,$B6,($C6-$Q$2+1)/$C6,1)),0)</f>
        <v>0.111111111111111</v>
      </c>
      <c r="H6" s="5" t="n">
        <f aca="false">IF(B6&gt;2,(1-_xlfn.BINOM.DIST(2,$B6,($C6-$P$2+1)/$C6,1)),0)</f>
        <v>0</v>
      </c>
      <c r="I6" s="5" t="n">
        <f aca="false">IF(B6&gt;2,(1-_xlfn.BINOM.DIST(2,$B6,($C6-$Q$2+1)/$C6,1)),0)</f>
        <v>0</v>
      </c>
      <c r="J6" s="5" t="n">
        <f aca="false">IF(B6&gt;3,(1-_xlfn.BINOM.DIST(3,$B6,($C6-$P$2+1)/$C6,1)),0)</f>
        <v>0</v>
      </c>
      <c r="K6" s="5" t="n">
        <f aca="false">IF(B6&gt;3,(1-_xlfn.BINOM.DIST(3,$B6,($C6-$Q$2+1)/$C6,1)),0)</f>
        <v>0</v>
      </c>
      <c r="L6" s="5" t="n">
        <f aca="false">IF(B6&gt;4,(1-_xlfn.BINOM.DIST(4,$B6,($C6-$P$2+1)/$C6,1)),)</f>
        <v>0</v>
      </c>
      <c r="M6" s="5" t="n">
        <f aca="false">IF(B6&gt;4,(1-_xlfn.BINOM.DIST(4,$B6,($C6-$Q$2+1)/$C6,1)),0)</f>
        <v>0</v>
      </c>
    </row>
    <row r="7" customFormat="false" ht="12.8" hidden="false" customHeight="false" outlineLevel="0" collapsed="false">
      <c r="A7" s="0" t="s">
        <v>177</v>
      </c>
      <c r="B7" s="0" t="n">
        <v>3</v>
      </c>
      <c r="C7" s="0" t="n">
        <v>10</v>
      </c>
      <c r="D7" s="5" t="n">
        <f aca="false">IF(B7&gt;0,(1-_xlfn.BINOM.DIST(0,$B7,($C7-$P$2+1)/$C7,1)),0)</f>
        <v>0.784</v>
      </c>
      <c r="E7" s="5" t="n">
        <f aca="false">IF(B7&gt;0,(1-_xlfn.BINOM.DIST(0,$B7,($C7-$Q$2+1)/$C7,1)),0)</f>
        <v>0.488</v>
      </c>
      <c r="F7" s="5" t="n">
        <f aca="false">=IF(B7&gt;1,(1-_xlfn.BINOM.DIST(1,$B7,($C7-$P$2+1)/$C7,1)),0)</f>
        <v>0.352</v>
      </c>
      <c r="G7" s="5" t="n">
        <f aca="false">IF(B7&gt;1,(1-_xlfn.BINOM.DIST(1,$B7,($C7-$Q$2+1)/$C7,1)),0)</f>
        <v>0.104</v>
      </c>
      <c r="H7" s="5" t="n">
        <f aca="false">IF(B7&gt;2,(1-_xlfn.BINOM.DIST(2,$B7,($C7-$P$2+1)/$C7,1)),0)</f>
        <v>0.0639999999999998</v>
      </c>
      <c r="I7" s="5" t="n">
        <f aca="false">IF(B7&gt;2,(1-_xlfn.BINOM.DIST(2,$B7,($C7-$Q$2+1)/$C7,1)),0)</f>
        <v>0.00799999999999956</v>
      </c>
      <c r="J7" s="5" t="n">
        <f aca="false">IF(B7&gt;3,(1-_xlfn.BINOM.DIST(3,$B7,($C7-$P$2+1)/$C7,1)),0)</f>
        <v>0</v>
      </c>
      <c r="K7" s="5" t="n">
        <f aca="false">IF(B7&gt;3,(1-_xlfn.BINOM.DIST(3,$B7,($C7-$Q$2+1)/$C7,1)),0)</f>
        <v>0</v>
      </c>
      <c r="L7" s="5" t="n">
        <f aca="false">IF(B7&gt;4,(1-_xlfn.BINOM.DIST(4,$B7,($C7-$P$2+1)/$C7,1)),)</f>
        <v>0</v>
      </c>
      <c r="M7" s="5" t="n">
        <f aca="false">IF(B7&gt;4,(1-_xlfn.BINOM.DIST(4,$B7,($C7-$Q$2+1)/$C7,1)),0)</f>
        <v>0</v>
      </c>
    </row>
    <row r="8" customFormat="false" ht="12.8" hidden="false" customHeight="false" outlineLevel="0" collapsed="false">
      <c r="A8" s="0" t="s">
        <v>178</v>
      </c>
      <c r="B8" s="0" t="n">
        <v>3</v>
      </c>
      <c r="C8" s="0" t="n">
        <v>8</v>
      </c>
      <c r="D8" s="5" t="n">
        <f aca="false">IF(B8&gt;0,(1-_xlfn.BINOM.DIST(0,$B8,($C8-$P$2+1)/$C8,1)),0)</f>
        <v>0.578125</v>
      </c>
      <c r="E8" s="5" t="n">
        <f aca="false">IF(B8&gt;0,(1-_xlfn.BINOM.DIST(0,$B8,($C8-$Q$2+1)/$C8,1)),0)</f>
        <v>0</v>
      </c>
      <c r="F8" s="5" t="n">
        <f aca="false">=IF(B8&gt;1,(1-_xlfn.BINOM.DIST(1,$B8,($C8-$P$2+1)/$C8,1)),0)</f>
        <v>0.15625</v>
      </c>
      <c r="G8" s="5" t="n">
        <f aca="false">IF(B8&gt;1,(1-_xlfn.BINOM.DIST(1,$B8,($C8-$Q$2+1)/$C8,1)),0)</f>
        <v>0</v>
      </c>
      <c r="H8" s="5" t="n">
        <f aca="false">IF(B8&gt;2,(1-_xlfn.BINOM.DIST(2,$B8,($C8-$P$2+1)/$C8,1)),0)</f>
        <v>0.015625</v>
      </c>
      <c r="I8" s="5" t="n">
        <f aca="false">IF(B8&gt;2,(1-_xlfn.BINOM.DIST(2,$B8,($C8-$Q$2+1)/$C8,1)),0)</f>
        <v>0</v>
      </c>
      <c r="J8" s="5" t="n">
        <f aca="false">IF(B8&gt;3,(1-_xlfn.BINOM.DIST(3,$B8,($C8-$P$2+1)/$C8,1)),0)</f>
        <v>0</v>
      </c>
      <c r="K8" s="5" t="n">
        <f aca="false">IF(B8&gt;3,(1-_xlfn.BINOM.DIST(3,$B8,($C8-$Q$2+1)/$C8,1)),0)</f>
        <v>0</v>
      </c>
      <c r="L8" s="5" t="n">
        <f aca="false">IF(B8&gt;4,(1-_xlfn.BINOM.DIST(4,$B8,($C8-$P$2+1)/$C8,1)),)</f>
        <v>0</v>
      </c>
      <c r="M8" s="5" t="n">
        <f aca="false">IF(B8&gt;4,(1-_xlfn.BINOM.DIST(4,$B8,($C8-$Q$2+1)/$C8,1)),0)</f>
        <v>0</v>
      </c>
    </row>
    <row r="9" customFormat="false" ht="12.8" hidden="false" customHeight="false" outlineLevel="0" collapsed="false">
      <c r="A9" s="0" t="s">
        <v>179</v>
      </c>
      <c r="B9" s="0" t="n">
        <v>4</v>
      </c>
      <c r="C9" s="0" t="n">
        <v>8</v>
      </c>
      <c r="D9" s="5" t="n">
        <f aca="false">IF(B9&gt;0,(1-_xlfn.BINOM.DIST(0,$B9,($C9-$P$2+1)/$C9,1)),0)</f>
        <v>0.68359375</v>
      </c>
      <c r="E9" s="5" t="n">
        <f aca="false">IF(B9&gt;0,(1-_xlfn.BINOM.DIST(0,$B9,($C9-$Q$2+1)/$C9,1)),0)</f>
        <v>0</v>
      </c>
      <c r="F9" s="5" t="n">
        <f aca="false">=IF(B9&gt;1,(1-_xlfn.BINOM.DIST(1,$B9,($C9-$P$2+1)/$C9,1)),0)</f>
        <v>0.26171875</v>
      </c>
      <c r="G9" s="5" t="n">
        <f aca="false">IF(B9&gt;1,(1-_xlfn.BINOM.DIST(1,$B9,($C9-$Q$2+1)/$C9,1)),0)</f>
        <v>0</v>
      </c>
      <c r="H9" s="5" t="n">
        <f aca="false">IF(B9&gt;2,(1-_xlfn.BINOM.DIST(2,$B9,($C9-$P$2+1)/$C9,1)),0)</f>
        <v>0.05078125</v>
      </c>
      <c r="I9" s="5" t="n">
        <f aca="false">IF(B9&gt;2,(1-_xlfn.BINOM.DIST(2,$B9,($C9-$Q$2+1)/$C9,1)),0)</f>
        <v>0</v>
      </c>
      <c r="J9" s="5" t="n">
        <f aca="false">IF(B9&gt;3,(1-_xlfn.BINOM.DIST(3,$B9,($C9-$P$2+1)/$C9,1)),0)</f>
        <v>0.00390625</v>
      </c>
      <c r="K9" s="5" t="n">
        <f aca="false">IF(B9&gt;3,(1-_xlfn.BINOM.DIST(3,$B9,($C9-$Q$2+1)/$C9,1)),0)</f>
        <v>0</v>
      </c>
      <c r="L9" s="5" t="n">
        <f aca="false">IF(B9&gt;4,(1-_xlfn.BINOM.DIST(4,$B9,($C9-$P$2+1)/$C9,1)),)</f>
        <v>0</v>
      </c>
      <c r="M9" s="5" t="n">
        <f aca="false">IF(B9&gt;4,(1-_xlfn.BINOM.DIST(4,$B9,($C9-$Q$2+1)/$C9,1)),0)</f>
        <v>0</v>
      </c>
    </row>
    <row r="10" customFormat="false" ht="12.8" hidden="false" customHeight="false" outlineLevel="0" collapsed="false">
      <c r="A10" s="0" t="s">
        <v>180</v>
      </c>
      <c r="B10" s="0" t="n">
        <v>2</v>
      </c>
      <c r="C10" s="0" t="n">
        <v>12</v>
      </c>
      <c r="D10" s="5" t="n">
        <f aca="false">IF(B10&gt;0,(1-_xlfn.BINOM.DIST(0,$B10,($C10-$P$2+1)/$C10,1)),0)</f>
        <v>0.75</v>
      </c>
      <c r="E10" s="5" t="n">
        <f aca="false">IF(B10&gt;0,(1-_xlfn.BINOM.DIST(0,$B10,($C10-$Q$2+1)/$C10,1)),0)</f>
        <v>0.555555555555555</v>
      </c>
      <c r="F10" s="5" t="n">
        <f aca="false">=IF(B10&gt;1,(1-_xlfn.BINOM.DIST(1,$B10,($C10-$P$2+1)/$C10,1)),0)</f>
        <v>0.25</v>
      </c>
      <c r="G10" s="5" t="n">
        <f aca="false">IF(B10&gt;1,(1-_xlfn.BINOM.DIST(1,$B10,($C10-$Q$2+1)/$C10,1)),0)</f>
        <v>0.111111111111111</v>
      </c>
      <c r="H10" s="5" t="n">
        <f aca="false">IF(B10&gt;2,(1-_xlfn.BINOM.DIST(2,$B10,($C10-$P$2+1)/$C10,1)),0)</f>
        <v>0</v>
      </c>
      <c r="I10" s="5" t="n">
        <f aca="false">IF(B10&gt;2,(1-_xlfn.BINOM.DIST(2,$B10,($C10-$Q$2+1)/$C10,1)),0)</f>
        <v>0</v>
      </c>
      <c r="J10" s="5" t="n">
        <f aca="false">IF(B10&gt;3,(1-_xlfn.BINOM.DIST(3,$B10,($C10-$P$2+1)/$C10,1)),0)</f>
        <v>0</v>
      </c>
      <c r="K10" s="5" t="n">
        <f aca="false">IF(B10&gt;3,(1-_xlfn.BINOM.DIST(3,$B10,($C10-$Q$2+1)/$C10,1)),0)</f>
        <v>0</v>
      </c>
      <c r="L10" s="5" t="n">
        <f aca="false">IF(B10&gt;4,(1-_xlfn.BINOM.DIST(4,$B10,($C10-$P$2+1)/$C10,1)),)</f>
        <v>0</v>
      </c>
      <c r="M10" s="5" t="n">
        <f aca="false">IF(B10&gt;4,(1-_xlfn.BINOM.DIST(4,$B10,($C10-$Q$2+1)/$C10,1)),0)</f>
        <v>0</v>
      </c>
    </row>
    <row r="11" customFormat="false" ht="12.8" hidden="false" customHeight="false" outlineLevel="0" collapsed="false">
      <c r="A11" s="0" t="s">
        <v>181</v>
      </c>
      <c r="B11" s="0" t="n">
        <v>3</v>
      </c>
      <c r="C11" s="0" t="n">
        <v>12</v>
      </c>
      <c r="D11" s="5" t="n">
        <f aca="false">IF(B11&gt;0,(1-_xlfn.BINOM.DIST(0,$B11,($C11-$P$2+1)/$C11,1)),0)</f>
        <v>0.875</v>
      </c>
      <c r="E11" s="5" t="n">
        <f aca="false">IF(B11&gt;0,(1-_xlfn.BINOM.DIST(0,$B11,($C11-$Q$2+1)/$C11,1)),0)</f>
        <v>0.703703703703704</v>
      </c>
      <c r="F11" s="5" t="n">
        <f aca="false">=IF(B11&gt;1,(1-_xlfn.BINOM.DIST(1,$B11,($C11-$P$2+1)/$C11,1)),0)</f>
        <v>0.5</v>
      </c>
      <c r="G11" s="5" t="n">
        <f aca="false">IF(B11&gt;1,(1-_xlfn.BINOM.DIST(1,$B11,($C11-$Q$2+1)/$C11,1)),0)</f>
        <v>0.259259259259259</v>
      </c>
      <c r="H11" s="5" t="n">
        <f aca="false">IF(B11&gt;2,(1-_xlfn.BINOM.DIST(2,$B11,($C11-$P$2+1)/$C11,1)),0)</f>
        <v>0.125</v>
      </c>
      <c r="I11" s="5" t="n">
        <f aca="false">IF(B11&gt;2,(1-_xlfn.BINOM.DIST(2,$B11,($C11-$Q$2+1)/$C11,1)),0)</f>
        <v>0.0370370370370369</v>
      </c>
      <c r="J11" s="5" t="n">
        <f aca="false">IF(B11&gt;3,(1-_xlfn.BINOM.DIST(3,$B11,($C11-$P$2+1)/$C11,1)),0)</f>
        <v>0</v>
      </c>
      <c r="K11" s="5" t="n">
        <f aca="false">IF(B11&gt;3,(1-_xlfn.BINOM.DIST(3,$B11,($C11-$Q$2+1)/$C11,1)),0)</f>
        <v>0</v>
      </c>
      <c r="L11" s="5" t="n">
        <f aca="false">IF(B11&gt;4,(1-_xlfn.BINOM.DIST(4,$B11,($C11-$P$2+1)/$C11,1)),)</f>
        <v>0</v>
      </c>
      <c r="M11" s="5" t="n">
        <f aca="false">IF(B11&gt;4,(1-_xlfn.BINOM.DIST(4,$B11,($C11-$Q$2+1)/$C11,1)),0)</f>
        <v>0</v>
      </c>
    </row>
    <row r="12" customFormat="false" ht="12.8" hidden="false" customHeight="false" outlineLevel="0" collapsed="false">
      <c r="A12" s="0" t="s">
        <v>182</v>
      </c>
      <c r="B12" s="0" t="n">
        <v>3</v>
      </c>
      <c r="C12" s="0" t="n">
        <v>10</v>
      </c>
      <c r="D12" s="5" t="n">
        <f aca="false">IF(B12&gt;0,(1-_xlfn.BINOM.DIST(0,$B12,($C12-$P$2+1)/$C12,1)),0)</f>
        <v>0.784</v>
      </c>
      <c r="E12" s="5" t="n">
        <f aca="false">IF(B12&gt;0,(1-_xlfn.BINOM.DIST(0,$B12,($C12-$Q$2+1)/$C12,1)),0)</f>
        <v>0.488</v>
      </c>
      <c r="F12" s="5" t="n">
        <f aca="false">=IF(B12&gt;1,(1-_xlfn.BINOM.DIST(1,$B12,($C12-$P$2+1)/$C12,1)),0)</f>
        <v>0.352</v>
      </c>
      <c r="G12" s="5" t="n">
        <f aca="false">IF(B12&gt;1,(1-_xlfn.BINOM.DIST(1,$B12,($C12-$Q$2+1)/$C12,1)),0)</f>
        <v>0.104</v>
      </c>
      <c r="H12" s="5" t="n">
        <f aca="false">IF(B12&gt;2,(1-_xlfn.BINOM.DIST(2,$B12,($C12-$P$2+1)/$C12,1)),0)</f>
        <v>0.0639999999999998</v>
      </c>
      <c r="I12" s="5" t="n">
        <f aca="false">IF(B12&gt;2,(1-_xlfn.BINOM.DIST(2,$B12,($C12-$Q$2+1)/$C12,1)),0)</f>
        <v>0.00799999999999956</v>
      </c>
      <c r="J12" s="5" t="n">
        <f aca="false">IF(B12&gt;3,(1-_xlfn.BINOM.DIST(3,$B12,($C12-$P$2+1)/$C12,1)),0)</f>
        <v>0</v>
      </c>
      <c r="K12" s="5" t="n">
        <f aca="false">IF(B12&gt;3,(1-_xlfn.BINOM.DIST(3,$B12,($C12-$Q$2+1)/$C12,1)),0)</f>
        <v>0</v>
      </c>
      <c r="L12" s="5" t="n">
        <f aca="false">IF(B12&gt;4,(1-_xlfn.BINOM.DIST(4,$B12,($C12-$P$2+1)/$C12,1)),)</f>
        <v>0</v>
      </c>
      <c r="M12" s="5" t="n">
        <f aca="false">IF(B12&gt;4,(1-_xlfn.BINOM.DIST(4,$B12,($C12-$Q$2+1)/$C12,1)),0)</f>
        <v>0</v>
      </c>
    </row>
    <row r="13" customFormat="false" ht="12.8" hidden="false" customHeight="false" outlineLevel="0" collapsed="false">
      <c r="A13" s="0" t="s">
        <v>183</v>
      </c>
      <c r="B13" s="0" t="n">
        <v>4</v>
      </c>
      <c r="C13" s="0" t="n">
        <v>10</v>
      </c>
      <c r="D13" s="5" t="n">
        <f aca="false">IF(B13&gt;0,(1-_xlfn.BINOM.DIST(0,$B13,($C13-$P$2+1)/$C13,1)),0)</f>
        <v>0.8704</v>
      </c>
      <c r="E13" s="5" t="n">
        <f aca="false">IF(B13&gt;0,(1-_xlfn.BINOM.DIST(0,$B13,($C13-$Q$2+1)/$C13,1)),0)</f>
        <v>0.5904</v>
      </c>
      <c r="F13" s="5" t="n">
        <f aca="false">=IF(B13&gt;1,(1-_xlfn.BINOM.DIST(1,$B13,($C13-$P$2+1)/$C13,1)),0)</f>
        <v>0.5248</v>
      </c>
      <c r="G13" s="5" t="n">
        <f aca="false">IF(B13&gt;1,(1-_xlfn.BINOM.DIST(1,$B13,($C13-$Q$2+1)/$C13,1)),0)</f>
        <v>0.1808</v>
      </c>
      <c r="H13" s="5" t="n">
        <f aca="false">IF(B13&gt;2,(1-_xlfn.BINOM.DIST(2,$B13,($C13-$P$2+1)/$C13,1)),0)</f>
        <v>0.1792</v>
      </c>
      <c r="I13" s="5" t="n">
        <f aca="false">IF(B13&gt;2,(1-_xlfn.BINOM.DIST(2,$B13,($C13-$Q$2+1)/$C13,1)),0)</f>
        <v>0.0271999999999998</v>
      </c>
      <c r="J13" s="5" t="n">
        <f aca="false">IF(B13&gt;3,(1-_xlfn.BINOM.DIST(3,$B13,($C13-$P$2+1)/$C13,1)),0)</f>
        <v>0.0255999999999998</v>
      </c>
      <c r="K13" s="5" t="n">
        <f aca="false">IF(B13&gt;3,(1-_xlfn.BINOM.DIST(3,$B13,($C13-$Q$2+1)/$C13,1)),0)</f>
        <v>0.00159999999999982</v>
      </c>
      <c r="L13" s="5" t="n">
        <f aca="false">IF(B13&gt;4,(1-_xlfn.BINOM.DIST(4,$B13,($C13-$P$2+1)/$C13,1)),)</f>
        <v>0</v>
      </c>
      <c r="M13" s="5" t="n">
        <f aca="false">IF(B13&gt;4,(1-_xlfn.BINOM.DIST(4,$B13,($C13-$Q$2+1)/$C13,1)),0)</f>
        <v>0</v>
      </c>
    </row>
    <row r="14" customFormat="false" ht="12.8" hidden="false" customHeight="false" outlineLevel="0" collapsed="false">
      <c r="A14" s="0" t="s">
        <v>184</v>
      </c>
      <c r="B14" s="0" t="n">
        <v>5</v>
      </c>
      <c r="C14" s="0" t="n">
        <v>8</v>
      </c>
      <c r="D14" s="5" t="n">
        <f aca="false">IF(B14&gt;0,(1-_xlfn.BINOM.DIST(0,$B14,($C14-$P$2+1)/$C14,1)),0)</f>
        <v>0.7626953125</v>
      </c>
      <c r="E14" s="5" t="n">
        <f aca="false">IF(B14&gt;0,(1-_xlfn.BINOM.DIST(0,$B14,($C14-$Q$2+1)/$C14,1)),0)</f>
        <v>0</v>
      </c>
      <c r="F14" s="5" t="n">
        <f aca="false">=IF(B14&gt;1,(1-_xlfn.BINOM.DIST(1,$B14,($C14-$P$2+1)/$C14,1)),0)</f>
        <v>0.3671875</v>
      </c>
      <c r="G14" s="5" t="n">
        <f aca="false">IF(B14&gt;1,(1-_xlfn.BINOM.DIST(1,$B14,($C14-$Q$2+1)/$C14,1)),0)</f>
        <v>0</v>
      </c>
      <c r="H14" s="5" t="n">
        <f aca="false">IF(B14&gt;2,(1-_xlfn.BINOM.DIST(2,$B14,($C14-$P$2+1)/$C14,1)),0)</f>
        <v>0.103515625</v>
      </c>
      <c r="I14" s="5" t="n">
        <f aca="false">IF(B14&gt;2,(1-_xlfn.BINOM.DIST(2,$B14,($C14-$Q$2+1)/$C14,1)),0)</f>
        <v>0</v>
      </c>
      <c r="J14" s="5" t="n">
        <f aca="false">IF(B14&gt;3,(1-_xlfn.BINOM.DIST(3,$B14,($C14-$P$2+1)/$C14,1)),0)</f>
        <v>0.015625</v>
      </c>
      <c r="K14" s="5" t="n">
        <f aca="false">IF(B14&gt;3,(1-_xlfn.BINOM.DIST(3,$B14,($C14-$Q$2+1)/$C14,1)),0)</f>
        <v>0</v>
      </c>
      <c r="L14" s="5" t="n">
        <f aca="false">IF(B14&gt;4,(1-_xlfn.BINOM.DIST(4,$B14,($C14-$P$2+1)/$C14,1)),)</f>
        <v>0.0009765625</v>
      </c>
      <c r="M14" s="5" t="n">
        <f aca="false">IF(B14&gt;4,(1-_xlfn.BINOM.DIST(4,$B14,($C14-$Q$2+1)/$C14,1)),0)</f>
        <v>0</v>
      </c>
    </row>
    <row r="15" customFormat="false" ht="12.8" hidden="false" customHeight="false" outlineLevel="0" collapsed="false">
      <c r="A15" s="0" t="s">
        <v>185</v>
      </c>
      <c r="B15" s="0" t="n">
        <v>4</v>
      </c>
      <c r="C15" s="0" t="n">
        <v>12</v>
      </c>
      <c r="D15" s="5" t="n">
        <f aca="false">IF(B15&gt;0,(1-_xlfn.BINOM.DIST(0,$B15,($C15-$P$2+1)/$C15,1)),0)</f>
        <v>0.9375</v>
      </c>
      <c r="E15" s="5" t="n">
        <f aca="false">IF(B15&gt;0,(1-_xlfn.BINOM.DIST(0,$B15,($C15-$Q$2+1)/$C15,1)),0)</f>
        <v>0.802469135802469</v>
      </c>
      <c r="F15" s="5" t="n">
        <f aca="false">=IF(B15&gt;1,(1-_xlfn.BINOM.DIST(1,$B15,($C15-$P$2+1)/$C15,1)),0)</f>
        <v>0.6875</v>
      </c>
      <c r="G15" s="5" t="n">
        <f aca="false">IF(B15&gt;1,(1-_xlfn.BINOM.DIST(1,$B15,($C15-$Q$2+1)/$C15,1)),0)</f>
        <v>0.407407407407407</v>
      </c>
      <c r="H15" s="5" t="n">
        <f aca="false">IF(B15&gt;2,(1-_xlfn.BINOM.DIST(2,$B15,($C15-$P$2+1)/$C15,1)),0)</f>
        <v>0.3125</v>
      </c>
      <c r="I15" s="5" t="n">
        <f aca="false">IF(B15&gt;2,(1-_xlfn.BINOM.DIST(2,$B15,($C15-$Q$2+1)/$C15,1)),0)</f>
        <v>0.111111111111111</v>
      </c>
      <c r="J15" s="5" t="n">
        <f aca="false">IF(B15&gt;3,(1-_xlfn.BINOM.DIST(3,$B15,($C15-$P$2+1)/$C15,1)),0)</f>
        <v>0.0625</v>
      </c>
      <c r="K15" s="5" t="n">
        <f aca="false">IF(B15&gt;3,(1-_xlfn.BINOM.DIST(3,$B15,($C15-$Q$2+1)/$C15,1)),0)</f>
        <v>0.0123456790123455</v>
      </c>
      <c r="L15" s="5" t="n">
        <f aca="false">IF(B15&gt;4,(1-_xlfn.BINOM.DIST(4,$B15,($C15-$P$2+1)/$C15,1)),)</f>
        <v>0</v>
      </c>
      <c r="M15" s="5" t="n">
        <f aca="false">IF(B15&gt;4,(1-_xlfn.BINOM.DIST(4,$B15,($C15-$Q$2+1)/$C15,1)),0)</f>
        <v>0</v>
      </c>
    </row>
    <row r="16" customFormat="false" ht="12.8" hidden="false" customHeight="false" outlineLevel="0" collapsed="false">
      <c r="A16" s="0" t="s">
        <v>72</v>
      </c>
      <c r="B16" s="0" t="n">
        <v>5</v>
      </c>
      <c r="C16" s="0" t="n">
        <v>10</v>
      </c>
      <c r="D16" s="5" t="n">
        <f aca="false">IF(B16&gt;0,(1-_xlfn.BINOM.DIST(0,$B16,($C16-$P$2+1)/$C16,1)),0)</f>
        <v>0.92224</v>
      </c>
      <c r="E16" s="5" t="n">
        <f aca="false">IF(B16&gt;0,(1-_xlfn.BINOM.DIST(0,$B16,($C16-$Q$2+1)/$C16,1)),0)</f>
        <v>0.67232</v>
      </c>
      <c r="F16" s="5" t="n">
        <f aca="false">=IF(B16&gt;1,(1-_xlfn.BINOM.DIST(1,$B16,($C16-$P$2+1)/$C16,1)),0)</f>
        <v>0.66304</v>
      </c>
      <c r="G16" s="5" t="n">
        <f aca="false">IF(B16&gt;1,(1-_xlfn.BINOM.DIST(1,$B16,($C16-$Q$2+1)/$C16,1)),0)</f>
        <v>0.26272</v>
      </c>
      <c r="H16" s="5" t="n">
        <f aca="false">IF(B16&gt;2,(1-_xlfn.BINOM.DIST(2,$B16,($C16-$P$2+1)/$C16,1)),0)</f>
        <v>0.31744</v>
      </c>
      <c r="I16" s="5" t="n">
        <f aca="false">IF(B16&gt;2,(1-_xlfn.BINOM.DIST(2,$B16,($C16-$Q$2+1)/$C16,1)),0)</f>
        <v>0.0579199999999998</v>
      </c>
      <c r="J16" s="5" t="n">
        <f aca="false">IF(B16&gt;3,(1-_xlfn.BINOM.DIST(3,$B16,($C16-$P$2+1)/$C16,1)),0)</f>
        <v>0.0870400000000002</v>
      </c>
      <c r="K16" s="5" t="n">
        <f aca="false">IF(B16&gt;3,(1-_xlfn.BINOM.DIST(3,$B16,($C16-$Q$2+1)/$C16,1)),0)</f>
        <v>0.00671999999999973</v>
      </c>
      <c r="L16" s="5" t="n">
        <f aca="false">IF(B16&gt;4,(1-_xlfn.BINOM.DIST(4,$B16,($C16-$P$2+1)/$C16,1)),)</f>
        <v>0.0102400000000002</v>
      </c>
      <c r="M16" s="5" t="n">
        <f aca="false">IF(B16&gt;4,(1-_xlfn.BINOM.DIST(4,$B16,($C16-$Q$2+1)/$C16,1)),0)</f>
        <v>0.000319999999999765</v>
      </c>
    </row>
  </sheetData>
  <conditionalFormatting sqref="D1:M1048576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1" sqref="R1:S2 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1" sqref="R1:S2 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1" sqref="R1:S2 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1" sqref="R1:S2 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1" sqref="R1:S2 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1" sqref="R1:S2 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1" sqref="R1:S2 H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1" sqref="R1:S2 D48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G29" activeCellId="1" sqref="R1:S2 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R1:S2 E17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75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2022-09-20T01:03:35Z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