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10269304\Documents\Volcano\Flow\"/>
    </mc:Choice>
  </mc:AlternateContent>
  <bookViews>
    <workbookView xWindow="0" yWindow="0" windowWidth="23040" windowHeight="9120" activeTab="5"/>
  </bookViews>
  <sheets>
    <sheet name="Spain" sheetId="6" r:id="rId1"/>
    <sheet name="Netherlands" sheetId="5" r:id="rId2"/>
    <sheet name="Germany" sheetId="1" r:id="rId3"/>
    <sheet name="UK" sheetId="3" r:id="rId4"/>
    <sheet name="MonthlySummary" sheetId="2" r:id="rId5"/>
    <sheet name="Charts" sheetId="4" r:id="rId6"/>
  </sheets>
  <definedNames>
    <definedName name="_xlnm._FilterDatabase" localSheetId="2" hidden="1">Germany!$A$1:$B$73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" l="1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43" i="2"/>
  <c r="F44" i="2"/>
  <c r="F45" i="2"/>
  <c r="F46" i="2"/>
  <c r="F47" i="2"/>
  <c r="F48" i="2"/>
  <c r="F49" i="2"/>
  <c r="F50" i="2"/>
  <c r="F51" i="2"/>
  <c r="F4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3" i="2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F28" i="6"/>
  <c r="D28" i="6"/>
  <c r="E28" i="6" s="1"/>
  <c r="D27" i="6"/>
  <c r="E27" i="6" s="1"/>
  <c r="F27" i="6" s="1"/>
  <c r="D26" i="6"/>
  <c r="E26" i="6" s="1"/>
  <c r="F26" i="6" s="1"/>
  <c r="E25" i="6"/>
  <c r="F25" i="6" s="1"/>
  <c r="D25" i="6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E45" i="2"/>
  <c r="E53" i="2"/>
  <c r="E61" i="2"/>
  <c r="E6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3" i="2"/>
  <c r="D73" i="5"/>
  <c r="E74" i="2" s="1"/>
  <c r="D72" i="5"/>
  <c r="E73" i="2" s="1"/>
  <c r="D71" i="5"/>
  <c r="E72" i="2" s="1"/>
  <c r="D70" i="5"/>
  <c r="E71" i="2" s="1"/>
  <c r="D69" i="5"/>
  <c r="E70" i="2" s="1"/>
  <c r="D68" i="5"/>
  <c r="D67" i="5"/>
  <c r="E68" i="2" s="1"/>
  <c r="D66" i="5"/>
  <c r="E67" i="2" s="1"/>
  <c r="D65" i="5"/>
  <c r="E66" i="2" s="1"/>
  <c r="D64" i="5"/>
  <c r="E65" i="2" s="1"/>
  <c r="D63" i="5"/>
  <c r="E64" i="2" s="1"/>
  <c r="D62" i="5"/>
  <c r="E63" i="2" s="1"/>
  <c r="D61" i="5"/>
  <c r="E62" i="2" s="1"/>
  <c r="D60" i="5"/>
  <c r="D59" i="5"/>
  <c r="E60" i="2" s="1"/>
  <c r="D58" i="5"/>
  <c r="E59" i="2" s="1"/>
  <c r="D57" i="5"/>
  <c r="E58" i="2" s="1"/>
  <c r="D56" i="5"/>
  <c r="E57" i="2" s="1"/>
  <c r="D55" i="5"/>
  <c r="E56" i="2" s="1"/>
  <c r="D54" i="5"/>
  <c r="E55" i="2" s="1"/>
  <c r="D53" i="5"/>
  <c r="E54" i="2" s="1"/>
  <c r="D52" i="5"/>
  <c r="D51" i="5"/>
  <c r="E52" i="2" s="1"/>
  <c r="D50" i="5"/>
  <c r="E51" i="2" s="1"/>
  <c r="D49" i="5"/>
  <c r="E50" i="2" s="1"/>
  <c r="D48" i="5"/>
  <c r="E49" i="2" s="1"/>
  <c r="D47" i="5"/>
  <c r="E48" i="2" s="1"/>
  <c r="D46" i="5"/>
  <c r="E47" i="2" s="1"/>
  <c r="D45" i="5"/>
  <c r="E46" i="2" s="1"/>
  <c r="D44" i="5"/>
  <c r="D43" i="5"/>
  <c r="E44" i="2" s="1"/>
  <c r="D42" i="5"/>
  <c r="E43" i="2" s="1"/>
  <c r="D41" i="5"/>
  <c r="E42" i="2" s="1"/>
  <c r="D40" i="5"/>
  <c r="E40" i="5" s="1"/>
  <c r="F40" i="5" s="1"/>
  <c r="D39" i="5"/>
  <c r="E39" i="5" s="1"/>
  <c r="F39" i="5" s="1"/>
  <c r="D38" i="5"/>
  <c r="E38" i="5" s="1"/>
  <c r="F38" i="5" s="1"/>
  <c r="D37" i="5"/>
  <c r="E37" i="5" s="1"/>
  <c r="F37" i="5" s="1"/>
  <c r="D36" i="5"/>
  <c r="E36" i="5" s="1"/>
  <c r="F36" i="5" s="1"/>
  <c r="D35" i="5"/>
  <c r="E35" i="5" s="1"/>
  <c r="F35" i="5" s="1"/>
  <c r="D34" i="5"/>
  <c r="E34" i="5" s="1"/>
  <c r="F34" i="5" s="1"/>
  <c r="D33" i="5"/>
  <c r="E33" i="5" s="1"/>
  <c r="F33" i="5" s="1"/>
  <c r="D32" i="5"/>
  <c r="E32" i="5" s="1"/>
  <c r="F32" i="5" s="1"/>
  <c r="D31" i="5"/>
  <c r="E31" i="5" s="1"/>
  <c r="F31" i="5" s="1"/>
  <c r="D30" i="5"/>
  <c r="E30" i="5" s="1"/>
  <c r="F30" i="5" s="1"/>
  <c r="D29" i="5"/>
  <c r="E29" i="5" s="1"/>
  <c r="F29" i="5" s="1"/>
  <c r="D28" i="5"/>
  <c r="E28" i="5" s="1"/>
  <c r="F28" i="5" s="1"/>
  <c r="D27" i="5"/>
  <c r="E27" i="5" s="1"/>
  <c r="F27" i="5" s="1"/>
  <c r="D26" i="5"/>
  <c r="E26" i="5" s="1"/>
  <c r="F26" i="5" s="1"/>
  <c r="D25" i="5"/>
  <c r="E25" i="5" s="1"/>
  <c r="F25" i="5" s="1"/>
  <c r="D24" i="5"/>
  <c r="E24" i="5" s="1"/>
  <c r="F24" i="5" s="1"/>
  <c r="D23" i="5"/>
  <c r="E23" i="5" s="1"/>
  <c r="F23" i="5" s="1"/>
  <c r="D22" i="5"/>
  <c r="E22" i="5" s="1"/>
  <c r="F22" i="5" s="1"/>
  <c r="D21" i="5"/>
  <c r="E21" i="5" s="1"/>
  <c r="F21" i="5" s="1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D15" i="5"/>
  <c r="E15" i="5" s="1"/>
  <c r="F15" i="5" s="1"/>
  <c r="D14" i="5"/>
  <c r="E14" i="5" s="1"/>
  <c r="F14" i="5" s="1"/>
  <c r="D13" i="5"/>
  <c r="E13" i="5" s="1"/>
  <c r="F13" i="5" s="1"/>
  <c r="D12" i="5"/>
  <c r="E12" i="5" s="1"/>
  <c r="F12" i="5" s="1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E7" i="5" s="1"/>
  <c r="F7" i="5" s="1"/>
  <c r="D6" i="5"/>
  <c r="E6" i="5" s="1"/>
  <c r="F6" i="5" s="1"/>
  <c r="D5" i="5"/>
  <c r="E5" i="5" s="1"/>
  <c r="F5" i="5" s="1"/>
  <c r="D4" i="5"/>
  <c r="E4" i="5" s="1"/>
  <c r="F4" i="5" s="1"/>
  <c r="D3" i="5"/>
  <c r="E3" i="5" s="1"/>
  <c r="F3" i="5" s="1"/>
  <c r="D2" i="5"/>
  <c r="E2" i="5" s="1"/>
  <c r="F2" i="5" s="1"/>
  <c r="K19" i="5" s="1"/>
  <c r="K20" i="5" s="1"/>
  <c r="D47" i="2"/>
  <c r="D5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3" i="2"/>
  <c r="D73" i="1"/>
  <c r="D74" i="2" s="1"/>
  <c r="D72" i="1"/>
  <c r="D73" i="2" s="1"/>
  <c r="D71" i="1"/>
  <c r="D72" i="2" s="1"/>
  <c r="D70" i="1"/>
  <c r="D71" i="2" s="1"/>
  <c r="D69" i="1"/>
  <c r="D70" i="2" s="1"/>
  <c r="D68" i="1"/>
  <c r="D69" i="2" s="1"/>
  <c r="D67" i="1"/>
  <c r="D68" i="2" s="1"/>
  <c r="D66" i="1"/>
  <c r="D67" i="2" s="1"/>
  <c r="D65" i="1"/>
  <c r="D66" i="2" s="1"/>
  <c r="D64" i="1"/>
  <c r="D65" i="2" s="1"/>
  <c r="D63" i="1"/>
  <c r="D64" i="2" s="1"/>
  <c r="D62" i="1"/>
  <c r="D63" i="2" s="1"/>
  <c r="D61" i="1"/>
  <c r="D62" i="2" s="1"/>
  <c r="D60" i="1"/>
  <c r="D61" i="2" s="1"/>
  <c r="D59" i="1"/>
  <c r="D60" i="2" s="1"/>
  <c r="D58" i="1"/>
  <c r="D59" i="2" s="1"/>
  <c r="D57" i="1"/>
  <c r="D58" i="2" s="1"/>
  <c r="D56" i="1"/>
  <c r="D57" i="2" s="1"/>
  <c r="D55" i="1"/>
  <c r="D56" i="2" s="1"/>
  <c r="D54" i="1"/>
  <c r="D55" i="2" s="1"/>
  <c r="D53" i="1"/>
  <c r="D54" i="2" s="1"/>
  <c r="D52" i="1"/>
  <c r="D51" i="1"/>
  <c r="D52" i="2" s="1"/>
  <c r="D50" i="1"/>
  <c r="D51" i="2" s="1"/>
  <c r="D49" i="1"/>
  <c r="D50" i="2" s="1"/>
  <c r="D48" i="1"/>
  <c r="D49" i="2" s="1"/>
  <c r="D47" i="1"/>
  <c r="D48" i="2" s="1"/>
  <c r="D46" i="1"/>
  <c r="D45" i="1"/>
  <c r="D46" i="2" s="1"/>
  <c r="D44" i="1"/>
  <c r="D45" i="2" s="1"/>
  <c r="D43" i="1"/>
  <c r="D44" i="2" s="1"/>
  <c r="D42" i="1"/>
  <c r="D43" i="2" s="1"/>
  <c r="D41" i="1"/>
  <c r="D42" i="2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K3" i="4"/>
  <c r="K2" i="4"/>
  <c r="D4" i="4"/>
  <c r="K19" i="6" l="1"/>
  <c r="K20" i="6" s="1"/>
  <c r="K19" i="1"/>
  <c r="K20" i="1" s="1"/>
  <c r="D43" i="4"/>
  <c r="D39" i="4"/>
  <c r="D27" i="4"/>
  <c r="D23" i="4"/>
  <c r="D11" i="4"/>
  <c r="D7" i="4"/>
  <c r="D32" i="4"/>
  <c r="D28" i="4"/>
  <c r="D16" i="4"/>
  <c r="D12" i="4"/>
  <c r="D33" i="4"/>
  <c r="D17" i="4"/>
  <c r="D22" i="4"/>
  <c r="C53" i="2"/>
  <c r="C55" i="2"/>
  <c r="C57" i="2"/>
  <c r="C59" i="2"/>
  <c r="C61" i="2"/>
  <c r="C42" i="2"/>
  <c r="C4" i="2"/>
  <c r="J4" i="2" s="1"/>
  <c r="C5" i="2"/>
  <c r="J5" i="2" s="1"/>
  <c r="C6" i="2"/>
  <c r="J6" i="2" s="1"/>
  <c r="C7" i="2"/>
  <c r="J7" i="2" s="1"/>
  <c r="C8" i="2"/>
  <c r="J8" i="2" s="1"/>
  <c r="C9" i="2"/>
  <c r="J9" i="2" s="1"/>
  <c r="C10" i="2"/>
  <c r="J10" i="2" s="1"/>
  <c r="C11" i="2"/>
  <c r="J11" i="2" s="1"/>
  <c r="C12" i="2"/>
  <c r="J12" i="2" s="1"/>
  <c r="C13" i="2"/>
  <c r="J13" i="2" s="1"/>
  <c r="C14" i="2"/>
  <c r="J14" i="2" s="1"/>
  <c r="C15" i="2"/>
  <c r="J15" i="2" s="1"/>
  <c r="C16" i="2"/>
  <c r="J16" i="2" s="1"/>
  <c r="C17" i="2"/>
  <c r="J17" i="2" s="1"/>
  <c r="C18" i="2"/>
  <c r="J18" i="2" s="1"/>
  <c r="C19" i="2"/>
  <c r="J19" i="2" s="1"/>
  <c r="C20" i="2"/>
  <c r="J20" i="2" s="1"/>
  <c r="C21" i="2"/>
  <c r="J21" i="2" s="1"/>
  <c r="C22" i="2"/>
  <c r="J22" i="2" s="1"/>
  <c r="C23" i="2"/>
  <c r="J23" i="2" s="1"/>
  <c r="C24" i="2"/>
  <c r="J24" i="2" s="1"/>
  <c r="C25" i="2"/>
  <c r="J25" i="2" s="1"/>
  <c r="C26" i="2"/>
  <c r="J26" i="2" s="1"/>
  <c r="C27" i="2"/>
  <c r="J27" i="2" s="1"/>
  <c r="C28" i="2"/>
  <c r="J28" i="2" s="1"/>
  <c r="C29" i="2"/>
  <c r="J29" i="2" s="1"/>
  <c r="C30" i="2"/>
  <c r="J30" i="2" s="1"/>
  <c r="C31" i="2"/>
  <c r="J31" i="2" s="1"/>
  <c r="C32" i="2"/>
  <c r="J32" i="2" s="1"/>
  <c r="C33" i="2"/>
  <c r="J33" i="2" s="1"/>
  <c r="C34" i="2"/>
  <c r="J34" i="2" s="1"/>
  <c r="C35" i="2"/>
  <c r="J35" i="2" s="1"/>
  <c r="C36" i="2"/>
  <c r="J36" i="2" s="1"/>
  <c r="C37" i="2"/>
  <c r="J37" i="2" s="1"/>
  <c r="C38" i="2"/>
  <c r="J38" i="2" s="1"/>
  <c r="C39" i="2"/>
  <c r="J39" i="2" s="1"/>
  <c r="C40" i="2"/>
  <c r="J40" i="2" s="1"/>
  <c r="C41" i="2"/>
  <c r="C3" i="2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41" i="3"/>
  <c r="W4" i="3"/>
  <c r="X4" i="3" s="1"/>
  <c r="W6" i="3"/>
  <c r="X6" i="3" s="1"/>
  <c r="W8" i="3"/>
  <c r="X8" i="3" s="1"/>
  <c r="W10" i="3"/>
  <c r="X10" i="3" s="1"/>
  <c r="W12" i="3"/>
  <c r="X12" i="3" s="1"/>
  <c r="W14" i="3"/>
  <c r="X14" i="3" s="1"/>
  <c r="W16" i="3"/>
  <c r="X16" i="3" s="1"/>
  <c r="W18" i="3"/>
  <c r="X18" i="3" s="1"/>
  <c r="W20" i="3"/>
  <c r="X20" i="3" s="1"/>
  <c r="W22" i="3"/>
  <c r="X22" i="3" s="1"/>
  <c r="W24" i="3"/>
  <c r="X24" i="3" s="1"/>
  <c r="W26" i="3"/>
  <c r="X26" i="3" s="1"/>
  <c r="W28" i="3"/>
  <c r="X28" i="3" s="1"/>
  <c r="W30" i="3"/>
  <c r="X30" i="3" s="1"/>
  <c r="W32" i="3"/>
  <c r="X32" i="3" s="1"/>
  <c r="W34" i="3"/>
  <c r="X34" i="3" s="1"/>
  <c r="W36" i="3"/>
  <c r="X36" i="3" s="1"/>
  <c r="W38" i="3"/>
  <c r="X38" i="3" s="1"/>
  <c r="W40" i="3"/>
  <c r="X40" i="3" s="1"/>
  <c r="U3" i="3"/>
  <c r="W3" i="3" s="1"/>
  <c r="X3" i="3" s="1"/>
  <c r="U4" i="3"/>
  <c r="U5" i="3"/>
  <c r="W5" i="3" s="1"/>
  <c r="X5" i="3" s="1"/>
  <c r="U6" i="3"/>
  <c r="U7" i="3"/>
  <c r="W7" i="3" s="1"/>
  <c r="X7" i="3" s="1"/>
  <c r="U8" i="3"/>
  <c r="U9" i="3"/>
  <c r="W9" i="3" s="1"/>
  <c r="X9" i="3" s="1"/>
  <c r="U10" i="3"/>
  <c r="U11" i="3"/>
  <c r="W11" i="3" s="1"/>
  <c r="X11" i="3" s="1"/>
  <c r="U12" i="3"/>
  <c r="U13" i="3"/>
  <c r="W13" i="3" s="1"/>
  <c r="X13" i="3" s="1"/>
  <c r="U14" i="3"/>
  <c r="U15" i="3"/>
  <c r="W15" i="3" s="1"/>
  <c r="X15" i="3" s="1"/>
  <c r="U16" i="3"/>
  <c r="U17" i="3"/>
  <c r="W17" i="3" s="1"/>
  <c r="X17" i="3" s="1"/>
  <c r="U18" i="3"/>
  <c r="U19" i="3"/>
  <c r="W19" i="3" s="1"/>
  <c r="X19" i="3" s="1"/>
  <c r="U20" i="3"/>
  <c r="U21" i="3"/>
  <c r="W21" i="3" s="1"/>
  <c r="X21" i="3" s="1"/>
  <c r="U22" i="3"/>
  <c r="U23" i="3"/>
  <c r="W23" i="3" s="1"/>
  <c r="X23" i="3" s="1"/>
  <c r="U24" i="3"/>
  <c r="U25" i="3"/>
  <c r="W25" i="3" s="1"/>
  <c r="X25" i="3" s="1"/>
  <c r="U26" i="3"/>
  <c r="U27" i="3"/>
  <c r="W27" i="3" s="1"/>
  <c r="X27" i="3" s="1"/>
  <c r="U28" i="3"/>
  <c r="U29" i="3"/>
  <c r="W29" i="3" s="1"/>
  <c r="X29" i="3" s="1"/>
  <c r="U30" i="3"/>
  <c r="U31" i="3"/>
  <c r="W31" i="3" s="1"/>
  <c r="X31" i="3" s="1"/>
  <c r="U32" i="3"/>
  <c r="U33" i="3"/>
  <c r="W33" i="3" s="1"/>
  <c r="X33" i="3" s="1"/>
  <c r="U34" i="3"/>
  <c r="U35" i="3"/>
  <c r="W35" i="3" s="1"/>
  <c r="X35" i="3" s="1"/>
  <c r="U36" i="3"/>
  <c r="U37" i="3"/>
  <c r="W37" i="3" s="1"/>
  <c r="X37" i="3" s="1"/>
  <c r="U38" i="3"/>
  <c r="U39" i="3"/>
  <c r="W39" i="3" s="1"/>
  <c r="X39" i="3" s="1"/>
  <c r="U40" i="3"/>
  <c r="U2" i="3"/>
  <c r="W2" i="3" s="1"/>
  <c r="X2" i="3" s="1"/>
  <c r="D63" i="3"/>
  <c r="C64" i="2" s="1"/>
  <c r="D64" i="3"/>
  <c r="C65" i="2" s="1"/>
  <c r="D65" i="3"/>
  <c r="C66" i="2" s="1"/>
  <c r="D66" i="3"/>
  <c r="C67" i="2" s="1"/>
  <c r="D67" i="3"/>
  <c r="C68" i="2" s="1"/>
  <c r="D68" i="3"/>
  <c r="C69" i="2" s="1"/>
  <c r="D69" i="3"/>
  <c r="C70" i="2" s="1"/>
  <c r="D70" i="3"/>
  <c r="C71" i="2" s="1"/>
  <c r="D71" i="3"/>
  <c r="C72" i="2" s="1"/>
  <c r="D72" i="3"/>
  <c r="C73" i="2" s="1"/>
  <c r="D73" i="3"/>
  <c r="C74" i="2" s="1"/>
  <c r="D62" i="3"/>
  <c r="C63" i="2" s="1"/>
  <c r="D61" i="3"/>
  <c r="C62" i="2" s="1"/>
  <c r="D51" i="3"/>
  <c r="C52" i="2" s="1"/>
  <c r="D52" i="3"/>
  <c r="D53" i="3"/>
  <c r="C54" i="2" s="1"/>
  <c r="D54" i="3"/>
  <c r="D55" i="3"/>
  <c r="C56" i="2" s="1"/>
  <c r="D56" i="3"/>
  <c r="D57" i="3"/>
  <c r="C58" i="2" s="1"/>
  <c r="D58" i="3"/>
  <c r="D59" i="3"/>
  <c r="C60" i="2" s="1"/>
  <c r="D60" i="3"/>
  <c r="D50" i="3"/>
  <c r="C51" i="2" s="1"/>
  <c r="D41" i="3"/>
  <c r="D42" i="3"/>
  <c r="C43" i="2" s="1"/>
  <c r="J43" i="2" s="1"/>
  <c r="D43" i="3"/>
  <c r="C44" i="2" s="1"/>
  <c r="D44" i="3"/>
  <c r="C45" i="2" s="1"/>
  <c r="D45" i="3"/>
  <c r="C46" i="2" s="1"/>
  <c r="D46" i="3"/>
  <c r="C47" i="2" s="1"/>
  <c r="D47" i="3"/>
  <c r="C48" i="2" s="1"/>
  <c r="D48" i="3"/>
  <c r="C49" i="2" s="1"/>
  <c r="D49" i="3"/>
  <c r="C50" i="2" s="1"/>
  <c r="E40" i="3"/>
  <c r="F37" i="3"/>
  <c r="F40" i="3"/>
  <c r="D39" i="3"/>
  <c r="E39" i="3" s="1"/>
  <c r="F39" i="3" s="1"/>
  <c r="D40" i="3"/>
  <c r="D38" i="3"/>
  <c r="E38" i="3" s="1"/>
  <c r="F38" i="3" s="1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1" i="3"/>
  <c r="E31" i="3" s="1"/>
  <c r="F31" i="3" s="1"/>
  <c r="D32" i="3"/>
  <c r="E32" i="3" s="1"/>
  <c r="F32" i="3" s="1"/>
  <c r="D33" i="3"/>
  <c r="E33" i="3" s="1"/>
  <c r="F33" i="3" s="1"/>
  <c r="D34" i="3"/>
  <c r="E34" i="3" s="1"/>
  <c r="F34" i="3" s="1"/>
  <c r="D35" i="3"/>
  <c r="E35" i="3" s="1"/>
  <c r="F35" i="3" s="1"/>
  <c r="D36" i="3"/>
  <c r="E36" i="3" s="1"/>
  <c r="F36" i="3" s="1"/>
  <c r="D37" i="3"/>
  <c r="E37" i="3" s="1"/>
  <c r="D26" i="3"/>
  <c r="E26" i="3" s="1"/>
  <c r="F26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14" i="3"/>
  <c r="E14" i="3" s="1"/>
  <c r="F14" i="3" s="1"/>
  <c r="D3" i="3"/>
  <c r="E3" i="3" s="1"/>
  <c r="F3" i="3" s="1"/>
  <c r="D4" i="3"/>
  <c r="E4" i="3" s="1"/>
  <c r="F4" i="3" s="1"/>
  <c r="D5" i="3"/>
  <c r="E5" i="3" s="1"/>
  <c r="F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2" i="3"/>
  <c r="E2" i="3" s="1"/>
  <c r="F2" i="3" s="1"/>
  <c r="K19" i="3" l="1"/>
  <c r="E45" i="4"/>
  <c r="J42" i="2"/>
  <c r="J71" i="2"/>
  <c r="E74" i="4"/>
  <c r="E70" i="4"/>
  <c r="J67" i="2"/>
  <c r="J63" i="2"/>
  <c r="E66" i="4"/>
  <c r="E62" i="4"/>
  <c r="J59" i="2"/>
  <c r="J55" i="2"/>
  <c r="E58" i="4"/>
  <c r="E54" i="4"/>
  <c r="J51" i="2"/>
  <c r="J47" i="2"/>
  <c r="E50" i="4"/>
  <c r="D38" i="4"/>
  <c r="E73" i="4"/>
  <c r="J70" i="2"/>
  <c r="J62" i="2"/>
  <c r="E65" i="4"/>
  <c r="J54" i="2"/>
  <c r="E57" i="4"/>
  <c r="J46" i="2"/>
  <c r="E49" i="4"/>
  <c r="D26" i="4"/>
  <c r="D21" i="4"/>
  <c r="E75" i="4"/>
  <c r="J72" i="2"/>
  <c r="E71" i="4"/>
  <c r="J68" i="2"/>
  <c r="E67" i="4"/>
  <c r="J64" i="2"/>
  <c r="E63" i="4"/>
  <c r="J60" i="2"/>
  <c r="E59" i="4"/>
  <c r="J56" i="2"/>
  <c r="E55" i="4"/>
  <c r="J52" i="2"/>
  <c r="E51" i="4"/>
  <c r="J48" i="2"/>
  <c r="E47" i="4"/>
  <c r="J44" i="2"/>
  <c r="D18" i="4"/>
  <c r="D34" i="4"/>
  <c r="D13" i="4"/>
  <c r="D29" i="4"/>
  <c r="D8" i="4"/>
  <c r="D24" i="4"/>
  <c r="D40" i="4"/>
  <c r="D19" i="4"/>
  <c r="D35" i="4"/>
  <c r="D6" i="4"/>
  <c r="J3" i="2"/>
  <c r="E77" i="4"/>
  <c r="J74" i="2"/>
  <c r="E69" i="4"/>
  <c r="J66" i="2"/>
  <c r="E61" i="4"/>
  <c r="J58" i="2"/>
  <c r="E53" i="4"/>
  <c r="J50" i="2"/>
  <c r="D10" i="4"/>
  <c r="D42" i="4"/>
  <c r="D37" i="4"/>
  <c r="D44" i="4"/>
  <c r="J41" i="2"/>
  <c r="E76" i="4"/>
  <c r="J73" i="2"/>
  <c r="E72" i="4"/>
  <c r="J69" i="2"/>
  <c r="E68" i="4"/>
  <c r="J65" i="2"/>
  <c r="E64" i="4"/>
  <c r="J61" i="2"/>
  <c r="E60" i="4"/>
  <c r="J57" i="2"/>
  <c r="E56" i="4"/>
  <c r="J53" i="2"/>
  <c r="E52" i="4"/>
  <c r="J49" i="2"/>
  <c r="E48" i="4"/>
  <c r="J45" i="2"/>
  <c r="D14" i="4"/>
  <c r="D30" i="4"/>
  <c r="D9" i="4"/>
  <c r="D25" i="4"/>
  <c r="D41" i="4"/>
  <c r="D20" i="4"/>
  <c r="D36" i="4"/>
  <c r="D15" i="4"/>
  <c r="D31" i="4"/>
  <c r="E46" i="4"/>
</calcChain>
</file>

<file path=xl/sharedStrings.xml><?xml version="1.0" encoding="utf-8"?>
<sst xmlns="http://schemas.openxmlformats.org/spreadsheetml/2006/main" count="262" uniqueCount="43">
  <si>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</si>
  <si>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</si>
  <si>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</si>
  <si>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</si>
  <si>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</si>
  <si>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</si>
  <si>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</si>
  <si>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</si>
  <si>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</si>
  <si>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</si>
  <si>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</si>
  <si>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</si>
  <si>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sno</t>
  </si>
  <si>
    <t>value</t>
  </si>
  <si>
    <t>Intercept</t>
  </si>
  <si>
    <t>Seasonal</t>
  </si>
  <si>
    <t>Forecasted</t>
  </si>
  <si>
    <t>Residuals</t>
  </si>
  <si>
    <t>t</t>
  </si>
  <si>
    <t>Accuracy</t>
  </si>
  <si>
    <t>Error%</t>
  </si>
  <si>
    <t>By Excel</t>
  </si>
  <si>
    <t>0.00451x+19.646</t>
  </si>
  <si>
    <t>R Square</t>
  </si>
  <si>
    <t>Actual</t>
  </si>
  <si>
    <t>Forecast</t>
  </si>
  <si>
    <t>Forecast-Actual</t>
  </si>
  <si>
    <t>Month</t>
  </si>
  <si>
    <t>UK</t>
  </si>
  <si>
    <t>Select Country</t>
  </si>
  <si>
    <t>Netherlands</t>
  </si>
  <si>
    <t>Germany</t>
  </si>
  <si>
    <t>Worldwide</t>
  </si>
  <si>
    <t>USA</t>
  </si>
  <si>
    <t>Combo wires</t>
  </si>
  <si>
    <t>Spain</t>
  </si>
  <si>
    <t>Japan</t>
  </si>
  <si>
    <t>ROW</t>
  </si>
  <si>
    <t>Year</t>
  </si>
  <si>
    <t>Title: Chart 1</t>
  </si>
  <si>
    <t>Title: Chart 2</t>
  </si>
  <si>
    <t>"t"</t>
  </si>
  <si>
    <t>Seasonal weightage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</si>
</sst>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24"/>
      <color rgb="FFFFFF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0" fontId="3" fillId="2" borderId="0" xfId="0" applyFont="1" applyFill="1"/>
    <xf numFmtId="0" fontId="0" fillId="3" borderId="0" xfId="0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9" fontId="0" fillId="0" borderId="0" xfId="1" applyFont="1"/>
    <xf numFmtId="9" fontId="0" fillId="0" borderId="0" xfId="0" applyNumberFormat="1"/>
    <xf numFmtId="0" fontId="4" fillId="0" borderId="0" xfId="0" applyFont="1"/>
    <xf numFmtId="0" fontId="5" fillId="5" borderId="0" xfId="0" applyFont="1" applyFill="1" applyAlignment="1">
      <alignment vertical="center"/>
    </xf>
    <xf numFmtId="0" fontId="0" fillId="5" borderId="0" xfId="0" applyFill="1"/>
    <xf numFmtId="0" fontId="8" fillId="0" borderId="0" xfId="0" applyFont="1"/>
    <xf numFmtId="0" fontId="9" fillId="3" borderId="2" xfId="0" applyFont="1" applyFill="1" applyBorder="1"/>
    <xf numFmtId="0" fontId="0" fillId="3" borderId="3" xfId="0" applyFill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9" xfId="0" applyNumberFormat="1" applyBorder="1"/>
    <xf numFmtId="0" fontId="0" fillId="0" borderId="9" xfId="0" applyBorder="1"/>
    <xf numFmtId="164" fontId="4" fillId="3" borderId="6" xfId="0" applyNumberFormat="1" applyFont="1" applyFill="1" applyBorder="1"/>
    <xf numFmtId="164" fontId="0" fillId="3" borderId="6" xfId="0" applyNumberFormat="1" applyFill="1" applyBorder="1"/>
    <xf numFmtId="0" fontId="4" fillId="0" borderId="1" xfId="0" applyFont="1" applyBorder="1"/>
    <xf numFmtId="0" fontId="4" fillId="0" borderId="12" xfId="0" applyFont="1" applyBorder="1"/>
    <xf numFmtId="0" fontId="0" fillId="0" borderId="11" xfId="0" applyBorder="1"/>
    <xf numFmtId="0" fontId="0" fillId="0" borderId="13" xfId="0" applyBorder="1"/>
    <xf numFmtId="0" fontId="0" fillId="0" borderId="10" xfId="0" applyBorder="1"/>
    <xf numFmtId="164" fontId="0" fillId="3" borderId="9" xfId="0" applyNumberFormat="1" applyFill="1" applyBorder="1"/>
    <xf numFmtId="164" fontId="4" fillId="3" borderId="9" xfId="0" applyNumberFormat="1" applyFont="1" applyFill="1" applyBorder="1"/>
    <xf numFmtId="0" fontId="10" fillId="3" borderId="0" xfId="0" applyFont="1" applyFill="1"/>
    <xf numFmtId="0" fontId="3" fillId="2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Trend - Excel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UK!$T$1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248687664042"/>
                  <c:y val="-0.16253754738990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UK!$S$2:$S$73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UK!$T$2:$T$73</c:f>
              <c:numCache>
                <c:formatCode>General</c:formatCode>
                <c:ptCount val="72"/>
                <c:pt idx="0">
                  <c:v>6</c:v>
                </c:pt>
                <c:pt idx="1">
                  <c:v>8</c:v>
                </c:pt>
                <c:pt idx="2">
                  <c:v>24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44</c:v>
                </c:pt>
                <c:pt idx="9">
                  <c:v>31</c:v>
                </c:pt>
                <c:pt idx="10">
                  <c:v>1</c:v>
                </c:pt>
                <c:pt idx="11">
                  <c:v>38</c:v>
                </c:pt>
                <c:pt idx="12">
                  <c:v>1</c:v>
                </c:pt>
                <c:pt idx="13">
                  <c:v>6</c:v>
                </c:pt>
                <c:pt idx="14">
                  <c:v>22</c:v>
                </c:pt>
                <c:pt idx="15">
                  <c:v>50</c:v>
                </c:pt>
                <c:pt idx="16">
                  <c:v>17</c:v>
                </c:pt>
                <c:pt idx="17">
                  <c:v>98</c:v>
                </c:pt>
                <c:pt idx="18">
                  <c:v>20</c:v>
                </c:pt>
                <c:pt idx="19">
                  <c:v>52</c:v>
                </c:pt>
                <c:pt idx="20">
                  <c:v>25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22</c:v>
                </c:pt>
                <c:pt idx="27">
                  <c:v>2</c:v>
                </c:pt>
                <c:pt idx="28">
                  <c:v>0</c:v>
                </c:pt>
                <c:pt idx="29">
                  <c:v>46</c:v>
                </c:pt>
                <c:pt idx="30">
                  <c:v>20</c:v>
                </c:pt>
                <c:pt idx="31">
                  <c:v>0</c:v>
                </c:pt>
                <c:pt idx="32">
                  <c:v>15</c:v>
                </c:pt>
                <c:pt idx="33">
                  <c:v>48</c:v>
                </c:pt>
                <c:pt idx="34">
                  <c:v>5</c:v>
                </c:pt>
                <c:pt idx="35">
                  <c:v>0</c:v>
                </c:pt>
                <c:pt idx="36">
                  <c:v>10</c:v>
                </c:pt>
                <c:pt idx="37">
                  <c:v>22</c:v>
                </c:pt>
                <c:pt idx="38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UK!$V$1</c:f>
              <c:strCache>
                <c:ptCount val="1"/>
                <c:pt idx="0">
                  <c:v>Forecasted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UK!$V$2:$V$73</c:f>
              <c:numCache>
                <c:formatCode>General</c:formatCode>
                <c:ptCount val="72"/>
                <c:pt idx="39">
                  <c:v>17.842000000000002</c:v>
                </c:pt>
                <c:pt idx="40">
                  <c:v>17.796900000000001</c:v>
                </c:pt>
                <c:pt idx="41">
                  <c:v>17.751799999999999</c:v>
                </c:pt>
                <c:pt idx="42">
                  <c:v>17.706700000000001</c:v>
                </c:pt>
                <c:pt idx="43">
                  <c:v>17.6616</c:v>
                </c:pt>
                <c:pt idx="44">
                  <c:v>17.616500000000002</c:v>
                </c:pt>
                <c:pt idx="45">
                  <c:v>17.571400000000001</c:v>
                </c:pt>
                <c:pt idx="46">
                  <c:v>17.526299999999999</c:v>
                </c:pt>
                <c:pt idx="47">
                  <c:v>17.481200000000001</c:v>
                </c:pt>
                <c:pt idx="48">
                  <c:v>17.4361</c:v>
                </c:pt>
                <c:pt idx="49">
                  <c:v>17.391000000000002</c:v>
                </c:pt>
                <c:pt idx="50">
                  <c:v>17.3459</c:v>
                </c:pt>
                <c:pt idx="51">
                  <c:v>17.300800000000002</c:v>
                </c:pt>
                <c:pt idx="52">
                  <c:v>17.255700000000001</c:v>
                </c:pt>
                <c:pt idx="53">
                  <c:v>17.210599999999999</c:v>
                </c:pt>
                <c:pt idx="54">
                  <c:v>17.165500000000002</c:v>
                </c:pt>
                <c:pt idx="55">
                  <c:v>17.1204</c:v>
                </c:pt>
                <c:pt idx="56">
                  <c:v>17.075300000000002</c:v>
                </c:pt>
                <c:pt idx="57">
                  <c:v>17.030200000000001</c:v>
                </c:pt>
                <c:pt idx="58">
                  <c:v>16.985099999999999</c:v>
                </c:pt>
                <c:pt idx="59">
                  <c:v>16.940000000000001</c:v>
                </c:pt>
                <c:pt idx="60">
                  <c:v>16.8949</c:v>
                </c:pt>
                <c:pt idx="61">
                  <c:v>16.849800000000002</c:v>
                </c:pt>
                <c:pt idx="62">
                  <c:v>16.8047</c:v>
                </c:pt>
                <c:pt idx="63">
                  <c:v>16.759599999999999</c:v>
                </c:pt>
                <c:pt idx="64">
                  <c:v>16.714500000000001</c:v>
                </c:pt>
                <c:pt idx="65">
                  <c:v>16.6694</c:v>
                </c:pt>
                <c:pt idx="66">
                  <c:v>16.624300000000002</c:v>
                </c:pt>
                <c:pt idx="67">
                  <c:v>16.5792</c:v>
                </c:pt>
                <c:pt idx="68">
                  <c:v>16.534100000000002</c:v>
                </c:pt>
                <c:pt idx="69">
                  <c:v>16.489000000000001</c:v>
                </c:pt>
                <c:pt idx="70">
                  <c:v>16.443899999999999</c:v>
                </c:pt>
                <c:pt idx="71">
                  <c:v>16.398800000000001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25752"/>
        <c:axId val="312625360"/>
      </c:lineChart>
      <c:catAx>
        <c:axId val="3126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25360"/>
        <c:crosses val="autoZero"/>
        <c:auto val="1"/>
        <c:lblAlgn val="ctr"/>
        <c:lblOffset val="100"/>
        <c:noMultiLvlLbl val="0"/>
      </c:catAx>
      <c:valAx>
        <c:axId val="3126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Charts!$K$2</c:f>
          <c:strCache>
            <c:ptCount val="1"/>
            <c:pt idx="0">
              <c:v>Netherlands-Combo wires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Charts!$B$6:$C$77</c:f>
              <c:multiLvlStrCache>
                <c:ptCount val="7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</c:lvl>
              </c:multiLvlStrCache>
            </c:multiLvlStrRef>
          </c:cat>
          <c:val>
            <c:numRef>
              <c:f>Charts!$D$6:$D$77</c:f>
              <c:numCache>
                <c:formatCode>General</c:formatCode>
                <c:ptCount val="72"/>
                <c:pt idx="0">
                  <c:v>20</c:v>
                </c:pt>
                <c:pt idx="1">
                  <c:v>13</c:v>
                </c:pt>
                <c:pt idx="2">
                  <c:v>28</c:v>
                </c:pt>
                <c:pt idx="3">
                  <c:v>0</c:v>
                </c:pt>
                <c:pt idx="4">
                  <c:v>24</c:v>
                </c:pt>
                <c:pt idx="5">
                  <c:v>12</c:v>
                </c:pt>
                <c:pt idx="6">
                  <c:v>11</c:v>
                </c:pt>
                <c:pt idx="7">
                  <c:v>0</c:v>
                </c:pt>
                <c:pt idx="8">
                  <c:v>16</c:v>
                </c:pt>
                <c:pt idx="9">
                  <c:v>21</c:v>
                </c:pt>
                <c:pt idx="10">
                  <c:v>17</c:v>
                </c:pt>
                <c:pt idx="11">
                  <c:v>9</c:v>
                </c:pt>
                <c:pt idx="12">
                  <c:v>13</c:v>
                </c:pt>
                <c:pt idx="13">
                  <c:v>17</c:v>
                </c:pt>
                <c:pt idx="14">
                  <c:v>24</c:v>
                </c:pt>
                <c:pt idx="15">
                  <c:v>19</c:v>
                </c:pt>
                <c:pt idx="16">
                  <c:v>22</c:v>
                </c:pt>
                <c:pt idx="17">
                  <c:v>48</c:v>
                </c:pt>
                <c:pt idx="18">
                  <c:v>22</c:v>
                </c:pt>
                <c:pt idx="19">
                  <c:v>29</c:v>
                </c:pt>
                <c:pt idx="20">
                  <c:v>27</c:v>
                </c:pt>
                <c:pt idx="21">
                  <c:v>14</c:v>
                </c:pt>
                <c:pt idx="22">
                  <c:v>41</c:v>
                </c:pt>
                <c:pt idx="23">
                  <c:v>23</c:v>
                </c:pt>
                <c:pt idx="24">
                  <c:v>4</c:v>
                </c:pt>
                <c:pt idx="25">
                  <c:v>10</c:v>
                </c:pt>
                <c:pt idx="26">
                  <c:v>15</c:v>
                </c:pt>
                <c:pt idx="27">
                  <c:v>13</c:v>
                </c:pt>
                <c:pt idx="28">
                  <c:v>28</c:v>
                </c:pt>
                <c:pt idx="29">
                  <c:v>38</c:v>
                </c:pt>
                <c:pt idx="30">
                  <c:v>21</c:v>
                </c:pt>
                <c:pt idx="31">
                  <c:v>16</c:v>
                </c:pt>
                <c:pt idx="32">
                  <c:v>9</c:v>
                </c:pt>
                <c:pt idx="33">
                  <c:v>48</c:v>
                </c:pt>
                <c:pt idx="34">
                  <c:v>11</c:v>
                </c:pt>
                <c:pt idx="35">
                  <c:v>22</c:v>
                </c:pt>
                <c:pt idx="36">
                  <c:v>1</c:v>
                </c:pt>
                <c:pt idx="37">
                  <c:v>18</c:v>
                </c:pt>
                <c:pt idx="38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Charts!$E$5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Charts!$B$6:$C$77</c:f>
              <c:multiLvlStrCache>
                <c:ptCount val="7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</c:lvl>
              </c:multiLvlStrCache>
            </c:multiLvlStrRef>
          </c:cat>
          <c:val>
            <c:numRef>
              <c:f>Charts!$E$6:$E$77</c:f>
              <c:numCache>
                <c:formatCode>General</c:formatCode>
                <c:ptCount val="72"/>
                <c:pt idx="39" formatCode="0">
                  <c:v>15.9594907</c:v>
                </c:pt>
                <c:pt idx="40" formatCode="0">
                  <c:v>24.614200699999998</c:v>
                </c:pt>
                <c:pt idx="41" formatCode="0">
                  <c:v>42.5605774</c:v>
                </c:pt>
                <c:pt idx="42" formatCode="0">
                  <c:v>20.312509599999998</c:v>
                </c:pt>
                <c:pt idx="43" formatCode="0">
                  <c:v>17.599164099999999</c:v>
                </c:pt>
                <c:pt idx="44" formatCode="0">
                  <c:v>20.246929600000001</c:v>
                </c:pt>
                <c:pt idx="45" formatCode="0">
                  <c:v>20.887750699999998</c:v>
                </c:pt>
                <c:pt idx="46" formatCode="0">
                  <c:v>32.1257941</c:v>
                </c:pt>
                <c:pt idx="47" formatCode="0">
                  <c:v>18.593004099999998</c:v>
                </c:pt>
                <c:pt idx="48" formatCode="0">
                  <c:v>10.4352141</c:v>
                </c:pt>
                <c:pt idx="49" formatCode="0">
                  <c:v>14.985757400000001</c:v>
                </c:pt>
                <c:pt idx="50" formatCode="0">
                  <c:v>20.890467399999999</c:v>
                </c:pt>
                <c:pt idx="51" formatCode="0">
                  <c:v>17.0660107</c:v>
                </c:pt>
                <c:pt idx="52" formatCode="0">
                  <c:v>25.720720699999998</c:v>
                </c:pt>
                <c:pt idx="53" formatCode="0">
                  <c:v>43.667097400000003</c:v>
                </c:pt>
                <c:pt idx="54" formatCode="0">
                  <c:v>21.419029600000002</c:v>
                </c:pt>
                <c:pt idx="55" formatCode="0">
                  <c:v>18.705684099999999</c:v>
                </c:pt>
                <c:pt idx="56" formatCode="0">
                  <c:v>21.353449599999998</c:v>
                </c:pt>
                <c:pt idx="57" formatCode="0">
                  <c:v>21.994270699999998</c:v>
                </c:pt>
                <c:pt idx="58" formatCode="0">
                  <c:v>33.232314099999996</c:v>
                </c:pt>
                <c:pt idx="59" formatCode="0">
                  <c:v>19.699524100000001</c:v>
                </c:pt>
                <c:pt idx="60" formatCode="0">
                  <c:v>11.541734099999999</c:v>
                </c:pt>
                <c:pt idx="61" formatCode="0">
                  <c:v>16.092277399999997</c:v>
                </c:pt>
                <c:pt idx="62" formatCode="0">
                  <c:v>21.996987399999998</c:v>
                </c:pt>
                <c:pt idx="63" formatCode="0">
                  <c:v>18.172530699999999</c:v>
                </c:pt>
                <c:pt idx="64" formatCode="0">
                  <c:v>26.827240699999997</c:v>
                </c:pt>
                <c:pt idx="65" formatCode="0">
                  <c:v>44.773617399999999</c:v>
                </c:pt>
                <c:pt idx="66" formatCode="0">
                  <c:v>22.525549599999998</c:v>
                </c:pt>
                <c:pt idx="67" formatCode="0">
                  <c:v>19.812204099999999</c:v>
                </c:pt>
                <c:pt idx="68" formatCode="0">
                  <c:v>22.459969600000001</c:v>
                </c:pt>
                <c:pt idx="69" formatCode="0">
                  <c:v>23.100790699999997</c:v>
                </c:pt>
                <c:pt idx="70" formatCode="0">
                  <c:v>34.3388341</c:v>
                </c:pt>
                <c:pt idx="71" formatCode="0">
                  <c:v>20.806044099999998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26928"/>
        <c:axId val="312627320"/>
      </c:lineChart>
      <c:catAx>
        <c:axId val="3126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27320"/>
        <c:crosses val="autoZero"/>
        <c:auto val="1"/>
        <c:lblAlgn val="ctr"/>
        <c:lblOffset val="100"/>
        <c:noMultiLvlLbl val="0"/>
      </c:catAx>
      <c:valAx>
        <c:axId val="3126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137160</xdr:colOff>
      <xdr:row>2</xdr:row>
      <xdr:rowOff>64770</xdr:rowOff>
    </xdr:from>
    <xdr:to>
      <xdr:col>33</xdr:col>
      <xdr:colOff>91440</xdr:colOff>
      <xdr:row>17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34290</xdr:rowOff>
    </xdr:from>
    <xdr:to>
      <xdr:col>20</xdr:col>
      <xdr:colOff>601980</xdr:colOff>
      <xdr:row>11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/>
  </sheetViews>
  <sheetFormatPr defaultRowHeight="14.4" x14ac:dyDescent="0.3"/>
  <cols>
    <col min="1" max="1" width="6.44140625" bestFit="1" customWidth="1"/>
    <col min="4" max="4" width="11" bestFit="1" customWidth="1"/>
    <col min="11" max="11" width="20.21875" bestFit="1" customWidth="1"/>
  </cols>
  <sheetData>
    <row r="1" spans="1:11" x14ac:dyDescent="0.3">
      <c r="A1" s="3" t="s">
        <v>27</v>
      </c>
      <c r="B1" s="3" t="s">
        <v>13</v>
      </c>
      <c r="C1" s="1"/>
      <c r="D1" s="4" t="s">
        <v>16</v>
      </c>
      <c r="E1" s="5" t="s">
        <v>17</v>
      </c>
      <c r="F1" s="5" t="s">
        <v>20</v>
      </c>
      <c r="J1" s="2" t="s">
        <v>15</v>
      </c>
    </row>
    <row r="2" spans="1:11" x14ac:dyDescent="0.3">
      <c r="A2">
        <v>1</v>
      </c>
      <c r="B2">
        <v>5</v>
      </c>
      <c r="C2" s="1"/>
      <c r="D2">
        <f t="shared" ref="D2:D13" si="0">($K$16+$K$17*A2)+K2</f>
        <v>-4.2913702000000002</v>
      </c>
      <c r="E2">
        <f>B2-D2</f>
        <v>9.2913701999999994</v>
      </c>
      <c r="F2" s="6">
        <f>IF(B2=0,E2/D2,E2/MAX(D2,B2))</f>
        <v>1.85827404</v>
      </c>
      <c r="G2" s="6"/>
      <c r="H2" s="6"/>
      <c r="J2" t="s">
        <v>1</v>
      </c>
      <c r="K2" s="3">
        <v>-3.2945601999999998</v>
      </c>
    </row>
    <row r="3" spans="1:11" x14ac:dyDescent="0.3">
      <c r="A3">
        <v>2</v>
      </c>
      <c r="B3">
        <v>0</v>
      </c>
      <c r="C3" s="1"/>
      <c r="D3">
        <f t="shared" si="0"/>
        <v>-0.95760020000000012</v>
      </c>
      <c r="E3">
        <f t="shared" ref="E3:E40" si="1">B3-D3</f>
        <v>0.95760020000000012</v>
      </c>
      <c r="F3" s="6">
        <f t="shared" ref="F3:F40" si="2">IF(B3=0,E3/D3,E3/MAX(D3,B3))</f>
        <v>-1</v>
      </c>
      <c r="G3" s="6"/>
      <c r="J3" t="s">
        <v>2</v>
      </c>
      <c r="K3" s="3">
        <v>-0.29456019999999999</v>
      </c>
    </row>
    <row r="4" spans="1:11" x14ac:dyDescent="0.3">
      <c r="A4">
        <v>3</v>
      </c>
      <c r="B4">
        <v>0</v>
      </c>
      <c r="C4" s="1"/>
      <c r="D4">
        <f t="shared" si="0"/>
        <v>-1.1863302</v>
      </c>
      <c r="E4">
        <f t="shared" si="1"/>
        <v>1.1863302</v>
      </c>
      <c r="F4" s="6">
        <f t="shared" si="2"/>
        <v>-1</v>
      </c>
      <c r="G4" s="6"/>
      <c r="J4" t="s">
        <v>3</v>
      </c>
      <c r="K4" s="3">
        <v>-0.85706020000000005</v>
      </c>
    </row>
    <row r="5" spans="1:11" x14ac:dyDescent="0.3">
      <c r="A5">
        <v>4</v>
      </c>
      <c r="B5">
        <v>0</v>
      </c>
      <c r="C5" s="1"/>
      <c r="D5">
        <f t="shared" si="0"/>
        <v>5.6682731000000004</v>
      </c>
      <c r="E5">
        <f t="shared" si="1"/>
        <v>-5.6682731000000004</v>
      </c>
      <c r="F5" s="6">
        <f t="shared" si="2"/>
        <v>-1</v>
      </c>
      <c r="G5" s="6"/>
      <c r="J5" t="s">
        <v>4</v>
      </c>
      <c r="K5" s="3">
        <v>5.6637731000000002</v>
      </c>
    </row>
    <row r="6" spans="1:11" x14ac:dyDescent="0.3">
      <c r="A6">
        <v>5</v>
      </c>
      <c r="B6">
        <v>0</v>
      </c>
      <c r="C6" s="1"/>
      <c r="D6">
        <f t="shared" si="0"/>
        <v>-3.0396235000000003</v>
      </c>
      <c r="E6">
        <f t="shared" si="1"/>
        <v>3.0396235000000003</v>
      </c>
      <c r="F6" s="6">
        <f t="shared" si="2"/>
        <v>-1</v>
      </c>
      <c r="G6" s="6"/>
      <c r="J6" t="s">
        <v>0</v>
      </c>
      <c r="K6" s="3">
        <v>-3.3778934999999999</v>
      </c>
    </row>
    <row r="7" spans="1:11" x14ac:dyDescent="0.3">
      <c r="A7">
        <v>6</v>
      </c>
      <c r="B7">
        <v>0</v>
      </c>
      <c r="C7" s="1"/>
      <c r="D7">
        <f t="shared" si="0"/>
        <v>8.5441465000000001</v>
      </c>
      <c r="E7">
        <f t="shared" si="1"/>
        <v>-8.5441465000000001</v>
      </c>
      <c r="F7" s="6">
        <f t="shared" si="2"/>
        <v>-1</v>
      </c>
      <c r="G7" s="6"/>
      <c r="J7" t="s">
        <v>5</v>
      </c>
      <c r="K7" s="3">
        <v>7.8721065000000001</v>
      </c>
    </row>
    <row r="8" spans="1:11" x14ac:dyDescent="0.3">
      <c r="A8">
        <v>7</v>
      </c>
      <c r="B8">
        <v>0</v>
      </c>
      <c r="C8" s="1"/>
      <c r="D8">
        <f t="shared" si="0"/>
        <v>-3.4276390999999995</v>
      </c>
      <c r="E8">
        <f t="shared" si="1"/>
        <v>3.4276390999999995</v>
      </c>
      <c r="F8" s="6">
        <f t="shared" si="2"/>
        <v>-1</v>
      </c>
      <c r="G8" s="6"/>
      <c r="J8" t="s">
        <v>6</v>
      </c>
      <c r="K8" s="3">
        <v>-4.4334490999999998</v>
      </c>
    </row>
    <row r="9" spans="1:11" x14ac:dyDescent="0.3">
      <c r="A9">
        <v>8</v>
      </c>
      <c r="B9">
        <v>0</v>
      </c>
      <c r="C9" s="1"/>
      <c r="D9">
        <f t="shared" si="0"/>
        <v>-3.3716469</v>
      </c>
      <c r="E9">
        <f t="shared" si="1"/>
        <v>3.3716469</v>
      </c>
      <c r="F9" s="6">
        <f t="shared" si="2"/>
        <v>-1</v>
      </c>
      <c r="G9" s="6"/>
      <c r="J9" t="s">
        <v>7</v>
      </c>
      <c r="K9" s="3">
        <v>-4.7112268999999998</v>
      </c>
    </row>
    <row r="10" spans="1:11" x14ac:dyDescent="0.3">
      <c r="A10">
        <v>9</v>
      </c>
      <c r="B10">
        <v>0</v>
      </c>
      <c r="C10" s="1"/>
      <c r="D10">
        <f t="shared" si="0"/>
        <v>2.2399008999999999</v>
      </c>
      <c r="E10">
        <f t="shared" si="1"/>
        <v>-2.2399008999999999</v>
      </c>
      <c r="F10" s="6">
        <f t="shared" si="2"/>
        <v>-1</v>
      </c>
      <c r="G10" s="6"/>
      <c r="J10" t="s">
        <v>8</v>
      </c>
      <c r="K10" s="3">
        <v>0.56655089999999997</v>
      </c>
    </row>
    <row r="11" spans="1:11" x14ac:dyDescent="0.3">
      <c r="A11">
        <v>10</v>
      </c>
      <c r="B11">
        <v>15</v>
      </c>
      <c r="C11" s="1"/>
      <c r="D11">
        <f t="shared" si="0"/>
        <v>6.2750597999999993</v>
      </c>
      <c r="E11">
        <f t="shared" si="1"/>
        <v>8.7249402000000007</v>
      </c>
      <c r="F11" s="6">
        <f t="shared" si="2"/>
        <v>0.5816626800000001</v>
      </c>
      <c r="G11" s="6"/>
      <c r="J11" t="s">
        <v>9</v>
      </c>
      <c r="K11" s="3">
        <v>4.2679397999999997</v>
      </c>
    </row>
    <row r="12" spans="1:11" x14ac:dyDescent="0.3">
      <c r="A12">
        <v>11</v>
      </c>
      <c r="B12">
        <v>0</v>
      </c>
      <c r="C12" s="1"/>
      <c r="D12">
        <f t="shared" si="0"/>
        <v>1.1921630999999999</v>
      </c>
      <c r="E12">
        <f t="shared" si="1"/>
        <v>-1.1921630999999999</v>
      </c>
      <c r="F12" s="6">
        <f t="shared" si="2"/>
        <v>-1</v>
      </c>
      <c r="G12" s="6"/>
      <c r="J12" t="s">
        <v>10</v>
      </c>
      <c r="K12" s="3">
        <v>-1.1487269</v>
      </c>
    </row>
    <row r="13" spans="1:11" x14ac:dyDescent="0.3">
      <c r="A13">
        <v>12</v>
      </c>
      <c r="B13">
        <v>0</v>
      </c>
      <c r="C13" s="1"/>
      <c r="D13">
        <f t="shared" si="0"/>
        <v>2.4217665000000004</v>
      </c>
      <c r="E13">
        <f t="shared" si="1"/>
        <v>-2.4217665000000004</v>
      </c>
      <c r="F13" s="6">
        <f t="shared" si="2"/>
        <v>-1</v>
      </c>
      <c r="G13" s="6"/>
      <c r="J13" t="s">
        <v>11</v>
      </c>
      <c r="K13" s="3">
        <v>-0.25289349999999999</v>
      </c>
    </row>
    <row r="14" spans="1:11" x14ac:dyDescent="0.3">
      <c r="A14">
        <v>13</v>
      </c>
      <c r="B14">
        <v>0</v>
      </c>
      <c r="C14" s="1"/>
      <c r="D14">
        <f t="shared" ref="D14:D25" si="3">($K$16+$K$17*A14)+K2</f>
        <v>-0.28613020000000011</v>
      </c>
      <c r="E14">
        <f t="shared" si="1"/>
        <v>0.28613020000000011</v>
      </c>
      <c r="F14" s="6">
        <f t="shared" si="2"/>
        <v>-1</v>
      </c>
      <c r="G14" s="6"/>
    </row>
    <row r="15" spans="1:11" x14ac:dyDescent="0.3">
      <c r="A15">
        <v>14</v>
      </c>
      <c r="B15">
        <v>9</v>
      </c>
      <c r="C15" s="1"/>
      <c r="D15">
        <f t="shared" si="3"/>
        <v>3.0476398000000002</v>
      </c>
      <c r="E15">
        <f t="shared" si="1"/>
        <v>5.9523601999999993</v>
      </c>
      <c r="F15" s="6">
        <f t="shared" si="2"/>
        <v>0.66137335555555543</v>
      </c>
      <c r="G15" s="6"/>
    </row>
    <row r="16" spans="1:11" x14ac:dyDescent="0.3">
      <c r="A16">
        <v>15</v>
      </c>
      <c r="B16">
        <v>5</v>
      </c>
      <c r="C16" s="1"/>
      <c r="D16">
        <f t="shared" si="3"/>
        <v>2.8189097999999992</v>
      </c>
      <c r="E16">
        <f t="shared" si="1"/>
        <v>2.1810902000000008</v>
      </c>
      <c r="F16" s="6">
        <f t="shared" si="2"/>
        <v>0.43621804000000014</v>
      </c>
      <c r="G16" s="6"/>
      <c r="J16" s="2" t="s">
        <v>14</v>
      </c>
      <c r="K16" s="9">
        <v>-1.3305800000000001</v>
      </c>
    </row>
    <row r="17" spans="1:11" x14ac:dyDescent="0.3">
      <c r="A17">
        <v>16</v>
      </c>
      <c r="B17">
        <v>4</v>
      </c>
      <c r="C17" s="1"/>
      <c r="D17">
        <f t="shared" si="3"/>
        <v>9.673513100000001</v>
      </c>
      <c r="E17">
        <f t="shared" si="1"/>
        <v>-5.673513100000001</v>
      </c>
      <c r="F17" s="6">
        <f t="shared" si="2"/>
        <v>-0.58649975881047811</v>
      </c>
      <c r="G17" s="6"/>
      <c r="J17" s="2" t="s">
        <v>41</v>
      </c>
      <c r="K17" s="10">
        <v>0.33377000000000001</v>
      </c>
    </row>
    <row r="18" spans="1:11" x14ac:dyDescent="0.3">
      <c r="A18">
        <v>17</v>
      </c>
      <c r="B18">
        <v>0</v>
      </c>
      <c r="C18" s="1"/>
      <c r="D18">
        <f t="shared" si="3"/>
        <v>0.96561650000000032</v>
      </c>
      <c r="E18">
        <f t="shared" si="1"/>
        <v>-0.96561650000000032</v>
      </c>
      <c r="F18" s="6">
        <f t="shared" si="2"/>
        <v>-1</v>
      </c>
      <c r="G18" s="6"/>
    </row>
    <row r="19" spans="1:11" x14ac:dyDescent="0.3">
      <c r="A19">
        <v>18</v>
      </c>
      <c r="B19">
        <v>0</v>
      </c>
      <c r="C19" s="1"/>
      <c r="D19">
        <f t="shared" si="3"/>
        <v>12.549386500000001</v>
      </c>
      <c r="E19">
        <f t="shared" si="1"/>
        <v>-12.549386500000001</v>
      </c>
      <c r="F19" s="6">
        <f t="shared" si="2"/>
        <v>-1</v>
      </c>
      <c r="G19" s="6"/>
      <c r="J19" s="2" t="s">
        <v>20</v>
      </c>
      <c r="K19" s="7">
        <f>ABS(AVERAGE($F$2:$F$40))</f>
        <v>0.38928531827242074</v>
      </c>
    </row>
    <row r="20" spans="1:11" x14ac:dyDescent="0.3">
      <c r="A20">
        <v>19</v>
      </c>
      <c r="B20">
        <v>0</v>
      </c>
      <c r="C20" s="1"/>
      <c r="D20">
        <f t="shared" si="3"/>
        <v>0.57760090000000019</v>
      </c>
      <c r="E20">
        <f t="shared" si="1"/>
        <v>-0.57760090000000019</v>
      </c>
      <c r="F20" s="6">
        <f t="shared" si="2"/>
        <v>-1</v>
      </c>
      <c r="G20" s="6"/>
      <c r="J20" s="2" t="s">
        <v>19</v>
      </c>
      <c r="K20" s="7">
        <f>1-ABS(K19)</f>
        <v>0.61071468172757926</v>
      </c>
    </row>
    <row r="21" spans="1:11" x14ac:dyDescent="0.3">
      <c r="A21">
        <v>20</v>
      </c>
      <c r="B21">
        <v>1</v>
      </c>
      <c r="C21" s="1"/>
      <c r="D21">
        <f t="shared" si="3"/>
        <v>0.63359309999999969</v>
      </c>
      <c r="E21">
        <f t="shared" si="1"/>
        <v>0.36640690000000031</v>
      </c>
      <c r="F21" s="6">
        <f t="shared" si="2"/>
        <v>0.36640690000000031</v>
      </c>
      <c r="G21" s="6"/>
    </row>
    <row r="22" spans="1:11" x14ac:dyDescent="0.3">
      <c r="A22">
        <v>21</v>
      </c>
      <c r="B22">
        <v>15</v>
      </c>
      <c r="C22" s="1"/>
      <c r="D22">
        <f t="shared" si="3"/>
        <v>6.2451409</v>
      </c>
      <c r="E22">
        <f t="shared" si="1"/>
        <v>8.7548591000000009</v>
      </c>
      <c r="F22" s="6">
        <f t="shared" si="2"/>
        <v>0.58365727333333339</v>
      </c>
      <c r="G22" s="6"/>
    </row>
    <row r="23" spans="1:11" x14ac:dyDescent="0.3">
      <c r="A23">
        <v>22</v>
      </c>
      <c r="B23">
        <v>0</v>
      </c>
      <c r="C23" s="1"/>
      <c r="D23">
        <f t="shared" si="3"/>
        <v>10.2802998</v>
      </c>
      <c r="E23">
        <f t="shared" si="1"/>
        <v>-10.2802998</v>
      </c>
      <c r="F23" s="6">
        <f t="shared" si="2"/>
        <v>-1</v>
      </c>
      <c r="G23" s="6"/>
    </row>
    <row r="24" spans="1:11" x14ac:dyDescent="0.3">
      <c r="A24">
        <v>23</v>
      </c>
      <c r="B24">
        <v>5</v>
      </c>
      <c r="C24" s="1"/>
      <c r="D24">
        <f t="shared" si="3"/>
        <v>5.1974030999999998</v>
      </c>
      <c r="E24">
        <f t="shared" si="1"/>
        <v>-0.19740309999999983</v>
      </c>
      <c r="F24" s="6">
        <f t="shared" si="2"/>
        <v>-3.7981102524066265E-2</v>
      </c>
      <c r="G24" s="6"/>
    </row>
    <row r="25" spans="1:11" x14ac:dyDescent="0.3">
      <c r="A25">
        <v>24</v>
      </c>
      <c r="B25">
        <v>8</v>
      </c>
      <c r="C25" s="1"/>
      <c r="D25">
        <f t="shared" si="3"/>
        <v>6.427006500000001</v>
      </c>
      <c r="E25">
        <f t="shared" si="1"/>
        <v>1.572993499999999</v>
      </c>
      <c r="F25" s="6">
        <f t="shared" si="2"/>
        <v>0.19662418749999988</v>
      </c>
      <c r="G25" s="6"/>
    </row>
    <row r="26" spans="1:11" x14ac:dyDescent="0.3">
      <c r="A26">
        <v>25</v>
      </c>
      <c r="B26">
        <v>3</v>
      </c>
      <c r="C26" s="1"/>
      <c r="D26">
        <f t="shared" ref="D26:D37" si="4">($K$16+$K$17*A26)+K2</f>
        <v>3.7191098000000005</v>
      </c>
      <c r="E26">
        <f t="shared" si="1"/>
        <v>-0.71910980000000047</v>
      </c>
      <c r="F26" s="6">
        <f t="shared" si="2"/>
        <v>-0.19335535616614502</v>
      </c>
      <c r="G26" s="6"/>
    </row>
    <row r="27" spans="1:11" x14ac:dyDescent="0.3">
      <c r="A27">
        <v>26</v>
      </c>
      <c r="B27">
        <v>0</v>
      </c>
      <c r="C27" s="1"/>
      <c r="D27">
        <f t="shared" si="4"/>
        <v>7.0528797999999995</v>
      </c>
      <c r="E27">
        <f t="shared" si="1"/>
        <v>-7.0528797999999995</v>
      </c>
      <c r="F27" s="6">
        <f t="shared" si="2"/>
        <v>-1</v>
      </c>
      <c r="G27" s="6"/>
    </row>
    <row r="28" spans="1:11" x14ac:dyDescent="0.3">
      <c r="A28">
        <v>27</v>
      </c>
      <c r="B28">
        <v>3</v>
      </c>
      <c r="C28" s="1"/>
      <c r="D28">
        <f t="shared" si="4"/>
        <v>6.8241497999999989</v>
      </c>
      <c r="E28">
        <f t="shared" si="1"/>
        <v>-3.8241497999999989</v>
      </c>
      <c r="F28" s="6">
        <f t="shared" si="2"/>
        <v>-0.56038479694569421</v>
      </c>
      <c r="G28" s="6"/>
    </row>
    <row r="29" spans="1:11" x14ac:dyDescent="0.3">
      <c r="A29">
        <v>28</v>
      </c>
      <c r="B29">
        <v>17</v>
      </c>
      <c r="C29" s="1"/>
      <c r="D29">
        <f t="shared" si="4"/>
        <v>13.678753100000002</v>
      </c>
      <c r="E29">
        <f t="shared" si="1"/>
        <v>3.3212468999999984</v>
      </c>
      <c r="F29" s="6">
        <f t="shared" si="2"/>
        <v>0.19536746470588226</v>
      </c>
      <c r="G29" s="6"/>
    </row>
    <row r="30" spans="1:11" x14ac:dyDescent="0.3">
      <c r="A30">
        <v>29</v>
      </c>
      <c r="B30">
        <v>3</v>
      </c>
      <c r="C30" s="1"/>
      <c r="D30">
        <f t="shared" si="4"/>
        <v>4.9708565000000009</v>
      </c>
      <c r="E30">
        <f t="shared" si="1"/>
        <v>-1.9708565000000009</v>
      </c>
      <c r="F30" s="6">
        <f t="shared" si="2"/>
        <v>-0.39648227624354082</v>
      </c>
      <c r="G30" s="6"/>
    </row>
    <row r="31" spans="1:11" x14ac:dyDescent="0.3">
      <c r="A31">
        <v>30</v>
      </c>
      <c r="B31">
        <v>26</v>
      </c>
      <c r="C31" s="1"/>
      <c r="D31">
        <f t="shared" si="4"/>
        <v>16.554626500000001</v>
      </c>
      <c r="E31">
        <f t="shared" si="1"/>
        <v>9.4453734999999988</v>
      </c>
      <c r="F31" s="6">
        <f t="shared" si="2"/>
        <v>0.36328359615384609</v>
      </c>
      <c r="G31" s="6"/>
    </row>
    <row r="32" spans="1:11" x14ac:dyDescent="0.3">
      <c r="A32">
        <v>31</v>
      </c>
      <c r="B32">
        <v>0</v>
      </c>
      <c r="C32" s="1"/>
      <c r="D32">
        <f t="shared" si="4"/>
        <v>4.5828409000000017</v>
      </c>
      <c r="E32">
        <f t="shared" si="1"/>
        <v>-4.5828409000000017</v>
      </c>
      <c r="F32" s="6">
        <f t="shared" si="2"/>
        <v>-1</v>
      </c>
      <c r="G32" s="6"/>
    </row>
    <row r="33" spans="1:7" x14ac:dyDescent="0.3">
      <c r="A33">
        <v>32</v>
      </c>
      <c r="B33">
        <v>0</v>
      </c>
      <c r="C33" s="1"/>
      <c r="D33">
        <f t="shared" si="4"/>
        <v>4.6388331000000012</v>
      </c>
      <c r="E33">
        <f t="shared" si="1"/>
        <v>-4.6388331000000012</v>
      </c>
      <c r="F33" s="6">
        <f t="shared" si="2"/>
        <v>-1</v>
      </c>
      <c r="G33" s="6"/>
    </row>
    <row r="34" spans="1:7" x14ac:dyDescent="0.3">
      <c r="A34">
        <v>33</v>
      </c>
      <c r="B34">
        <v>3</v>
      </c>
      <c r="C34" s="1"/>
      <c r="D34">
        <f t="shared" si="4"/>
        <v>10.2503809</v>
      </c>
      <c r="E34">
        <f t="shared" si="1"/>
        <v>-7.2503808999999997</v>
      </c>
      <c r="F34" s="6">
        <f t="shared" si="2"/>
        <v>-0.70732794914967501</v>
      </c>
      <c r="G34" s="6"/>
    </row>
    <row r="35" spans="1:7" x14ac:dyDescent="0.3">
      <c r="A35">
        <v>34</v>
      </c>
      <c r="B35">
        <v>11</v>
      </c>
      <c r="C35" s="1"/>
      <c r="D35">
        <f t="shared" si="4"/>
        <v>14.285539800000002</v>
      </c>
      <c r="E35">
        <f t="shared" si="1"/>
        <v>-3.2855398000000022</v>
      </c>
      <c r="F35" s="6">
        <f t="shared" si="2"/>
        <v>-0.22999059510512873</v>
      </c>
      <c r="G35" s="6"/>
    </row>
    <row r="36" spans="1:7" x14ac:dyDescent="0.3">
      <c r="A36">
        <v>35</v>
      </c>
      <c r="B36">
        <v>6</v>
      </c>
      <c r="C36" s="1"/>
      <c r="D36">
        <f t="shared" si="4"/>
        <v>9.2026431000000013</v>
      </c>
      <c r="E36">
        <f t="shared" si="1"/>
        <v>-3.2026431000000013</v>
      </c>
      <c r="F36" s="6">
        <f t="shared" si="2"/>
        <v>-0.34801339845505919</v>
      </c>
      <c r="G36" s="6"/>
    </row>
    <row r="37" spans="1:7" x14ac:dyDescent="0.3">
      <c r="A37">
        <v>36</v>
      </c>
      <c r="B37">
        <v>6</v>
      </c>
      <c r="C37" s="1"/>
      <c r="D37">
        <f t="shared" si="4"/>
        <v>10.4322465</v>
      </c>
      <c r="E37">
        <f t="shared" si="1"/>
        <v>-4.4322464999999998</v>
      </c>
      <c r="F37" s="6">
        <f t="shared" si="2"/>
        <v>-0.42486021587009087</v>
      </c>
      <c r="G37" s="6"/>
    </row>
    <row r="38" spans="1:7" x14ac:dyDescent="0.3">
      <c r="A38">
        <v>37</v>
      </c>
      <c r="B38">
        <v>31</v>
      </c>
      <c r="C38" s="1"/>
      <c r="D38">
        <f t="shared" ref="D38:D49" si="5">($K$16+$K$17*A38)+K2</f>
        <v>7.7243498000000024</v>
      </c>
      <c r="E38">
        <f t="shared" si="1"/>
        <v>23.275650199999998</v>
      </c>
      <c r="F38" s="6">
        <f t="shared" si="2"/>
        <v>0.75082742580645156</v>
      </c>
      <c r="G38" s="6"/>
    </row>
    <row r="39" spans="1:7" x14ac:dyDescent="0.3">
      <c r="A39">
        <v>38</v>
      </c>
      <c r="B39">
        <v>18</v>
      </c>
      <c r="C39" s="1"/>
      <c r="D39">
        <f t="shared" si="5"/>
        <v>11.058119800000002</v>
      </c>
      <c r="E39">
        <f t="shared" si="1"/>
        <v>6.9418801999999982</v>
      </c>
      <c r="F39" s="6">
        <f t="shared" si="2"/>
        <v>0.38566001111111103</v>
      </c>
      <c r="G39" s="6"/>
    </row>
    <row r="40" spans="1:7" x14ac:dyDescent="0.3">
      <c r="A40">
        <v>39</v>
      </c>
      <c r="B40">
        <v>10</v>
      </c>
      <c r="C40" s="1"/>
      <c r="D40">
        <f t="shared" si="5"/>
        <v>10.829389800000001</v>
      </c>
      <c r="E40">
        <f t="shared" si="1"/>
        <v>-0.82938980000000129</v>
      </c>
      <c r="F40" s="6">
        <f t="shared" si="2"/>
        <v>-7.6586937520708803E-2</v>
      </c>
      <c r="G40" s="6"/>
    </row>
    <row r="41" spans="1:7" x14ac:dyDescent="0.3">
      <c r="A41">
        <v>40</v>
      </c>
      <c r="D41">
        <f t="shared" si="5"/>
        <v>17.683993100000002</v>
      </c>
    </row>
    <row r="42" spans="1:7" x14ac:dyDescent="0.3">
      <c r="A42">
        <v>41</v>
      </c>
      <c r="D42">
        <f t="shared" si="5"/>
        <v>8.9760965000000006</v>
      </c>
      <c r="F42" s="7"/>
      <c r="G42" s="7"/>
    </row>
    <row r="43" spans="1:7" x14ac:dyDescent="0.3">
      <c r="A43">
        <v>42</v>
      </c>
      <c r="D43">
        <f t="shared" si="5"/>
        <v>20.559866500000002</v>
      </c>
    </row>
    <row r="44" spans="1:7" x14ac:dyDescent="0.3">
      <c r="A44">
        <v>43</v>
      </c>
      <c r="D44">
        <f t="shared" si="5"/>
        <v>8.5880809000000013</v>
      </c>
    </row>
    <row r="45" spans="1:7" x14ac:dyDescent="0.3">
      <c r="A45">
        <v>44</v>
      </c>
      <c r="D45">
        <f t="shared" si="5"/>
        <v>8.6440731000000017</v>
      </c>
    </row>
    <row r="46" spans="1:7" x14ac:dyDescent="0.3">
      <c r="A46">
        <v>45</v>
      </c>
      <c r="D46">
        <f t="shared" si="5"/>
        <v>14.2556209</v>
      </c>
    </row>
    <row r="47" spans="1:7" x14ac:dyDescent="0.3">
      <c r="A47">
        <v>46</v>
      </c>
      <c r="D47">
        <f t="shared" si="5"/>
        <v>18.290779799999999</v>
      </c>
    </row>
    <row r="48" spans="1:7" x14ac:dyDescent="0.3">
      <c r="A48">
        <v>47</v>
      </c>
      <c r="D48">
        <f t="shared" si="5"/>
        <v>13.207883100000002</v>
      </c>
    </row>
    <row r="49" spans="1:4" x14ac:dyDescent="0.3">
      <c r="A49">
        <v>48</v>
      </c>
      <c r="D49">
        <f t="shared" si="5"/>
        <v>14.437486500000002</v>
      </c>
    </row>
    <row r="50" spans="1:4" x14ac:dyDescent="0.3">
      <c r="A50">
        <v>49</v>
      </c>
      <c r="D50">
        <f t="shared" ref="D50:D61" si="6">($K$16+$K$17*A50)+K2</f>
        <v>11.729589800000001</v>
      </c>
    </row>
    <row r="51" spans="1:4" x14ac:dyDescent="0.3">
      <c r="A51">
        <v>50</v>
      </c>
      <c r="D51">
        <f t="shared" si="6"/>
        <v>15.063359800000002</v>
      </c>
    </row>
    <row r="52" spans="1:4" x14ac:dyDescent="0.3">
      <c r="A52">
        <v>51</v>
      </c>
      <c r="D52">
        <f t="shared" si="6"/>
        <v>14.8346298</v>
      </c>
    </row>
    <row r="53" spans="1:4" x14ac:dyDescent="0.3">
      <c r="A53">
        <v>52</v>
      </c>
      <c r="D53">
        <f t="shared" si="6"/>
        <v>21.689233099999999</v>
      </c>
    </row>
    <row r="54" spans="1:4" x14ac:dyDescent="0.3">
      <c r="A54">
        <v>53</v>
      </c>
      <c r="D54">
        <f t="shared" si="6"/>
        <v>12.981336500000001</v>
      </c>
    </row>
    <row r="55" spans="1:4" x14ac:dyDescent="0.3">
      <c r="A55">
        <v>54</v>
      </c>
      <c r="D55">
        <f t="shared" si="6"/>
        <v>24.565106499999999</v>
      </c>
    </row>
    <row r="56" spans="1:4" x14ac:dyDescent="0.3">
      <c r="A56">
        <v>55</v>
      </c>
      <c r="D56">
        <f t="shared" si="6"/>
        <v>12.593320899999998</v>
      </c>
    </row>
    <row r="57" spans="1:4" x14ac:dyDescent="0.3">
      <c r="A57">
        <v>56</v>
      </c>
      <c r="D57">
        <f t="shared" si="6"/>
        <v>12.649313100000001</v>
      </c>
    </row>
    <row r="58" spans="1:4" x14ac:dyDescent="0.3">
      <c r="A58">
        <v>57</v>
      </c>
      <c r="D58">
        <f t="shared" si="6"/>
        <v>18.260860899999997</v>
      </c>
    </row>
    <row r="59" spans="1:4" x14ac:dyDescent="0.3">
      <c r="A59">
        <v>58</v>
      </c>
      <c r="D59">
        <f t="shared" si="6"/>
        <v>22.2960198</v>
      </c>
    </row>
    <row r="60" spans="1:4" x14ac:dyDescent="0.3">
      <c r="A60">
        <v>59</v>
      </c>
      <c r="D60">
        <f t="shared" si="6"/>
        <v>17.213123100000001</v>
      </c>
    </row>
    <row r="61" spans="1:4" x14ac:dyDescent="0.3">
      <c r="A61">
        <v>60</v>
      </c>
      <c r="D61">
        <f t="shared" si="6"/>
        <v>18.442726499999999</v>
      </c>
    </row>
    <row r="62" spans="1:4" x14ac:dyDescent="0.3">
      <c r="A62">
        <v>61</v>
      </c>
      <c r="D62">
        <f t="shared" ref="D62:D73" si="7">($K$16+$K$17*A62)+K2</f>
        <v>15.7348298</v>
      </c>
    </row>
    <row r="63" spans="1:4" x14ac:dyDescent="0.3">
      <c r="A63">
        <v>62</v>
      </c>
      <c r="D63">
        <f t="shared" si="7"/>
        <v>19.068599800000001</v>
      </c>
    </row>
    <row r="64" spans="1:4" x14ac:dyDescent="0.3">
      <c r="A64">
        <v>63</v>
      </c>
      <c r="D64">
        <f t="shared" si="7"/>
        <v>18.839869799999999</v>
      </c>
    </row>
    <row r="65" spans="1:4" x14ac:dyDescent="0.3">
      <c r="A65">
        <v>64</v>
      </c>
      <c r="D65">
        <f t="shared" si="7"/>
        <v>25.6944731</v>
      </c>
    </row>
    <row r="66" spans="1:4" x14ac:dyDescent="0.3">
      <c r="A66">
        <v>65</v>
      </c>
      <c r="D66">
        <f t="shared" si="7"/>
        <v>16.986576500000002</v>
      </c>
    </row>
    <row r="67" spans="1:4" x14ac:dyDescent="0.3">
      <c r="A67">
        <v>66</v>
      </c>
      <c r="D67">
        <f t="shared" si="7"/>
        <v>28.570346499999999</v>
      </c>
    </row>
    <row r="68" spans="1:4" x14ac:dyDescent="0.3">
      <c r="A68">
        <v>67</v>
      </c>
      <c r="D68">
        <f t="shared" si="7"/>
        <v>16.598560899999999</v>
      </c>
    </row>
    <row r="69" spans="1:4" x14ac:dyDescent="0.3">
      <c r="A69">
        <v>68</v>
      </c>
      <c r="D69">
        <f t="shared" si="7"/>
        <v>16.654553100000001</v>
      </c>
    </row>
    <row r="70" spans="1:4" x14ac:dyDescent="0.3">
      <c r="A70">
        <v>69</v>
      </c>
      <c r="D70">
        <f t="shared" si="7"/>
        <v>22.266100899999998</v>
      </c>
    </row>
    <row r="71" spans="1:4" x14ac:dyDescent="0.3">
      <c r="A71">
        <v>70</v>
      </c>
      <c r="D71">
        <f t="shared" si="7"/>
        <v>26.3012598</v>
      </c>
    </row>
    <row r="72" spans="1:4" x14ac:dyDescent="0.3">
      <c r="A72">
        <v>71</v>
      </c>
      <c r="D72">
        <f t="shared" si="7"/>
        <v>21.218363100000001</v>
      </c>
    </row>
    <row r="73" spans="1:4" x14ac:dyDescent="0.3">
      <c r="A73">
        <v>72</v>
      </c>
      <c r="D73">
        <f t="shared" si="7"/>
        <v>22.4479665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K20" sqref="K20"/>
    </sheetView>
  </sheetViews>
  <sheetFormatPr defaultRowHeight="14.4" x14ac:dyDescent="0.3"/>
  <cols>
    <col min="1" max="1" width="3.88671875" bestFit="1" customWidth="1"/>
    <col min="11" max="11" width="20.21875" bestFit="1" customWidth="1"/>
  </cols>
  <sheetData>
    <row r="1" spans="1:11" ht="28.8" x14ac:dyDescent="0.3">
      <c r="A1" t="s">
        <v>12</v>
      </c>
      <c r="B1" t="s">
        <v>13</v>
      </c>
      <c r="C1" s="1"/>
      <c r="D1" s="4" t="s">
        <v>16</v>
      </c>
      <c r="E1" s="5" t="s">
        <v>17</v>
      </c>
      <c r="F1" t="s">
        <v>20</v>
      </c>
      <c r="J1" s="2" t="s">
        <v>15</v>
      </c>
    </row>
    <row r="2" spans="1:11" x14ac:dyDescent="0.3">
      <c r="A2">
        <v>1</v>
      </c>
      <c r="B2">
        <v>20</v>
      </c>
      <c r="C2" s="1"/>
      <c r="D2">
        <f t="shared" ref="D2:D13" si="0">($K$16+$K$17*A2)+K2</f>
        <v>6.0091341000000007</v>
      </c>
      <c r="E2">
        <f>B2-D2</f>
        <v>13.990865899999999</v>
      </c>
      <c r="F2" s="6">
        <f>IF(B2=0,E2/D2,E2/MAX(D2,B2))</f>
        <v>0.69954329500000001</v>
      </c>
      <c r="G2" s="6"/>
      <c r="H2" s="6"/>
      <c r="J2" t="s">
        <v>1</v>
      </c>
      <c r="K2" s="3">
        <v>-11.488425899999999</v>
      </c>
    </row>
    <row r="3" spans="1:11" x14ac:dyDescent="0.3">
      <c r="A3">
        <v>2</v>
      </c>
      <c r="B3">
        <v>13</v>
      </c>
      <c r="C3" s="1"/>
      <c r="D3">
        <f t="shared" si="0"/>
        <v>10.559677399999998</v>
      </c>
      <c r="E3">
        <f t="shared" ref="E3:E40" si="1">B3-D3</f>
        <v>2.4403226000000018</v>
      </c>
      <c r="F3" s="6">
        <f t="shared" ref="F3:F40" si="2">IF(B3=0,E3/D3,E3/MAX(D3,B3))</f>
        <v>0.1877171230769232</v>
      </c>
      <c r="G3" s="6"/>
      <c r="J3" t="s">
        <v>2</v>
      </c>
      <c r="K3" s="3">
        <v>-7.0300925999999997</v>
      </c>
    </row>
    <row r="4" spans="1:11" x14ac:dyDescent="0.3">
      <c r="A4">
        <v>3</v>
      </c>
      <c r="B4">
        <v>28</v>
      </c>
      <c r="C4" s="1"/>
      <c r="D4">
        <f t="shared" si="0"/>
        <v>16.4643874</v>
      </c>
      <c r="E4">
        <f t="shared" si="1"/>
        <v>11.5356126</v>
      </c>
      <c r="F4" s="6">
        <f t="shared" si="2"/>
        <v>0.41198616428571427</v>
      </c>
      <c r="G4" s="6"/>
      <c r="J4" t="s">
        <v>3</v>
      </c>
      <c r="K4" s="3">
        <v>-1.2175925999999999</v>
      </c>
    </row>
    <row r="5" spans="1:11" x14ac:dyDescent="0.3">
      <c r="A5">
        <v>4</v>
      </c>
      <c r="B5">
        <v>0</v>
      </c>
      <c r="C5" s="1"/>
      <c r="D5">
        <f t="shared" si="0"/>
        <v>12.639930699999997</v>
      </c>
      <c r="E5">
        <f t="shared" si="1"/>
        <v>-12.639930699999997</v>
      </c>
      <c r="F5" s="6">
        <f t="shared" si="2"/>
        <v>-1</v>
      </c>
      <c r="G5" s="6"/>
      <c r="J5" t="s">
        <v>4</v>
      </c>
      <c r="K5" s="3">
        <v>-5.1342593000000001</v>
      </c>
    </row>
    <row r="6" spans="1:11" x14ac:dyDescent="0.3">
      <c r="A6">
        <v>5</v>
      </c>
      <c r="B6">
        <v>24</v>
      </c>
      <c r="C6" s="1"/>
      <c r="D6">
        <f t="shared" si="0"/>
        <v>21.294640699999999</v>
      </c>
      <c r="E6">
        <f t="shared" si="1"/>
        <v>2.7053593000000014</v>
      </c>
      <c r="F6" s="6">
        <f t="shared" si="2"/>
        <v>0.11272330416666672</v>
      </c>
      <c r="G6" s="6"/>
      <c r="J6" t="s">
        <v>0</v>
      </c>
      <c r="K6" s="3">
        <v>3.4282406999999999</v>
      </c>
    </row>
    <row r="7" spans="1:11" x14ac:dyDescent="0.3">
      <c r="A7">
        <v>6</v>
      </c>
      <c r="B7">
        <v>12</v>
      </c>
      <c r="C7" s="1"/>
      <c r="D7">
        <f t="shared" si="0"/>
        <v>39.241017400000004</v>
      </c>
      <c r="E7">
        <f t="shared" si="1"/>
        <v>-27.241017400000004</v>
      </c>
      <c r="F7" s="6">
        <f t="shared" si="2"/>
        <v>-0.69419753117817995</v>
      </c>
      <c r="G7" s="6"/>
      <c r="J7" t="s">
        <v>5</v>
      </c>
      <c r="K7" s="3">
        <v>21.2824074</v>
      </c>
    </row>
    <row r="8" spans="1:11" x14ac:dyDescent="0.3">
      <c r="A8">
        <v>7</v>
      </c>
      <c r="B8">
        <v>11</v>
      </c>
      <c r="C8" s="1"/>
      <c r="D8">
        <f t="shared" si="0"/>
        <v>16.992949599999999</v>
      </c>
      <c r="E8">
        <f t="shared" si="1"/>
        <v>-5.9929495999999993</v>
      </c>
      <c r="F8" s="6">
        <f t="shared" si="2"/>
        <v>-0.35267271080472101</v>
      </c>
      <c r="G8" s="6"/>
      <c r="J8" t="s">
        <v>6</v>
      </c>
      <c r="K8" s="3">
        <v>-1.0578704000000001</v>
      </c>
    </row>
    <row r="9" spans="1:11" x14ac:dyDescent="0.3">
      <c r="A9">
        <v>8</v>
      </c>
      <c r="B9">
        <v>0</v>
      </c>
      <c r="C9" s="1"/>
      <c r="D9">
        <f t="shared" si="0"/>
        <v>14.2796041</v>
      </c>
      <c r="E9">
        <f t="shared" si="1"/>
        <v>-14.2796041</v>
      </c>
      <c r="F9" s="6">
        <f t="shared" si="2"/>
        <v>-1</v>
      </c>
      <c r="G9" s="6"/>
      <c r="J9" t="s">
        <v>7</v>
      </c>
      <c r="K9" s="3">
        <v>-3.8634259000000002</v>
      </c>
    </row>
    <row r="10" spans="1:11" x14ac:dyDescent="0.3">
      <c r="A10">
        <v>9</v>
      </c>
      <c r="B10">
        <v>16</v>
      </c>
      <c r="C10" s="1"/>
      <c r="D10">
        <f t="shared" si="0"/>
        <v>16.927369599999999</v>
      </c>
      <c r="E10">
        <f t="shared" si="1"/>
        <v>-0.92736959999999868</v>
      </c>
      <c r="F10" s="6">
        <f t="shared" si="2"/>
        <v>-5.47852160089893E-2</v>
      </c>
      <c r="G10" s="6"/>
      <c r="J10" t="s">
        <v>8</v>
      </c>
      <c r="K10" s="3">
        <v>-1.3078704000000001</v>
      </c>
    </row>
    <row r="11" spans="1:11" x14ac:dyDescent="0.3">
      <c r="A11">
        <v>10</v>
      </c>
      <c r="B11">
        <v>21</v>
      </c>
      <c r="C11" s="1"/>
      <c r="D11">
        <f t="shared" si="0"/>
        <v>17.568190699999999</v>
      </c>
      <c r="E11">
        <f t="shared" si="1"/>
        <v>3.4318093000000012</v>
      </c>
      <c r="F11" s="6">
        <f t="shared" si="2"/>
        <v>0.16341949047619053</v>
      </c>
      <c r="G11" s="6"/>
      <c r="J11" t="s">
        <v>9</v>
      </c>
      <c r="K11" s="3">
        <v>-0.75925929999999997</v>
      </c>
    </row>
    <row r="12" spans="1:11" x14ac:dyDescent="0.3">
      <c r="A12">
        <v>11</v>
      </c>
      <c r="B12">
        <v>17</v>
      </c>
      <c r="C12" s="1"/>
      <c r="D12">
        <f t="shared" si="0"/>
        <v>28.806234100000001</v>
      </c>
      <c r="E12">
        <f t="shared" si="1"/>
        <v>-11.806234100000001</v>
      </c>
      <c r="F12" s="6">
        <f t="shared" si="2"/>
        <v>-0.40984996716387861</v>
      </c>
      <c r="G12" s="6"/>
      <c r="J12" t="s">
        <v>10</v>
      </c>
      <c r="K12" s="3">
        <v>10.386574100000001</v>
      </c>
    </row>
    <row r="13" spans="1:11" x14ac:dyDescent="0.3">
      <c r="A13">
        <v>12</v>
      </c>
      <c r="B13">
        <v>9</v>
      </c>
      <c r="C13" s="1"/>
      <c r="D13">
        <f t="shared" si="0"/>
        <v>15.273444099999999</v>
      </c>
      <c r="E13">
        <f t="shared" si="1"/>
        <v>-6.273444099999999</v>
      </c>
      <c r="F13" s="6">
        <f t="shared" si="2"/>
        <v>-0.41074194261135899</v>
      </c>
      <c r="G13" s="6"/>
      <c r="J13" t="s">
        <v>11</v>
      </c>
      <c r="K13" s="3">
        <v>-3.2384259000000002</v>
      </c>
    </row>
    <row r="14" spans="1:11" x14ac:dyDescent="0.3">
      <c r="A14">
        <v>13</v>
      </c>
      <c r="B14">
        <v>13</v>
      </c>
      <c r="C14" s="1"/>
      <c r="D14">
        <f t="shared" ref="D14:D25" si="3">($K$16+$K$17*A14)+K2</f>
        <v>7.1156541000000004</v>
      </c>
      <c r="E14">
        <f t="shared" si="1"/>
        <v>5.8843458999999996</v>
      </c>
      <c r="F14" s="6">
        <f t="shared" si="2"/>
        <v>0.45264199230769225</v>
      </c>
      <c r="G14" s="6"/>
    </row>
    <row r="15" spans="1:11" x14ac:dyDescent="0.3">
      <c r="A15">
        <v>14</v>
      </c>
      <c r="B15">
        <v>17</v>
      </c>
      <c r="C15" s="1"/>
      <c r="D15">
        <f t="shared" si="3"/>
        <v>11.666197399999998</v>
      </c>
      <c r="E15">
        <f t="shared" si="1"/>
        <v>5.3338026000000021</v>
      </c>
      <c r="F15" s="6">
        <f t="shared" si="2"/>
        <v>0.31375309411764718</v>
      </c>
      <c r="G15" s="6"/>
    </row>
    <row r="16" spans="1:11" x14ac:dyDescent="0.3">
      <c r="A16">
        <v>15</v>
      </c>
      <c r="B16">
        <v>24</v>
      </c>
      <c r="C16" s="1"/>
      <c r="D16">
        <f t="shared" si="3"/>
        <v>17.570907399999999</v>
      </c>
      <c r="E16">
        <f t="shared" si="1"/>
        <v>6.4290926000000006</v>
      </c>
      <c r="F16" s="6">
        <f t="shared" si="2"/>
        <v>0.26787885833333336</v>
      </c>
      <c r="G16" s="6"/>
      <c r="J16" s="2" t="s">
        <v>14</v>
      </c>
      <c r="K16" s="9">
        <v>17.405349999999999</v>
      </c>
    </row>
    <row r="17" spans="1:11" x14ac:dyDescent="0.3">
      <c r="A17">
        <v>16</v>
      </c>
      <c r="B17">
        <v>19</v>
      </c>
      <c r="C17" s="1"/>
      <c r="D17">
        <f t="shared" si="3"/>
        <v>13.746450699999997</v>
      </c>
      <c r="E17">
        <f t="shared" si="1"/>
        <v>5.2535493000000031</v>
      </c>
      <c r="F17" s="6">
        <f t="shared" si="2"/>
        <v>0.27650259473684224</v>
      </c>
      <c r="G17" s="6"/>
      <c r="J17" s="2" t="s">
        <v>41</v>
      </c>
      <c r="K17" s="10">
        <v>9.221E-2</v>
      </c>
    </row>
    <row r="18" spans="1:11" x14ac:dyDescent="0.3">
      <c r="A18">
        <v>17</v>
      </c>
      <c r="B18">
        <v>22</v>
      </c>
      <c r="C18" s="1"/>
      <c r="D18">
        <f t="shared" si="3"/>
        <v>22.401160699999998</v>
      </c>
      <c r="E18">
        <f t="shared" si="1"/>
        <v>-0.40116069999999837</v>
      </c>
      <c r="F18" s="6">
        <f t="shared" si="2"/>
        <v>-1.7908031881580064E-2</v>
      </c>
      <c r="G18" s="6"/>
    </row>
    <row r="19" spans="1:11" x14ac:dyDescent="0.3">
      <c r="A19">
        <v>18</v>
      </c>
      <c r="B19">
        <v>48</v>
      </c>
      <c r="C19" s="1"/>
      <c r="D19">
        <f t="shared" si="3"/>
        <v>40.3475374</v>
      </c>
      <c r="E19">
        <f t="shared" si="1"/>
        <v>7.6524625999999998</v>
      </c>
      <c r="F19" s="6">
        <f t="shared" si="2"/>
        <v>0.15942630416666667</v>
      </c>
      <c r="G19" s="6"/>
      <c r="J19" s="2" t="s">
        <v>20</v>
      </c>
      <c r="K19" s="7">
        <f>ABS(AVERAGE($F$2:$F$40))</f>
        <v>5.6911605463912225E-2</v>
      </c>
    </row>
    <row r="20" spans="1:11" x14ac:dyDescent="0.3">
      <c r="A20">
        <v>19</v>
      </c>
      <c r="B20">
        <v>22</v>
      </c>
      <c r="C20" s="1"/>
      <c r="D20">
        <f t="shared" si="3"/>
        <v>18.099469599999999</v>
      </c>
      <c r="E20">
        <f t="shared" si="1"/>
        <v>3.900530400000001</v>
      </c>
      <c r="F20" s="6">
        <f t="shared" si="2"/>
        <v>0.17729683636363641</v>
      </c>
      <c r="G20" s="6"/>
      <c r="J20" s="2" t="s">
        <v>19</v>
      </c>
      <c r="K20" s="7">
        <f>1-ABS(K19)</f>
        <v>0.94308839453608773</v>
      </c>
    </row>
    <row r="21" spans="1:11" x14ac:dyDescent="0.3">
      <c r="A21">
        <v>20</v>
      </c>
      <c r="B21">
        <v>29</v>
      </c>
      <c r="C21" s="1"/>
      <c r="D21">
        <f t="shared" si="3"/>
        <v>15.3861241</v>
      </c>
      <c r="E21">
        <f t="shared" si="1"/>
        <v>13.6138759</v>
      </c>
      <c r="F21" s="6">
        <f t="shared" si="2"/>
        <v>0.46944399655172414</v>
      </c>
      <c r="G21" s="6"/>
    </row>
    <row r="22" spans="1:11" x14ac:dyDescent="0.3">
      <c r="A22">
        <v>21</v>
      </c>
      <c r="B22">
        <v>27</v>
      </c>
      <c r="C22" s="1"/>
      <c r="D22">
        <f t="shared" si="3"/>
        <v>18.033889599999998</v>
      </c>
      <c r="E22">
        <f t="shared" si="1"/>
        <v>8.9661104000000016</v>
      </c>
      <c r="F22" s="6">
        <f t="shared" si="2"/>
        <v>0.332078162962963</v>
      </c>
      <c r="G22" s="6"/>
    </row>
    <row r="23" spans="1:11" x14ac:dyDescent="0.3">
      <c r="A23">
        <v>22</v>
      </c>
      <c r="B23">
        <v>14</v>
      </c>
      <c r="C23" s="1"/>
      <c r="D23">
        <f t="shared" si="3"/>
        <v>18.674710699999999</v>
      </c>
      <c r="E23">
        <f t="shared" si="1"/>
        <v>-4.6747106999999986</v>
      </c>
      <c r="F23" s="6">
        <f t="shared" si="2"/>
        <v>-0.25032305855211984</v>
      </c>
      <c r="G23" s="6"/>
    </row>
    <row r="24" spans="1:11" x14ac:dyDescent="0.3">
      <c r="A24">
        <v>23</v>
      </c>
      <c r="B24">
        <v>41</v>
      </c>
      <c r="C24" s="1"/>
      <c r="D24">
        <f t="shared" si="3"/>
        <v>29.912754100000001</v>
      </c>
      <c r="E24">
        <f t="shared" si="1"/>
        <v>11.087245899999999</v>
      </c>
      <c r="F24" s="6">
        <f t="shared" si="2"/>
        <v>0.27042063170731706</v>
      </c>
      <c r="G24" s="6"/>
    </row>
    <row r="25" spans="1:11" x14ac:dyDescent="0.3">
      <c r="A25">
        <v>24</v>
      </c>
      <c r="B25">
        <v>23</v>
      </c>
      <c r="C25" s="1"/>
      <c r="D25">
        <f t="shared" si="3"/>
        <v>16.379964099999999</v>
      </c>
      <c r="E25">
        <f t="shared" si="1"/>
        <v>6.6200359000000013</v>
      </c>
      <c r="F25" s="6">
        <f t="shared" si="2"/>
        <v>0.287827647826087</v>
      </c>
      <c r="G25" s="6"/>
    </row>
    <row r="26" spans="1:11" x14ac:dyDescent="0.3">
      <c r="A26">
        <v>25</v>
      </c>
      <c r="B26">
        <v>4</v>
      </c>
      <c r="C26" s="1"/>
      <c r="D26">
        <f t="shared" ref="D26:D37" si="4">($K$16+$K$17*A26)+K2</f>
        <v>8.2221741000000002</v>
      </c>
      <c r="E26">
        <f t="shared" si="1"/>
        <v>-4.2221741000000002</v>
      </c>
      <c r="F26" s="6">
        <f t="shared" si="2"/>
        <v>-0.513510666236075</v>
      </c>
      <c r="G26" s="6"/>
    </row>
    <row r="27" spans="1:11" x14ac:dyDescent="0.3">
      <c r="A27">
        <v>26</v>
      </c>
      <c r="B27">
        <v>10</v>
      </c>
      <c r="C27" s="1"/>
      <c r="D27">
        <f t="shared" si="4"/>
        <v>12.772717399999998</v>
      </c>
      <c r="E27">
        <f t="shared" si="1"/>
        <v>-2.7727173999999977</v>
      </c>
      <c r="F27" s="6">
        <f t="shared" si="2"/>
        <v>-0.21708124537383081</v>
      </c>
      <c r="G27" s="6"/>
    </row>
    <row r="28" spans="1:11" x14ac:dyDescent="0.3">
      <c r="A28">
        <v>27</v>
      </c>
      <c r="B28">
        <v>15</v>
      </c>
      <c r="C28" s="1"/>
      <c r="D28">
        <f t="shared" si="4"/>
        <v>18.677427399999999</v>
      </c>
      <c r="E28">
        <f t="shared" si="1"/>
        <v>-3.6774273999999991</v>
      </c>
      <c r="F28" s="6">
        <f t="shared" si="2"/>
        <v>-0.19689153764291967</v>
      </c>
      <c r="G28" s="6"/>
    </row>
    <row r="29" spans="1:11" x14ac:dyDescent="0.3">
      <c r="A29">
        <v>28</v>
      </c>
      <c r="B29">
        <v>13</v>
      </c>
      <c r="C29" s="1"/>
      <c r="D29">
        <f t="shared" si="4"/>
        <v>14.852970699999997</v>
      </c>
      <c r="E29">
        <f t="shared" si="1"/>
        <v>-1.8529706999999966</v>
      </c>
      <c r="F29" s="6">
        <f t="shared" si="2"/>
        <v>-0.12475421499350275</v>
      </c>
      <c r="G29" s="6"/>
    </row>
    <row r="30" spans="1:11" x14ac:dyDescent="0.3">
      <c r="A30">
        <v>29</v>
      </c>
      <c r="B30">
        <v>28</v>
      </c>
      <c r="C30" s="1"/>
      <c r="D30">
        <f t="shared" si="4"/>
        <v>23.507680699999998</v>
      </c>
      <c r="E30">
        <f t="shared" si="1"/>
        <v>4.4923193000000019</v>
      </c>
      <c r="F30" s="6">
        <f t="shared" si="2"/>
        <v>0.16043997500000007</v>
      </c>
      <c r="G30" s="6"/>
    </row>
    <row r="31" spans="1:11" x14ac:dyDescent="0.3">
      <c r="A31">
        <v>30</v>
      </c>
      <c r="B31">
        <v>38</v>
      </c>
      <c r="C31" s="1"/>
      <c r="D31">
        <f t="shared" si="4"/>
        <v>41.454057399999996</v>
      </c>
      <c r="E31">
        <f t="shared" si="1"/>
        <v>-3.4540573999999964</v>
      </c>
      <c r="F31" s="6">
        <f t="shared" si="2"/>
        <v>-8.3322541064460354E-2</v>
      </c>
      <c r="G31" s="6"/>
    </row>
    <row r="32" spans="1:11" x14ac:dyDescent="0.3">
      <c r="A32">
        <v>31</v>
      </c>
      <c r="B32">
        <v>21</v>
      </c>
      <c r="C32" s="1"/>
      <c r="D32">
        <f t="shared" si="4"/>
        <v>19.205989599999999</v>
      </c>
      <c r="E32">
        <f t="shared" si="1"/>
        <v>1.7940104000000012</v>
      </c>
      <c r="F32" s="6">
        <f t="shared" si="2"/>
        <v>8.542906666666672E-2</v>
      </c>
      <c r="G32" s="6"/>
    </row>
    <row r="33" spans="1:7" x14ac:dyDescent="0.3">
      <c r="A33">
        <v>32</v>
      </c>
      <c r="B33">
        <v>16</v>
      </c>
      <c r="C33" s="1"/>
      <c r="D33">
        <f t="shared" si="4"/>
        <v>16.4926441</v>
      </c>
      <c r="E33">
        <f t="shared" si="1"/>
        <v>-0.4926440999999997</v>
      </c>
      <c r="F33" s="6">
        <f t="shared" si="2"/>
        <v>-2.9870534828311715E-2</v>
      </c>
      <c r="G33" s="6"/>
    </row>
    <row r="34" spans="1:7" x14ac:dyDescent="0.3">
      <c r="A34">
        <v>33</v>
      </c>
      <c r="B34">
        <v>9</v>
      </c>
      <c r="C34" s="1"/>
      <c r="D34">
        <f t="shared" si="4"/>
        <v>19.140409599999998</v>
      </c>
      <c r="E34">
        <f t="shared" si="1"/>
        <v>-10.140409599999998</v>
      </c>
      <c r="F34" s="6">
        <f t="shared" si="2"/>
        <v>-0.52979062684217582</v>
      </c>
      <c r="G34" s="6"/>
    </row>
    <row r="35" spans="1:7" x14ac:dyDescent="0.3">
      <c r="A35">
        <v>34</v>
      </c>
      <c r="B35">
        <v>48</v>
      </c>
      <c r="C35" s="1"/>
      <c r="D35">
        <f t="shared" si="4"/>
        <v>19.781230699999998</v>
      </c>
      <c r="E35">
        <f t="shared" si="1"/>
        <v>28.218769300000002</v>
      </c>
      <c r="F35" s="6">
        <f t="shared" si="2"/>
        <v>0.58789102708333341</v>
      </c>
      <c r="G35" s="6"/>
    </row>
    <row r="36" spans="1:7" x14ac:dyDescent="0.3">
      <c r="A36">
        <v>35</v>
      </c>
      <c r="B36">
        <v>11</v>
      </c>
      <c r="C36" s="1"/>
      <c r="D36">
        <f t="shared" si="4"/>
        <v>31.019274100000001</v>
      </c>
      <c r="E36">
        <f t="shared" si="1"/>
        <v>-20.019274100000001</v>
      </c>
      <c r="F36" s="6">
        <f t="shared" si="2"/>
        <v>-0.64538177248964057</v>
      </c>
      <c r="G36" s="6"/>
    </row>
    <row r="37" spans="1:7" x14ac:dyDescent="0.3">
      <c r="A37">
        <v>36</v>
      </c>
      <c r="B37">
        <v>22</v>
      </c>
      <c r="C37" s="1"/>
      <c r="D37">
        <f t="shared" si="4"/>
        <v>17.486484099999998</v>
      </c>
      <c r="E37">
        <f t="shared" si="1"/>
        <v>4.5135159000000016</v>
      </c>
      <c r="F37" s="6">
        <f t="shared" si="2"/>
        <v>0.20515981363636371</v>
      </c>
      <c r="G37" s="6"/>
    </row>
    <row r="38" spans="1:7" x14ac:dyDescent="0.3">
      <c r="A38">
        <v>37</v>
      </c>
      <c r="B38">
        <v>1</v>
      </c>
      <c r="C38" s="1"/>
      <c r="D38">
        <f t="shared" ref="D38:D49" si="5">($K$16+$K$17*A38)+K2</f>
        <v>9.3286940999999999</v>
      </c>
      <c r="E38">
        <f t="shared" si="1"/>
        <v>-8.3286940999999999</v>
      </c>
      <c r="F38" s="6">
        <f t="shared" si="2"/>
        <v>-0.89280385986715971</v>
      </c>
      <c r="G38" s="6"/>
    </row>
    <row r="39" spans="1:7" x14ac:dyDescent="0.3">
      <c r="A39">
        <v>38</v>
      </c>
      <c r="B39">
        <v>18</v>
      </c>
      <c r="C39" s="1"/>
      <c r="D39">
        <f t="shared" si="5"/>
        <v>13.879237399999997</v>
      </c>
      <c r="E39">
        <f t="shared" si="1"/>
        <v>4.1207626000000026</v>
      </c>
      <c r="F39" s="6">
        <f t="shared" si="2"/>
        <v>0.22893125555555571</v>
      </c>
      <c r="G39" s="6"/>
    </row>
    <row r="40" spans="1:7" x14ac:dyDescent="0.3">
      <c r="A40">
        <v>39</v>
      </c>
      <c r="B40">
        <v>7</v>
      </c>
      <c r="C40" s="1"/>
      <c r="D40">
        <f t="shared" si="5"/>
        <v>19.783947399999999</v>
      </c>
      <c r="E40">
        <f t="shared" si="1"/>
        <v>-12.783947399999999</v>
      </c>
      <c r="F40" s="6">
        <f t="shared" si="2"/>
        <v>-0.6461777895749965</v>
      </c>
      <c r="G40" s="6"/>
    </row>
    <row r="41" spans="1:7" x14ac:dyDescent="0.3">
      <c r="A41">
        <v>40</v>
      </c>
      <c r="D41">
        <f t="shared" si="5"/>
        <v>15.9594907</v>
      </c>
    </row>
    <row r="42" spans="1:7" x14ac:dyDescent="0.3">
      <c r="A42">
        <v>41</v>
      </c>
      <c r="D42">
        <f t="shared" si="5"/>
        <v>24.614200699999998</v>
      </c>
      <c r="F42" s="7"/>
      <c r="G42" s="7"/>
    </row>
    <row r="43" spans="1:7" x14ac:dyDescent="0.3">
      <c r="A43">
        <v>42</v>
      </c>
      <c r="D43">
        <f t="shared" si="5"/>
        <v>42.5605774</v>
      </c>
    </row>
    <row r="44" spans="1:7" x14ac:dyDescent="0.3">
      <c r="A44">
        <v>43</v>
      </c>
      <c r="D44">
        <f t="shared" si="5"/>
        <v>20.312509599999998</v>
      </c>
    </row>
    <row r="45" spans="1:7" x14ac:dyDescent="0.3">
      <c r="A45">
        <v>44</v>
      </c>
      <c r="D45">
        <f t="shared" si="5"/>
        <v>17.599164099999999</v>
      </c>
    </row>
    <row r="46" spans="1:7" x14ac:dyDescent="0.3">
      <c r="A46">
        <v>45</v>
      </c>
      <c r="D46">
        <f t="shared" si="5"/>
        <v>20.246929600000001</v>
      </c>
    </row>
    <row r="47" spans="1:7" x14ac:dyDescent="0.3">
      <c r="A47">
        <v>46</v>
      </c>
      <c r="D47">
        <f t="shared" si="5"/>
        <v>20.887750699999998</v>
      </c>
    </row>
    <row r="48" spans="1:7" x14ac:dyDescent="0.3">
      <c r="A48">
        <v>47</v>
      </c>
      <c r="D48">
        <f t="shared" si="5"/>
        <v>32.1257941</v>
      </c>
    </row>
    <row r="49" spans="1:4" x14ac:dyDescent="0.3">
      <c r="A49">
        <v>48</v>
      </c>
      <c r="D49">
        <f t="shared" si="5"/>
        <v>18.593004099999998</v>
      </c>
    </row>
    <row r="50" spans="1:4" x14ac:dyDescent="0.3">
      <c r="A50">
        <v>49</v>
      </c>
      <c r="D50">
        <f t="shared" ref="D50:D61" si="6">($K$16+$K$17*A50)+K2</f>
        <v>10.4352141</v>
      </c>
    </row>
    <row r="51" spans="1:4" x14ac:dyDescent="0.3">
      <c r="A51">
        <v>50</v>
      </c>
      <c r="D51">
        <f t="shared" si="6"/>
        <v>14.985757400000001</v>
      </c>
    </row>
    <row r="52" spans="1:4" x14ac:dyDescent="0.3">
      <c r="A52">
        <v>51</v>
      </c>
      <c r="D52">
        <f t="shared" si="6"/>
        <v>20.890467399999999</v>
      </c>
    </row>
    <row r="53" spans="1:4" x14ac:dyDescent="0.3">
      <c r="A53">
        <v>52</v>
      </c>
      <c r="D53">
        <f t="shared" si="6"/>
        <v>17.0660107</v>
      </c>
    </row>
    <row r="54" spans="1:4" x14ac:dyDescent="0.3">
      <c r="A54">
        <v>53</v>
      </c>
      <c r="D54">
        <f t="shared" si="6"/>
        <v>25.720720699999998</v>
      </c>
    </row>
    <row r="55" spans="1:4" x14ac:dyDescent="0.3">
      <c r="A55">
        <v>54</v>
      </c>
      <c r="D55">
        <f t="shared" si="6"/>
        <v>43.667097400000003</v>
      </c>
    </row>
    <row r="56" spans="1:4" x14ac:dyDescent="0.3">
      <c r="A56">
        <v>55</v>
      </c>
      <c r="D56">
        <f t="shared" si="6"/>
        <v>21.419029600000002</v>
      </c>
    </row>
    <row r="57" spans="1:4" x14ac:dyDescent="0.3">
      <c r="A57">
        <v>56</v>
      </c>
      <c r="D57">
        <f t="shared" si="6"/>
        <v>18.705684099999999</v>
      </c>
    </row>
    <row r="58" spans="1:4" x14ac:dyDescent="0.3">
      <c r="A58">
        <v>57</v>
      </c>
      <c r="D58">
        <f t="shared" si="6"/>
        <v>21.353449599999998</v>
      </c>
    </row>
    <row r="59" spans="1:4" x14ac:dyDescent="0.3">
      <c r="A59">
        <v>58</v>
      </c>
      <c r="D59">
        <f t="shared" si="6"/>
        <v>21.994270699999998</v>
      </c>
    </row>
    <row r="60" spans="1:4" x14ac:dyDescent="0.3">
      <c r="A60">
        <v>59</v>
      </c>
      <c r="D60">
        <f t="shared" si="6"/>
        <v>33.232314099999996</v>
      </c>
    </row>
    <row r="61" spans="1:4" x14ac:dyDescent="0.3">
      <c r="A61">
        <v>60</v>
      </c>
      <c r="D61">
        <f t="shared" si="6"/>
        <v>19.699524100000001</v>
      </c>
    </row>
    <row r="62" spans="1:4" x14ac:dyDescent="0.3">
      <c r="A62">
        <v>61</v>
      </c>
      <c r="D62">
        <f t="shared" ref="D62:D73" si="7">($K$16+$K$17*A62)+K2</f>
        <v>11.541734099999999</v>
      </c>
    </row>
    <row r="63" spans="1:4" x14ac:dyDescent="0.3">
      <c r="A63">
        <v>62</v>
      </c>
      <c r="D63">
        <f t="shared" si="7"/>
        <v>16.092277399999997</v>
      </c>
    </row>
    <row r="64" spans="1:4" x14ac:dyDescent="0.3">
      <c r="A64">
        <v>63</v>
      </c>
      <c r="D64">
        <f t="shared" si="7"/>
        <v>21.996987399999998</v>
      </c>
    </row>
    <row r="65" spans="1:4" x14ac:dyDescent="0.3">
      <c r="A65">
        <v>64</v>
      </c>
      <c r="D65">
        <f t="shared" si="7"/>
        <v>18.172530699999999</v>
      </c>
    </row>
    <row r="66" spans="1:4" x14ac:dyDescent="0.3">
      <c r="A66">
        <v>65</v>
      </c>
      <c r="D66">
        <f t="shared" si="7"/>
        <v>26.827240699999997</v>
      </c>
    </row>
    <row r="67" spans="1:4" x14ac:dyDescent="0.3">
      <c r="A67">
        <v>66</v>
      </c>
      <c r="D67">
        <f t="shared" si="7"/>
        <v>44.773617399999999</v>
      </c>
    </row>
    <row r="68" spans="1:4" x14ac:dyDescent="0.3">
      <c r="A68">
        <v>67</v>
      </c>
      <c r="D68">
        <f t="shared" si="7"/>
        <v>22.525549599999998</v>
      </c>
    </row>
    <row r="69" spans="1:4" x14ac:dyDescent="0.3">
      <c r="A69">
        <v>68</v>
      </c>
      <c r="D69">
        <f t="shared" si="7"/>
        <v>19.812204099999999</v>
      </c>
    </row>
    <row r="70" spans="1:4" x14ac:dyDescent="0.3">
      <c r="A70">
        <v>69</v>
      </c>
      <c r="D70">
        <f t="shared" si="7"/>
        <v>22.459969600000001</v>
      </c>
    </row>
    <row r="71" spans="1:4" x14ac:dyDescent="0.3">
      <c r="A71">
        <v>70</v>
      </c>
      <c r="D71">
        <f t="shared" si="7"/>
        <v>23.100790699999997</v>
      </c>
    </row>
    <row r="72" spans="1:4" x14ac:dyDescent="0.3">
      <c r="A72">
        <v>71</v>
      </c>
      <c r="D72">
        <f t="shared" si="7"/>
        <v>34.3388341</v>
      </c>
    </row>
    <row r="73" spans="1:4" x14ac:dyDescent="0.3">
      <c r="A73">
        <v>72</v>
      </c>
      <c r="D73">
        <f t="shared" si="7"/>
        <v>20.806044099999998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A3" sqref="A3"/>
    </sheetView>
  </sheetViews>
  <sheetFormatPr defaultRowHeight="14.4" x14ac:dyDescent="0.3"/>
  <cols>
    <col min="1" max="1" width="6.44140625" bestFit="1" customWidth="1"/>
    <col min="2" max="2" width="5.33203125" bestFit="1" customWidth="1"/>
    <col min="4" max="4" width="10.6640625" bestFit="1" customWidth="1"/>
  </cols>
  <sheetData>
    <row r="1" spans="1:11" x14ac:dyDescent="0.3">
      <c r="A1" s="3" t="s">
        <v>27</v>
      </c>
      <c r="B1" s="3" t="s">
        <v>13</v>
      </c>
      <c r="C1" s="1"/>
      <c r="D1" s="4" t="s">
        <v>16</v>
      </c>
      <c r="E1" s="5" t="s">
        <v>17</v>
      </c>
      <c r="F1" s="5" t="s">
        <v>20</v>
      </c>
      <c r="J1" s="34" t="s">
        <v>42</v>
      </c>
      <c r="K1" s="34"/>
    </row>
    <row r="2" spans="1:11" x14ac:dyDescent="0.3">
      <c r="A2">
        <v>1</v>
      </c>
      <c r="B2">
        <v>5</v>
      </c>
      <c r="C2" s="1"/>
      <c r="D2">
        <f t="shared" ref="D2:D13" si="0">($K$16+$K$17*A2)+K2</f>
        <v>0.55972540000000004</v>
      </c>
      <c r="E2">
        <f>B2-D2</f>
        <v>4.4402746000000004</v>
      </c>
      <c r="F2" s="6">
        <f>IF(B2=0,E2/D2,E2/MAX(D2,B2))</f>
        <v>0.88805492000000008</v>
      </c>
      <c r="G2" s="6"/>
      <c r="H2" s="6"/>
      <c r="J2" t="s">
        <v>1</v>
      </c>
      <c r="K2" s="3">
        <v>-1.3015045999999999</v>
      </c>
    </row>
    <row r="3" spans="1:11" x14ac:dyDescent="0.3">
      <c r="A3">
        <v>2</v>
      </c>
      <c r="B3">
        <v>0</v>
      </c>
      <c r="C3" s="1"/>
      <c r="D3">
        <f t="shared" si="0"/>
        <v>4.7989654000000002</v>
      </c>
      <c r="E3">
        <f t="shared" ref="E3:E40" si="1">B3-D3</f>
        <v>-4.7989654000000002</v>
      </c>
      <c r="F3" s="6">
        <f t="shared" ref="F3:F40" si="2">IF(B3=0,E3/D3,E3/MAX(D3,B3))</f>
        <v>-1</v>
      </c>
      <c r="G3" s="6"/>
      <c r="J3" t="s">
        <v>2</v>
      </c>
      <c r="K3" s="3">
        <v>2.9484954000000001</v>
      </c>
    </row>
    <row r="4" spans="1:11" x14ac:dyDescent="0.3">
      <c r="A4">
        <v>3</v>
      </c>
      <c r="B4">
        <v>0</v>
      </c>
      <c r="C4" s="1"/>
      <c r="D4">
        <f t="shared" si="0"/>
        <v>-0.42012799999999983</v>
      </c>
      <c r="E4">
        <f t="shared" si="1"/>
        <v>0.42012799999999983</v>
      </c>
      <c r="F4" s="6">
        <f t="shared" si="2"/>
        <v>-1</v>
      </c>
      <c r="G4" s="6"/>
      <c r="J4" t="s">
        <v>3</v>
      </c>
      <c r="K4" s="3">
        <v>-2.2598379999999998</v>
      </c>
    </row>
    <row r="5" spans="1:11" x14ac:dyDescent="0.3">
      <c r="A5">
        <v>4</v>
      </c>
      <c r="B5">
        <v>0</v>
      </c>
      <c r="C5" s="1"/>
      <c r="D5">
        <f t="shared" si="0"/>
        <v>1.2357787</v>
      </c>
      <c r="E5">
        <f t="shared" si="1"/>
        <v>-1.2357787</v>
      </c>
      <c r="F5" s="6">
        <f t="shared" si="2"/>
        <v>-1</v>
      </c>
      <c r="G5" s="6"/>
      <c r="J5" t="s">
        <v>4</v>
      </c>
      <c r="K5" s="3">
        <v>-0.59317129999999996</v>
      </c>
    </row>
    <row r="6" spans="1:11" x14ac:dyDescent="0.3">
      <c r="A6">
        <v>5</v>
      </c>
      <c r="B6">
        <v>0</v>
      </c>
      <c r="C6" s="1"/>
      <c r="D6">
        <f t="shared" si="0"/>
        <v>-0.10831459999999993</v>
      </c>
      <c r="E6">
        <f t="shared" si="1"/>
        <v>0.10831459999999993</v>
      </c>
      <c r="F6" s="6">
        <f t="shared" si="2"/>
        <v>-1</v>
      </c>
      <c r="G6" s="6"/>
      <c r="J6" t="s">
        <v>0</v>
      </c>
      <c r="K6" s="3">
        <v>-1.9265045999999999</v>
      </c>
    </row>
    <row r="7" spans="1:11" x14ac:dyDescent="0.3">
      <c r="A7">
        <v>6</v>
      </c>
      <c r="B7">
        <v>0</v>
      </c>
      <c r="C7" s="1"/>
      <c r="D7">
        <f t="shared" si="0"/>
        <v>-0.11907459999999981</v>
      </c>
      <c r="E7">
        <f t="shared" si="1"/>
        <v>0.11907459999999981</v>
      </c>
      <c r="F7" s="6">
        <f t="shared" si="2"/>
        <v>-1</v>
      </c>
      <c r="G7" s="6"/>
      <c r="J7" t="s">
        <v>5</v>
      </c>
      <c r="K7" s="3">
        <v>-1.9265045999999999</v>
      </c>
    </row>
    <row r="8" spans="1:11" x14ac:dyDescent="0.3">
      <c r="A8">
        <v>7</v>
      </c>
      <c r="B8">
        <v>10</v>
      </c>
      <c r="C8" s="1"/>
      <c r="D8">
        <f t="shared" si="0"/>
        <v>7.1896097999999995</v>
      </c>
      <c r="E8">
        <f t="shared" si="1"/>
        <v>2.8103902000000005</v>
      </c>
      <c r="F8" s="6">
        <f t="shared" si="2"/>
        <v>0.28103902000000003</v>
      </c>
      <c r="G8" s="6"/>
      <c r="J8" t="s">
        <v>6</v>
      </c>
      <c r="K8" s="3">
        <v>5.3929397999999997</v>
      </c>
    </row>
    <row r="9" spans="1:11" x14ac:dyDescent="0.3">
      <c r="A9">
        <v>8</v>
      </c>
      <c r="B9">
        <v>0</v>
      </c>
      <c r="C9" s="1"/>
      <c r="D9">
        <f t="shared" si="0"/>
        <v>3.5677387</v>
      </c>
      <c r="E9">
        <f t="shared" si="1"/>
        <v>-3.5677387</v>
      </c>
      <c r="F9" s="6">
        <f t="shared" si="2"/>
        <v>-1</v>
      </c>
      <c r="G9" s="6"/>
      <c r="J9" t="s">
        <v>7</v>
      </c>
      <c r="K9" s="3">
        <v>1.7818286999999999</v>
      </c>
    </row>
    <row r="10" spans="1:11" x14ac:dyDescent="0.3">
      <c r="A10">
        <v>9</v>
      </c>
      <c r="B10">
        <v>0</v>
      </c>
      <c r="C10" s="1"/>
      <c r="D10">
        <f t="shared" si="0"/>
        <v>0.87642310000000001</v>
      </c>
      <c r="E10">
        <f t="shared" si="1"/>
        <v>-0.87642310000000001</v>
      </c>
      <c r="F10" s="6">
        <f t="shared" si="2"/>
        <v>-1</v>
      </c>
      <c r="G10" s="6"/>
      <c r="J10" t="s">
        <v>8</v>
      </c>
      <c r="K10" s="3">
        <v>-0.8987269</v>
      </c>
    </row>
    <row r="11" spans="1:11" x14ac:dyDescent="0.3">
      <c r="A11">
        <v>10</v>
      </c>
      <c r="B11">
        <v>8</v>
      </c>
      <c r="C11" s="1"/>
      <c r="D11">
        <f t="shared" si="0"/>
        <v>4.0670520000000003</v>
      </c>
      <c r="E11">
        <f t="shared" si="1"/>
        <v>3.9329479999999997</v>
      </c>
      <c r="F11" s="6">
        <f t="shared" si="2"/>
        <v>0.49161849999999996</v>
      </c>
      <c r="G11" s="6"/>
      <c r="J11" t="s">
        <v>9</v>
      </c>
      <c r="K11" s="3">
        <v>2.3026620000000002</v>
      </c>
    </row>
    <row r="12" spans="1:11" x14ac:dyDescent="0.3">
      <c r="A12">
        <v>11</v>
      </c>
      <c r="B12">
        <v>0</v>
      </c>
      <c r="C12" s="1"/>
      <c r="D12">
        <f t="shared" si="0"/>
        <v>-6.2079999999999913E-3</v>
      </c>
      <c r="E12">
        <f t="shared" si="1"/>
        <v>6.2079999999999913E-3</v>
      </c>
      <c r="F12" s="6">
        <f t="shared" si="2"/>
        <v>-1</v>
      </c>
      <c r="G12" s="6"/>
      <c r="J12" t="s">
        <v>10</v>
      </c>
      <c r="K12" s="3">
        <v>-1.759838</v>
      </c>
    </row>
    <row r="13" spans="1:11" x14ac:dyDescent="0.3">
      <c r="A13">
        <v>12</v>
      </c>
      <c r="B13">
        <v>0</v>
      </c>
      <c r="C13" s="1"/>
      <c r="D13">
        <f t="shared" si="0"/>
        <v>-1.6968000000000094E-2</v>
      </c>
      <c r="E13">
        <f t="shared" si="1"/>
        <v>1.6968000000000094E-2</v>
      </c>
      <c r="F13" s="6">
        <f t="shared" si="2"/>
        <v>-1</v>
      </c>
      <c r="G13" s="6"/>
      <c r="J13" t="s">
        <v>11</v>
      </c>
      <c r="K13" s="3">
        <v>-1.759838</v>
      </c>
    </row>
    <row r="14" spans="1:11" x14ac:dyDescent="0.3">
      <c r="A14">
        <v>13</v>
      </c>
      <c r="B14">
        <v>0</v>
      </c>
      <c r="C14" s="1"/>
      <c r="D14">
        <f t="shared" ref="D14:D25" si="3">($K$16+$K$17*A14)+K2</f>
        <v>0.43060540000000014</v>
      </c>
      <c r="E14">
        <f t="shared" si="1"/>
        <v>-0.43060540000000014</v>
      </c>
      <c r="F14" s="6">
        <f t="shared" si="2"/>
        <v>-1</v>
      </c>
      <c r="G14" s="6"/>
    </row>
    <row r="15" spans="1:11" x14ac:dyDescent="0.3">
      <c r="A15">
        <v>14</v>
      </c>
      <c r="B15">
        <v>10</v>
      </c>
      <c r="C15" s="1"/>
      <c r="D15">
        <f t="shared" si="3"/>
        <v>4.6698453999999998</v>
      </c>
      <c r="E15">
        <f t="shared" si="1"/>
        <v>5.3301546000000002</v>
      </c>
      <c r="F15" s="6">
        <f t="shared" si="2"/>
        <v>0.53301546</v>
      </c>
      <c r="G15" s="6"/>
    </row>
    <row r="16" spans="1:11" x14ac:dyDescent="0.3">
      <c r="A16">
        <v>15</v>
      </c>
      <c r="B16">
        <v>0</v>
      </c>
      <c r="C16" s="1"/>
      <c r="D16">
        <f t="shared" si="3"/>
        <v>-0.54924799999999974</v>
      </c>
      <c r="E16">
        <f t="shared" si="1"/>
        <v>0.54924799999999974</v>
      </c>
      <c r="F16" s="6">
        <f t="shared" si="2"/>
        <v>-1</v>
      </c>
      <c r="G16" s="6"/>
      <c r="J16" s="2" t="s">
        <v>14</v>
      </c>
      <c r="K16" s="9">
        <v>1.87199</v>
      </c>
    </row>
    <row r="17" spans="1:11" x14ac:dyDescent="0.3">
      <c r="A17">
        <v>16</v>
      </c>
      <c r="B17">
        <v>0</v>
      </c>
      <c r="C17" s="1"/>
      <c r="D17">
        <f t="shared" si="3"/>
        <v>1.1066587000000001</v>
      </c>
      <c r="E17">
        <f t="shared" si="1"/>
        <v>-1.1066587000000001</v>
      </c>
      <c r="F17" s="6">
        <f t="shared" si="2"/>
        <v>-1</v>
      </c>
      <c r="G17" s="6"/>
      <c r="J17" s="2" t="s">
        <v>41</v>
      </c>
      <c r="K17" s="10">
        <v>-1.076E-2</v>
      </c>
    </row>
    <row r="18" spans="1:11" x14ac:dyDescent="0.3">
      <c r="A18">
        <v>17</v>
      </c>
      <c r="B18">
        <v>0</v>
      </c>
      <c r="C18" s="1"/>
      <c r="D18">
        <f t="shared" si="3"/>
        <v>-0.23743459999999983</v>
      </c>
      <c r="E18">
        <f t="shared" si="1"/>
        <v>0.23743459999999983</v>
      </c>
      <c r="F18" s="6">
        <f t="shared" si="2"/>
        <v>-1</v>
      </c>
      <c r="G18" s="6"/>
    </row>
    <row r="19" spans="1:11" x14ac:dyDescent="0.3">
      <c r="A19">
        <v>18</v>
      </c>
      <c r="B19">
        <v>0</v>
      </c>
      <c r="C19" s="1"/>
      <c r="D19">
        <f t="shared" si="3"/>
        <v>-0.24819459999999993</v>
      </c>
      <c r="E19">
        <f t="shared" si="1"/>
        <v>0.24819459999999993</v>
      </c>
      <c r="F19" s="6">
        <f t="shared" si="2"/>
        <v>-1</v>
      </c>
      <c r="G19" s="6"/>
      <c r="J19" s="2" t="s">
        <v>20</v>
      </c>
      <c r="K19" s="7">
        <f>AVERAGE($F$2:$F$40)</f>
        <v>-0.61727639709403004</v>
      </c>
    </row>
    <row r="20" spans="1:11" x14ac:dyDescent="0.3">
      <c r="A20">
        <v>19</v>
      </c>
      <c r="B20">
        <v>0</v>
      </c>
      <c r="C20" s="1"/>
      <c r="D20">
        <f t="shared" si="3"/>
        <v>7.0604898</v>
      </c>
      <c r="E20">
        <f t="shared" si="1"/>
        <v>-7.0604898</v>
      </c>
      <c r="F20" s="6">
        <f t="shared" si="2"/>
        <v>-1</v>
      </c>
      <c r="G20" s="6"/>
      <c r="J20" s="2" t="s">
        <v>19</v>
      </c>
      <c r="K20" s="7">
        <f>1-ABS(K19)</f>
        <v>0.38272360290596996</v>
      </c>
    </row>
    <row r="21" spans="1:11" x14ac:dyDescent="0.3">
      <c r="A21">
        <v>20</v>
      </c>
      <c r="B21">
        <v>1</v>
      </c>
      <c r="C21" s="1"/>
      <c r="D21">
        <f t="shared" si="3"/>
        <v>3.4386187000000001</v>
      </c>
      <c r="E21">
        <f t="shared" si="1"/>
        <v>-2.4386187000000001</v>
      </c>
      <c r="F21" s="6">
        <f t="shared" si="2"/>
        <v>-0.70918555174494924</v>
      </c>
      <c r="G21" s="6"/>
    </row>
    <row r="22" spans="1:11" x14ac:dyDescent="0.3">
      <c r="A22">
        <v>21</v>
      </c>
      <c r="B22">
        <v>3</v>
      </c>
      <c r="C22" s="1"/>
      <c r="D22">
        <f t="shared" si="3"/>
        <v>0.74730310000000011</v>
      </c>
      <c r="E22">
        <f t="shared" si="1"/>
        <v>2.2526969000000001</v>
      </c>
      <c r="F22" s="6">
        <f t="shared" si="2"/>
        <v>0.75089896666666667</v>
      </c>
      <c r="G22" s="6"/>
    </row>
    <row r="23" spans="1:11" x14ac:dyDescent="0.3">
      <c r="A23">
        <v>22</v>
      </c>
      <c r="B23">
        <v>0</v>
      </c>
      <c r="C23" s="1"/>
      <c r="D23">
        <f t="shared" si="3"/>
        <v>3.937932</v>
      </c>
      <c r="E23">
        <f t="shared" si="1"/>
        <v>-3.937932</v>
      </c>
      <c r="F23" s="6">
        <f t="shared" si="2"/>
        <v>-1</v>
      </c>
      <c r="G23" s="6"/>
    </row>
    <row r="24" spans="1:11" x14ac:dyDescent="0.3">
      <c r="A24">
        <v>23</v>
      </c>
      <c r="B24">
        <v>0</v>
      </c>
      <c r="C24" s="1"/>
      <c r="D24">
        <f t="shared" si="3"/>
        <v>-0.13532799999999989</v>
      </c>
      <c r="E24">
        <f t="shared" si="1"/>
        <v>0.13532799999999989</v>
      </c>
      <c r="F24" s="6">
        <f t="shared" si="2"/>
        <v>-1</v>
      </c>
      <c r="G24" s="6"/>
    </row>
    <row r="25" spans="1:11" x14ac:dyDescent="0.3">
      <c r="A25">
        <v>24</v>
      </c>
      <c r="B25">
        <v>0</v>
      </c>
      <c r="C25" s="1"/>
      <c r="D25">
        <f t="shared" si="3"/>
        <v>-0.146088</v>
      </c>
      <c r="E25">
        <f t="shared" si="1"/>
        <v>0.146088</v>
      </c>
      <c r="F25" s="6">
        <f t="shared" si="2"/>
        <v>-1</v>
      </c>
      <c r="G25" s="6"/>
    </row>
    <row r="26" spans="1:11" x14ac:dyDescent="0.3">
      <c r="A26">
        <v>25</v>
      </c>
      <c r="B26">
        <v>1</v>
      </c>
      <c r="C26" s="1"/>
      <c r="D26">
        <f t="shared" ref="D26:D37" si="4">($K$16+$K$17*A26)+K2</f>
        <v>0.30148540000000024</v>
      </c>
      <c r="E26">
        <f t="shared" si="1"/>
        <v>0.69851459999999976</v>
      </c>
      <c r="F26" s="6">
        <f t="shared" si="2"/>
        <v>0.69851459999999976</v>
      </c>
      <c r="G26" s="6"/>
    </row>
    <row r="27" spans="1:11" x14ac:dyDescent="0.3">
      <c r="A27">
        <v>26</v>
      </c>
      <c r="B27">
        <v>0</v>
      </c>
      <c r="C27" s="1"/>
      <c r="D27">
        <f t="shared" si="4"/>
        <v>4.5407254000000004</v>
      </c>
      <c r="E27">
        <f t="shared" si="1"/>
        <v>-4.5407254000000004</v>
      </c>
      <c r="F27" s="6">
        <f t="shared" si="2"/>
        <v>-1</v>
      </c>
      <c r="G27" s="6"/>
    </row>
    <row r="28" spans="1:11" x14ac:dyDescent="0.3">
      <c r="A28">
        <v>27</v>
      </c>
      <c r="B28">
        <v>0</v>
      </c>
      <c r="C28" s="1"/>
      <c r="D28">
        <f t="shared" si="4"/>
        <v>-0.67836799999999986</v>
      </c>
      <c r="E28">
        <f t="shared" si="1"/>
        <v>0.67836799999999986</v>
      </c>
      <c r="F28" s="6">
        <f t="shared" si="2"/>
        <v>-1</v>
      </c>
      <c r="G28" s="6"/>
    </row>
    <row r="29" spans="1:11" x14ac:dyDescent="0.3">
      <c r="A29">
        <v>28</v>
      </c>
      <c r="B29">
        <v>3</v>
      </c>
      <c r="C29" s="1"/>
      <c r="D29">
        <f t="shared" si="4"/>
        <v>0.97753870000000009</v>
      </c>
      <c r="E29">
        <f t="shared" si="1"/>
        <v>2.0224612999999998</v>
      </c>
      <c r="F29" s="6">
        <f t="shared" si="2"/>
        <v>0.6741537666666666</v>
      </c>
      <c r="G29" s="6"/>
    </row>
    <row r="30" spans="1:11" x14ac:dyDescent="0.3">
      <c r="A30">
        <v>29</v>
      </c>
      <c r="B30">
        <v>0</v>
      </c>
      <c r="C30" s="1"/>
      <c r="D30">
        <f t="shared" si="4"/>
        <v>-0.36655459999999995</v>
      </c>
      <c r="E30">
        <f t="shared" si="1"/>
        <v>0.36655459999999995</v>
      </c>
      <c r="F30" s="6">
        <f t="shared" si="2"/>
        <v>-1</v>
      </c>
      <c r="G30" s="6"/>
    </row>
    <row r="31" spans="1:11" x14ac:dyDescent="0.3">
      <c r="A31">
        <v>30</v>
      </c>
      <c r="B31">
        <v>0</v>
      </c>
      <c r="C31" s="1"/>
      <c r="D31">
        <f t="shared" si="4"/>
        <v>-0.37731459999999983</v>
      </c>
      <c r="E31">
        <f t="shared" si="1"/>
        <v>0.37731459999999983</v>
      </c>
      <c r="F31" s="6">
        <f t="shared" si="2"/>
        <v>-1</v>
      </c>
      <c r="G31" s="6"/>
    </row>
    <row r="32" spans="1:11" x14ac:dyDescent="0.3">
      <c r="A32">
        <v>31</v>
      </c>
      <c r="B32">
        <v>12</v>
      </c>
      <c r="C32" s="1"/>
      <c r="D32">
        <f t="shared" si="4"/>
        <v>6.9313697999999997</v>
      </c>
      <c r="E32">
        <f t="shared" si="1"/>
        <v>5.0686302000000003</v>
      </c>
      <c r="F32" s="6">
        <f t="shared" si="2"/>
        <v>0.42238585000000001</v>
      </c>
      <c r="G32" s="6"/>
    </row>
    <row r="33" spans="1:7" x14ac:dyDescent="0.3">
      <c r="A33">
        <v>32</v>
      </c>
      <c r="B33">
        <v>10</v>
      </c>
      <c r="C33" s="1"/>
      <c r="D33">
        <f t="shared" si="4"/>
        <v>3.3094986999999998</v>
      </c>
      <c r="E33">
        <f t="shared" si="1"/>
        <v>6.6905013000000002</v>
      </c>
      <c r="F33" s="6">
        <f t="shared" si="2"/>
        <v>0.66905013000000002</v>
      </c>
      <c r="G33" s="6"/>
    </row>
    <row r="34" spans="1:7" x14ac:dyDescent="0.3">
      <c r="A34">
        <v>33</v>
      </c>
      <c r="B34">
        <v>0</v>
      </c>
      <c r="C34" s="1"/>
      <c r="D34">
        <f t="shared" si="4"/>
        <v>0.61818309999999999</v>
      </c>
      <c r="E34">
        <f t="shared" si="1"/>
        <v>-0.61818309999999999</v>
      </c>
      <c r="F34" s="6">
        <f t="shared" si="2"/>
        <v>-1</v>
      </c>
      <c r="G34" s="6"/>
    </row>
    <row r="35" spans="1:7" x14ac:dyDescent="0.3">
      <c r="A35">
        <v>34</v>
      </c>
      <c r="B35">
        <v>0</v>
      </c>
      <c r="C35" s="1"/>
      <c r="D35">
        <f t="shared" si="4"/>
        <v>3.8088120000000005</v>
      </c>
      <c r="E35">
        <f t="shared" si="1"/>
        <v>-3.8088120000000005</v>
      </c>
      <c r="F35" s="6">
        <f t="shared" si="2"/>
        <v>-1</v>
      </c>
      <c r="G35" s="6"/>
    </row>
    <row r="36" spans="1:7" x14ac:dyDescent="0.3">
      <c r="A36">
        <v>35</v>
      </c>
      <c r="B36">
        <v>0</v>
      </c>
      <c r="C36" s="1"/>
      <c r="D36">
        <f t="shared" si="4"/>
        <v>-0.26444800000000002</v>
      </c>
      <c r="E36">
        <f t="shared" si="1"/>
        <v>0.26444800000000002</v>
      </c>
      <c r="F36" s="6">
        <f t="shared" si="2"/>
        <v>-1</v>
      </c>
      <c r="G36" s="6"/>
    </row>
    <row r="37" spans="1:7" x14ac:dyDescent="0.3">
      <c r="A37">
        <v>36</v>
      </c>
      <c r="B37">
        <v>0</v>
      </c>
      <c r="C37" s="1"/>
      <c r="D37">
        <f t="shared" si="4"/>
        <v>-0.2752079999999999</v>
      </c>
      <c r="E37">
        <f t="shared" si="1"/>
        <v>0.2752079999999999</v>
      </c>
      <c r="F37" s="6">
        <f t="shared" si="2"/>
        <v>-1</v>
      </c>
      <c r="G37" s="6"/>
    </row>
    <row r="38" spans="1:7" x14ac:dyDescent="0.3">
      <c r="A38">
        <v>37</v>
      </c>
      <c r="B38">
        <v>0</v>
      </c>
      <c r="C38" s="1"/>
      <c r="D38">
        <f t="shared" ref="D38:D49" si="5">($K$16+$K$17*A38)+K2</f>
        <v>0.17236540000000011</v>
      </c>
      <c r="E38">
        <f t="shared" si="1"/>
        <v>-0.17236540000000011</v>
      </c>
      <c r="F38" s="6">
        <f t="shared" si="2"/>
        <v>-1</v>
      </c>
      <c r="G38" s="6"/>
    </row>
    <row r="39" spans="1:7" x14ac:dyDescent="0.3">
      <c r="A39">
        <v>38</v>
      </c>
      <c r="B39">
        <v>1</v>
      </c>
      <c r="C39" s="1"/>
      <c r="D39">
        <f t="shared" si="5"/>
        <v>4.4116054</v>
      </c>
      <c r="E39">
        <f t="shared" si="1"/>
        <v>-3.4116054</v>
      </c>
      <c r="F39" s="6">
        <f t="shared" si="2"/>
        <v>-0.77332514825555343</v>
      </c>
      <c r="G39" s="6"/>
    </row>
    <row r="40" spans="1:7" x14ac:dyDescent="0.3">
      <c r="A40">
        <v>39</v>
      </c>
      <c r="B40">
        <v>0</v>
      </c>
      <c r="C40" s="1"/>
      <c r="D40">
        <f t="shared" si="5"/>
        <v>-0.80748799999999976</v>
      </c>
      <c r="E40">
        <f t="shared" si="1"/>
        <v>0.80748799999999976</v>
      </c>
      <c r="F40" s="6">
        <f t="shared" si="2"/>
        <v>-1</v>
      </c>
      <c r="G40" s="6"/>
    </row>
    <row r="41" spans="1:7" x14ac:dyDescent="0.3">
      <c r="A41">
        <v>40</v>
      </c>
      <c r="D41">
        <f t="shared" si="5"/>
        <v>0.84841870000000019</v>
      </c>
    </row>
    <row r="42" spans="1:7" x14ac:dyDescent="0.3">
      <c r="A42">
        <v>41</v>
      </c>
      <c r="D42">
        <f t="shared" si="5"/>
        <v>-0.49567459999999985</v>
      </c>
      <c r="F42" s="7"/>
      <c r="G42" s="7"/>
    </row>
    <row r="43" spans="1:7" x14ac:dyDescent="0.3">
      <c r="A43">
        <v>42</v>
      </c>
      <c r="D43">
        <f t="shared" si="5"/>
        <v>-0.50643459999999996</v>
      </c>
    </row>
    <row r="44" spans="1:7" x14ac:dyDescent="0.3">
      <c r="A44">
        <v>43</v>
      </c>
      <c r="D44">
        <f t="shared" si="5"/>
        <v>6.8022498000000002</v>
      </c>
    </row>
    <row r="45" spans="1:7" x14ac:dyDescent="0.3">
      <c r="A45">
        <v>44</v>
      </c>
      <c r="D45">
        <f t="shared" si="5"/>
        <v>3.1803786999999999</v>
      </c>
    </row>
    <row r="46" spans="1:7" x14ac:dyDescent="0.3">
      <c r="A46">
        <v>45</v>
      </c>
      <c r="D46">
        <f t="shared" si="5"/>
        <v>0.48906310000000008</v>
      </c>
    </row>
    <row r="47" spans="1:7" x14ac:dyDescent="0.3">
      <c r="A47">
        <v>46</v>
      </c>
      <c r="D47">
        <f t="shared" si="5"/>
        <v>3.6796920000000002</v>
      </c>
    </row>
    <row r="48" spans="1:7" x14ac:dyDescent="0.3">
      <c r="A48">
        <v>47</v>
      </c>
      <c r="D48">
        <f t="shared" si="5"/>
        <v>-0.39356799999999992</v>
      </c>
    </row>
    <row r="49" spans="1:4" x14ac:dyDescent="0.3">
      <c r="A49">
        <v>48</v>
      </c>
      <c r="D49">
        <f t="shared" si="5"/>
        <v>-0.40432800000000002</v>
      </c>
    </row>
    <row r="50" spans="1:4" x14ac:dyDescent="0.3">
      <c r="A50">
        <v>49</v>
      </c>
      <c r="D50">
        <f t="shared" ref="D50:D61" si="6">($K$16+$K$17*A50)+K2</f>
        <v>4.3245399999999989E-2</v>
      </c>
    </row>
    <row r="51" spans="1:4" x14ac:dyDescent="0.3">
      <c r="A51">
        <v>50</v>
      </c>
      <c r="D51">
        <f t="shared" si="6"/>
        <v>4.2824854000000006</v>
      </c>
    </row>
    <row r="52" spans="1:4" x14ac:dyDescent="0.3">
      <c r="A52">
        <v>51</v>
      </c>
      <c r="D52">
        <f t="shared" si="6"/>
        <v>-0.93660799999999966</v>
      </c>
    </row>
    <row r="53" spans="1:4" x14ac:dyDescent="0.3">
      <c r="A53">
        <v>52</v>
      </c>
      <c r="D53">
        <f t="shared" si="6"/>
        <v>0.71929870000000007</v>
      </c>
    </row>
    <row r="54" spans="1:4" x14ac:dyDescent="0.3">
      <c r="A54">
        <v>53</v>
      </c>
      <c r="D54">
        <f t="shared" si="6"/>
        <v>-0.62479459999999998</v>
      </c>
    </row>
    <row r="55" spans="1:4" x14ac:dyDescent="0.3">
      <c r="A55">
        <v>54</v>
      </c>
      <c r="D55">
        <f t="shared" si="6"/>
        <v>-0.63555459999999986</v>
      </c>
    </row>
    <row r="56" spans="1:4" x14ac:dyDescent="0.3">
      <c r="A56">
        <v>55</v>
      </c>
      <c r="D56">
        <f t="shared" si="6"/>
        <v>6.6731297999999999</v>
      </c>
    </row>
    <row r="57" spans="1:4" x14ac:dyDescent="0.3">
      <c r="A57">
        <v>56</v>
      </c>
      <c r="D57">
        <f t="shared" si="6"/>
        <v>3.0512587</v>
      </c>
    </row>
    <row r="58" spans="1:4" x14ac:dyDescent="0.3">
      <c r="A58">
        <v>57</v>
      </c>
      <c r="D58">
        <f t="shared" si="6"/>
        <v>0.35994309999999996</v>
      </c>
    </row>
    <row r="59" spans="1:4" x14ac:dyDescent="0.3">
      <c r="A59">
        <v>58</v>
      </c>
      <c r="D59">
        <f t="shared" si="6"/>
        <v>3.5505720000000003</v>
      </c>
    </row>
    <row r="60" spans="1:4" x14ac:dyDescent="0.3">
      <c r="A60">
        <v>59</v>
      </c>
      <c r="D60">
        <f t="shared" si="6"/>
        <v>-0.52268800000000004</v>
      </c>
    </row>
    <row r="61" spans="1:4" x14ac:dyDescent="0.3">
      <c r="A61">
        <v>60</v>
      </c>
      <c r="D61">
        <f t="shared" si="6"/>
        <v>-0.53344800000000014</v>
      </c>
    </row>
    <row r="62" spans="1:4" x14ac:dyDescent="0.3">
      <c r="A62">
        <v>61</v>
      </c>
      <c r="D62">
        <f t="shared" ref="D62:D73" si="7">($K$16+$K$17*A62)+K2</f>
        <v>-8.5874599999999912E-2</v>
      </c>
    </row>
    <row r="63" spans="1:4" x14ac:dyDescent="0.3">
      <c r="A63">
        <v>62</v>
      </c>
      <c r="D63">
        <f t="shared" si="7"/>
        <v>4.1533654000000002</v>
      </c>
    </row>
    <row r="64" spans="1:4" x14ac:dyDescent="0.3">
      <c r="A64">
        <v>63</v>
      </c>
      <c r="D64">
        <f t="shared" si="7"/>
        <v>-1.0657279999999998</v>
      </c>
    </row>
    <row r="65" spans="1:4" x14ac:dyDescent="0.3">
      <c r="A65">
        <v>64</v>
      </c>
      <c r="D65">
        <f t="shared" si="7"/>
        <v>0.59017869999999995</v>
      </c>
    </row>
    <row r="66" spans="1:4" x14ac:dyDescent="0.3">
      <c r="A66">
        <v>65</v>
      </c>
      <c r="D66">
        <f t="shared" si="7"/>
        <v>-0.75391459999999988</v>
      </c>
    </row>
    <row r="67" spans="1:4" x14ac:dyDescent="0.3">
      <c r="A67">
        <v>66</v>
      </c>
      <c r="D67">
        <f t="shared" si="7"/>
        <v>-0.76467459999999976</v>
      </c>
    </row>
    <row r="68" spans="1:4" x14ac:dyDescent="0.3">
      <c r="A68">
        <v>67</v>
      </c>
      <c r="D68">
        <f t="shared" si="7"/>
        <v>6.5440097999999995</v>
      </c>
    </row>
    <row r="69" spans="1:4" x14ac:dyDescent="0.3">
      <c r="A69">
        <v>68</v>
      </c>
      <c r="D69">
        <f t="shared" si="7"/>
        <v>2.9221386999999996</v>
      </c>
    </row>
    <row r="70" spans="1:4" x14ac:dyDescent="0.3">
      <c r="A70">
        <v>69</v>
      </c>
      <c r="D70">
        <f t="shared" si="7"/>
        <v>0.23082310000000006</v>
      </c>
    </row>
    <row r="71" spans="1:4" x14ac:dyDescent="0.3">
      <c r="A71">
        <v>70</v>
      </c>
      <c r="D71">
        <f t="shared" si="7"/>
        <v>3.4214520000000004</v>
      </c>
    </row>
    <row r="72" spans="1:4" x14ac:dyDescent="0.3">
      <c r="A72">
        <v>71</v>
      </c>
      <c r="D72">
        <f t="shared" si="7"/>
        <v>-0.65180800000000017</v>
      </c>
    </row>
    <row r="73" spans="1:4" x14ac:dyDescent="0.3">
      <c r="A73">
        <v>72</v>
      </c>
      <c r="D73">
        <f t="shared" si="7"/>
        <v>-0.66256800000000005</v>
      </c>
    </row>
  </sheetData>
  <autoFilter ref="A1:B73"/>
  <mergeCells count="1"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/>
  </sheetViews>
  <sheetFormatPr defaultRowHeight="14.4" x14ac:dyDescent="0.3"/>
  <cols>
    <col min="4" max="4" width="11.33203125" customWidth="1"/>
    <col min="10" max="10" width="12.44140625" customWidth="1"/>
    <col min="21" max="21" width="9.5546875" bestFit="1" customWidth="1"/>
    <col min="22" max="22" width="9.5546875" customWidth="1"/>
  </cols>
  <sheetData>
    <row r="1" spans="1:24" x14ac:dyDescent="0.3">
      <c r="A1" s="3" t="s">
        <v>27</v>
      </c>
      <c r="B1" s="3" t="s">
        <v>13</v>
      </c>
      <c r="C1" s="1"/>
      <c r="D1" s="4" t="s">
        <v>16</v>
      </c>
      <c r="E1" s="5" t="s">
        <v>17</v>
      </c>
      <c r="F1" t="s">
        <v>20</v>
      </c>
      <c r="J1" s="2" t="s">
        <v>15</v>
      </c>
      <c r="Q1" t="s">
        <v>21</v>
      </c>
      <c r="T1" t="s">
        <v>24</v>
      </c>
      <c r="U1" t="s">
        <v>26</v>
      </c>
      <c r="V1" t="s">
        <v>16</v>
      </c>
      <c r="W1" t="s">
        <v>17</v>
      </c>
      <c r="X1" t="s">
        <v>20</v>
      </c>
    </row>
    <row r="2" spans="1:24" x14ac:dyDescent="0.3">
      <c r="A2">
        <v>1</v>
      </c>
      <c r="B2" s="1">
        <v>6</v>
      </c>
      <c r="C2" s="1"/>
      <c r="D2">
        <f t="shared" ref="D2:D13" si="0">($K$16+$K$17*A2)+K2</f>
        <v>-2.1384031000000014</v>
      </c>
      <c r="E2">
        <f>B2-D2</f>
        <v>8.1384031000000014</v>
      </c>
      <c r="F2" s="6">
        <f>IF(B2=0,E2/D2,E2/MAX(D2,B2))</f>
        <v>1.3564005166666668</v>
      </c>
      <c r="G2" s="6"/>
      <c r="H2" s="6"/>
      <c r="J2" t="s">
        <v>1</v>
      </c>
      <c r="K2" s="3">
        <v>-21.6637731</v>
      </c>
      <c r="Q2" t="s">
        <v>22</v>
      </c>
      <c r="S2">
        <v>1</v>
      </c>
      <c r="T2">
        <v>6</v>
      </c>
      <c r="U2">
        <f>$R$6*S2+$R$5</f>
        <v>19.600899999999999</v>
      </c>
      <c r="W2">
        <f>U2-T2</f>
        <v>13.600899999999999</v>
      </c>
      <c r="X2" s="6">
        <f>W2/MAX(T2:U2)</f>
        <v>0.69389160701804509</v>
      </c>
    </row>
    <row r="3" spans="1:24" x14ac:dyDescent="0.3">
      <c r="A3">
        <v>2</v>
      </c>
      <c r="B3" s="1">
        <v>8</v>
      </c>
      <c r="C3" s="1"/>
      <c r="D3">
        <f t="shared" si="0"/>
        <v>0.14641019999999827</v>
      </c>
      <c r="E3">
        <f t="shared" ref="E3:E40" si="1">B3-D3</f>
        <v>7.8535898000000017</v>
      </c>
      <c r="F3" s="6">
        <f t="shared" ref="F3:F40" si="2">IF(B3=0,E3/D3,E3/MAX(D3,B3))</f>
        <v>0.98169872500000022</v>
      </c>
      <c r="G3" s="6"/>
      <c r="J3" t="s">
        <v>2</v>
      </c>
      <c r="K3" s="3">
        <v>-19.392939800000001</v>
      </c>
      <c r="Q3" t="s">
        <v>23</v>
      </c>
      <c r="R3">
        <v>5.9999999999999995E-4</v>
      </c>
      <c r="S3">
        <v>2</v>
      </c>
      <c r="T3">
        <v>8</v>
      </c>
      <c r="U3">
        <f t="shared" ref="U3:U40" si="3">$R$6*S3+$R$5</f>
        <v>19.555800000000001</v>
      </c>
      <c r="W3">
        <f t="shared" ref="W3:W40" si="4">U3-T3</f>
        <v>11.555800000000001</v>
      </c>
      <c r="X3" s="6">
        <f t="shared" ref="X3:X40" si="5">W3/MAX(T3:U3)</f>
        <v>0.59091420448153487</v>
      </c>
    </row>
    <row r="4" spans="1:24" x14ac:dyDescent="0.3">
      <c r="A4">
        <v>3</v>
      </c>
      <c r="B4" s="1">
        <v>24</v>
      </c>
      <c r="C4" s="1"/>
      <c r="D4">
        <f t="shared" si="0"/>
        <v>19.764556899999999</v>
      </c>
      <c r="E4">
        <f t="shared" si="1"/>
        <v>4.2354431000000012</v>
      </c>
      <c r="F4" s="6">
        <f t="shared" si="2"/>
        <v>0.17647679583333339</v>
      </c>
      <c r="G4" s="6"/>
      <c r="J4" t="s">
        <v>3</v>
      </c>
      <c r="K4" s="3">
        <v>0.2112269</v>
      </c>
      <c r="S4">
        <v>3</v>
      </c>
      <c r="T4">
        <v>24</v>
      </c>
      <c r="U4">
        <f t="shared" si="3"/>
        <v>19.5107</v>
      </c>
      <c r="W4">
        <f t="shared" si="4"/>
        <v>-4.4893000000000001</v>
      </c>
      <c r="X4" s="6">
        <f t="shared" si="5"/>
        <v>-0.18705416666666666</v>
      </c>
    </row>
    <row r="5" spans="1:24" x14ac:dyDescent="0.3">
      <c r="A5">
        <v>4</v>
      </c>
      <c r="B5" s="1">
        <v>2</v>
      </c>
      <c r="C5" s="1"/>
      <c r="D5">
        <f t="shared" si="0"/>
        <v>24.028536899999999</v>
      </c>
      <c r="E5">
        <f t="shared" si="1"/>
        <v>-22.028536899999999</v>
      </c>
      <c r="F5" s="6">
        <f t="shared" si="2"/>
        <v>-0.91676563544740841</v>
      </c>
      <c r="G5" s="6"/>
      <c r="J5" t="s">
        <v>4</v>
      </c>
      <c r="K5" s="3">
        <v>4.4612268999999998</v>
      </c>
      <c r="Q5" t="s">
        <v>14</v>
      </c>
      <c r="R5">
        <v>19.646000000000001</v>
      </c>
      <c r="S5">
        <v>4</v>
      </c>
      <c r="T5">
        <v>2</v>
      </c>
      <c r="U5">
        <f t="shared" si="3"/>
        <v>19.465600000000002</v>
      </c>
      <c r="W5">
        <f t="shared" si="4"/>
        <v>17.465600000000002</v>
      </c>
      <c r="X5" s="6">
        <f t="shared" si="5"/>
        <v>0.89725464409008715</v>
      </c>
    </row>
    <row r="6" spans="1:24" x14ac:dyDescent="0.3">
      <c r="A6">
        <v>5</v>
      </c>
      <c r="B6" s="1">
        <v>10</v>
      </c>
      <c r="C6" s="1"/>
      <c r="D6">
        <f t="shared" si="0"/>
        <v>6.105016899999999</v>
      </c>
      <c r="E6">
        <f t="shared" si="1"/>
        <v>3.894983100000001</v>
      </c>
      <c r="F6" s="6">
        <f t="shared" si="2"/>
        <v>0.38949831000000013</v>
      </c>
      <c r="G6" s="6"/>
      <c r="J6" t="s">
        <v>0</v>
      </c>
      <c r="K6" s="3">
        <v>-13.4762731</v>
      </c>
      <c r="Q6" t="s">
        <v>18</v>
      </c>
      <c r="R6">
        <v>-4.5100000000000001E-2</v>
      </c>
      <c r="S6">
        <v>5</v>
      </c>
      <c r="T6">
        <v>10</v>
      </c>
      <c r="U6">
        <f t="shared" si="3"/>
        <v>19.420500000000001</v>
      </c>
      <c r="W6">
        <f t="shared" si="4"/>
        <v>9.4205000000000005</v>
      </c>
      <c r="X6" s="6">
        <f t="shared" si="5"/>
        <v>0.48508019875904329</v>
      </c>
    </row>
    <row r="7" spans="1:24" x14ac:dyDescent="0.3">
      <c r="A7">
        <v>6</v>
      </c>
      <c r="B7" s="1">
        <v>0</v>
      </c>
      <c r="C7" s="1"/>
      <c r="D7">
        <f t="shared" si="0"/>
        <v>70.327330200000006</v>
      </c>
      <c r="E7">
        <f t="shared" si="1"/>
        <v>-70.327330200000006</v>
      </c>
      <c r="F7" s="6">
        <f t="shared" si="2"/>
        <v>-1</v>
      </c>
      <c r="G7" s="6"/>
      <c r="J7" t="s">
        <v>5</v>
      </c>
      <c r="K7" s="3">
        <v>50.732060199999999</v>
      </c>
      <c r="S7">
        <v>6</v>
      </c>
      <c r="T7">
        <v>0</v>
      </c>
      <c r="U7">
        <f t="shared" si="3"/>
        <v>19.375399999999999</v>
      </c>
      <c r="W7">
        <f t="shared" si="4"/>
        <v>19.375399999999999</v>
      </c>
      <c r="X7" s="6">
        <f t="shared" si="5"/>
        <v>1</v>
      </c>
    </row>
    <row r="8" spans="1:24" x14ac:dyDescent="0.3">
      <c r="A8">
        <v>7</v>
      </c>
      <c r="B8" s="1">
        <v>33</v>
      </c>
      <c r="C8" s="1"/>
      <c r="D8">
        <f t="shared" si="0"/>
        <v>24.674643499999998</v>
      </c>
      <c r="E8">
        <f t="shared" si="1"/>
        <v>8.3253565000000016</v>
      </c>
      <c r="F8" s="6">
        <f t="shared" si="2"/>
        <v>0.25228353030303036</v>
      </c>
      <c r="G8" s="6"/>
      <c r="J8" t="s">
        <v>6</v>
      </c>
      <c r="K8" s="3">
        <v>5.0653934999999999</v>
      </c>
      <c r="S8">
        <v>7</v>
      </c>
      <c r="T8">
        <v>33</v>
      </c>
      <c r="U8">
        <f t="shared" si="3"/>
        <v>19.330300000000001</v>
      </c>
      <c r="W8">
        <f t="shared" si="4"/>
        <v>-13.669699999999999</v>
      </c>
      <c r="X8" s="6">
        <f t="shared" si="5"/>
        <v>-0.41423333333333329</v>
      </c>
    </row>
    <row r="9" spans="1:24" x14ac:dyDescent="0.3">
      <c r="A9">
        <v>8</v>
      </c>
      <c r="B9" s="1">
        <v>0</v>
      </c>
      <c r="C9" s="1"/>
      <c r="D9">
        <f t="shared" si="0"/>
        <v>17.438623499999999</v>
      </c>
      <c r="E9">
        <f t="shared" si="1"/>
        <v>-17.438623499999999</v>
      </c>
      <c r="F9" s="6">
        <f t="shared" si="2"/>
        <v>-1</v>
      </c>
      <c r="G9" s="6"/>
      <c r="J9" t="s">
        <v>7</v>
      </c>
      <c r="K9" s="3">
        <v>-2.1846065000000001</v>
      </c>
      <c r="S9">
        <v>8</v>
      </c>
      <c r="T9">
        <v>0</v>
      </c>
      <c r="U9">
        <f t="shared" si="3"/>
        <v>19.2852</v>
      </c>
      <c r="W9">
        <f t="shared" si="4"/>
        <v>19.2852</v>
      </c>
      <c r="X9" s="6">
        <f t="shared" si="5"/>
        <v>1</v>
      </c>
    </row>
    <row r="10" spans="1:24" x14ac:dyDescent="0.3">
      <c r="A10">
        <v>9</v>
      </c>
      <c r="B10" s="1">
        <v>44</v>
      </c>
      <c r="C10" s="1"/>
      <c r="D10">
        <f t="shared" si="0"/>
        <v>28.022047999999998</v>
      </c>
      <c r="E10">
        <f t="shared" si="1"/>
        <v>15.977952000000002</v>
      </c>
      <c r="F10" s="6">
        <f t="shared" si="2"/>
        <v>0.36313527272727275</v>
      </c>
      <c r="G10" s="6"/>
      <c r="J10" t="s">
        <v>8</v>
      </c>
      <c r="K10" s="3">
        <v>8.3848380000000002</v>
      </c>
      <c r="S10">
        <v>9</v>
      </c>
      <c r="T10">
        <v>44</v>
      </c>
      <c r="U10">
        <f t="shared" si="3"/>
        <v>19.240100000000002</v>
      </c>
      <c r="W10">
        <f t="shared" si="4"/>
        <v>-24.759899999999998</v>
      </c>
      <c r="X10" s="6">
        <f t="shared" si="5"/>
        <v>-0.56272499999999992</v>
      </c>
    </row>
    <row r="11" spans="1:24" x14ac:dyDescent="0.3">
      <c r="A11">
        <v>10</v>
      </c>
      <c r="B11" s="1">
        <v>31</v>
      </c>
      <c r="C11" s="1"/>
      <c r="D11">
        <f t="shared" si="0"/>
        <v>31.216583499999999</v>
      </c>
      <c r="E11">
        <f t="shared" si="1"/>
        <v>-0.21658349999999871</v>
      </c>
      <c r="F11" s="6">
        <f t="shared" si="2"/>
        <v>-6.938091095074473E-3</v>
      </c>
      <c r="G11" s="6"/>
      <c r="J11" t="s">
        <v>9</v>
      </c>
      <c r="K11" s="3">
        <v>11.565393500000001</v>
      </c>
      <c r="S11">
        <v>10</v>
      </c>
      <c r="T11">
        <v>31</v>
      </c>
      <c r="U11">
        <f t="shared" si="3"/>
        <v>19.195</v>
      </c>
      <c r="W11">
        <f t="shared" si="4"/>
        <v>-11.805</v>
      </c>
      <c r="X11" s="6">
        <f t="shared" si="5"/>
        <v>-0.38080645161290322</v>
      </c>
    </row>
    <row r="12" spans="1:24" x14ac:dyDescent="0.3">
      <c r="A12">
        <v>11</v>
      </c>
      <c r="B12" s="1">
        <v>1</v>
      </c>
      <c r="C12" s="1"/>
      <c r="D12">
        <f t="shared" si="0"/>
        <v>-1.0611031000000004</v>
      </c>
      <c r="E12">
        <f t="shared" si="1"/>
        <v>2.0611031000000004</v>
      </c>
      <c r="F12" s="6">
        <f t="shared" si="2"/>
        <v>2.0611031000000004</v>
      </c>
      <c r="G12" s="6"/>
      <c r="J12" t="s">
        <v>10</v>
      </c>
      <c r="K12" s="3">
        <v>-20.7262731</v>
      </c>
      <c r="S12">
        <v>11</v>
      </c>
      <c r="T12">
        <v>1</v>
      </c>
      <c r="U12">
        <f t="shared" si="3"/>
        <v>19.149900000000002</v>
      </c>
      <c r="W12">
        <f t="shared" si="4"/>
        <v>18.149900000000002</v>
      </c>
      <c r="X12" s="6">
        <f t="shared" si="5"/>
        <v>0.94778040616400083</v>
      </c>
    </row>
    <row r="13" spans="1:24" x14ac:dyDescent="0.3">
      <c r="A13">
        <v>12</v>
      </c>
      <c r="B13" s="1">
        <v>38</v>
      </c>
      <c r="C13" s="1"/>
      <c r="D13">
        <f t="shared" si="0"/>
        <v>16.7028769</v>
      </c>
      <c r="E13">
        <f t="shared" si="1"/>
        <v>21.2971231</v>
      </c>
      <c r="F13" s="6">
        <f t="shared" si="2"/>
        <v>0.56045060789473689</v>
      </c>
      <c r="G13" s="6"/>
      <c r="J13" t="s">
        <v>11</v>
      </c>
      <c r="K13" s="3">
        <v>-2.9762730999999998</v>
      </c>
      <c r="S13">
        <v>12</v>
      </c>
      <c r="T13">
        <v>38</v>
      </c>
      <c r="U13">
        <f t="shared" si="3"/>
        <v>19.104800000000001</v>
      </c>
      <c r="W13">
        <f t="shared" si="4"/>
        <v>-18.895199999999999</v>
      </c>
      <c r="X13" s="6">
        <f t="shared" si="5"/>
        <v>-0.49724210526315787</v>
      </c>
    </row>
    <row r="14" spans="1:24" x14ac:dyDescent="0.3">
      <c r="A14">
        <v>13</v>
      </c>
      <c r="B14" s="1">
        <v>1</v>
      </c>
      <c r="C14" s="1"/>
      <c r="D14">
        <f t="shared" ref="D14:D25" si="6">($K$16+$K$17*A14)+K2</f>
        <v>-1.9706431000000002</v>
      </c>
      <c r="E14">
        <f t="shared" si="1"/>
        <v>2.9706431000000002</v>
      </c>
      <c r="F14" s="6">
        <f t="shared" si="2"/>
        <v>2.9706431000000002</v>
      </c>
      <c r="G14" s="6"/>
      <c r="S14">
        <v>13</v>
      </c>
      <c r="T14">
        <v>1</v>
      </c>
      <c r="U14">
        <f t="shared" si="3"/>
        <v>19.059699999999999</v>
      </c>
      <c r="W14">
        <f t="shared" si="4"/>
        <v>18.059699999999999</v>
      </c>
      <c r="X14" s="6">
        <f t="shared" si="5"/>
        <v>0.94753327701905066</v>
      </c>
    </row>
    <row r="15" spans="1:24" x14ac:dyDescent="0.3">
      <c r="A15">
        <v>14</v>
      </c>
      <c r="B15" s="1">
        <v>6</v>
      </c>
      <c r="C15" s="1"/>
      <c r="D15">
        <f t="shared" si="6"/>
        <v>0.31417019999999951</v>
      </c>
      <c r="E15">
        <f t="shared" si="1"/>
        <v>5.6858298000000005</v>
      </c>
      <c r="F15" s="6">
        <f t="shared" si="2"/>
        <v>0.94763830000000004</v>
      </c>
      <c r="G15" s="6"/>
      <c r="S15">
        <v>14</v>
      </c>
      <c r="T15">
        <v>6</v>
      </c>
      <c r="U15">
        <f t="shared" si="3"/>
        <v>19.014600000000002</v>
      </c>
      <c r="W15">
        <f t="shared" si="4"/>
        <v>13.014600000000002</v>
      </c>
      <c r="X15" s="6">
        <f t="shared" si="5"/>
        <v>0.68445299927424197</v>
      </c>
    </row>
    <row r="16" spans="1:24" x14ac:dyDescent="0.3">
      <c r="A16">
        <v>15</v>
      </c>
      <c r="B16" s="1">
        <v>22</v>
      </c>
      <c r="C16" s="1"/>
      <c r="D16">
        <f t="shared" si="6"/>
        <v>19.9323169</v>
      </c>
      <c r="E16">
        <f t="shared" si="1"/>
        <v>2.0676831</v>
      </c>
      <c r="F16" s="6">
        <f t="shared" si="2"/>
        <v>9.3985595454545448E-2</v>
      </c>
      <c r="G16" s="6"/>
      <c r="J16" s="2" t="s">
        <v>14</v>
      </c>
      <c r="K16" s="9">
        <v>19.511389999999999</v>
      </c>
      <c r="S16">
        <v>15</v>
      </c>
      <c r="T16">
        <v>22</v>
      </c>
      <c r="U16">
        <f t="shared" si="3"/>
        <v>18.9695</v>
      </c>
      <c r="W16">
        <f t="shared" si="4"/>
        <v>-3.0305</v>
      </c>
      <c r="X16" s="6">
        <f t="shared" si="5"/>
        <v>-0.13775000000000001</v>
      </c>
    </row>
    <row r="17" spans="1:24" x14ac:dyDescent="0.3">
      <c r="A17">
        <v>16</v>
      </c>
      <c r="B17" s="1">
        <v>50</v>
      </c>
      <c r="C17" s="1"/>
      <c r="D17">
        <f t="shared" si="6"/>
        <v>24.1962969</v>
      </c>
      <c r="E17">
        <f t="shared" si="1"/>
        <v>25.8037031</v>
      </c>
      <c r="F17" s="6">
        <f t="shared" si="2"/>
        <v>0.51607406199999994</v>
      </c>
      <c r="G17" s="6"/>
      <c r="J17" s="2" t="s">
        <v>41</v>
      </c>
      <c r="K17" s="10">
        <v>1.3979999999999999E-2</v>
      </c>
      <c r="S17">
        <v>16</v>
      </c>
      <c r="T17">
        <v>50</v>
      </c>
      <c r="U17">
        <f t="shared" si="3"/>
        <v>18.924400000000002</v>
      </c>
      <c r="W17">
        <f t="shared" si="4"/>
        <v>-31.075599999999998</v>
      </c>
      <c r="X17" s="6">
        <f t="shared" si="5"/>
        <v>-0.62151199999999995</v>
      </c>
    </row>
    <row r="18" spans="1:24" x14ac:dyDescent="0.3">
      <c r="A18">
        <v>17</v>
      </c>
      <c r="B18" s="1">
        <v>17</v>
      </c>
      <c r="C18" s="1"/>
      <c r="D18">
        <f t="shared" si="6"/>
        <v>6.2727768999999967</v>
      </c>
      <c r="E18">
        <f t="shared" si="1"/>
        <v>10.727223100000003</v>
      </c>
      <c r="F18" s="6">
        <f t="shared" si="2"/>
        <v>0.63101312352941197</v>
      </c>
      <c r="G18" s="6"/>
      <c r="S18">
        <v>17</v>
      </c>
      <c r="T18">
        <v>17</v>
      </c>
      <c r="U18">
        <f t="shared" si="3"/>
        <v>18.879300000000001</v>
      </c>
      <c r="W18">
        <f t="shared" si="4"/>
        <v>1.8793000000000006</v>
      </c>
      <c r="X18" s="6">
        <f t="shared" si="5"/>
        <v>9.9542885594275238E-2</v>
      </c>
    </row>
    <row r="19" spans="1:24" x14ac:dyDescent="0.3">
      <c r="A19">
        <v>18</v>
      </c>
      <c r="B19" s="1">
        <v>98</v>
      </c>
      <c r="C19" s="1"/>
      <c r="D19">
        <f t="shared" si="6"/>
        <v>70.495090199999993</v>
      </c>
      <c r="E19">
        <f t="shared" si="1"/>
        <v>27.504909800000007</v>
      </c>
      <c r="F19" s="6">
        <f t="shared" si="2"/>
        <v>0.28066234489795927</v>
      </c>
      <c r="G19" s="6"/>
      <c r="J19" s="2" t="s">
        <v>20</v>
      </c>
      <c r="K19" s="7">
        <f>AVERAGE($F$2:$F$40)</f>
        <v>0.1929608675821407</v>
      </c>
      <c r="S19">
        <v>18</v>
      </c>
      <c r="T19">
        <v>98</v>
      </c>
      <c r="U19">
        <f t="shared" si="3"/>
        <v>18.834199999999999</v>
      </c>
      <c r="W19">
        <f t="shared" si="4"/>
        <v>-79.165800000000004</v>
      </c>
      <c r="X19" s="6">
        <f t="shared" si="5"/>
        <v>-0.80781428571428571</v>
      </c>
    </row>
    <row r="20" spans="1:24" x14ac:dyDescent="0.3">
      <c r="A20">
        <v>19</v>
      </c>
      <c r="B20" s="1">
        <v>20</v>
      </c>
      <c r="C20" s="1"/>
      <c r="D20">
        <f t="shared" si="6"/>
        <v>24.842403499999996</v>
      </c>
      <c r="E20">
        <f t="shared" si="1"/>
        <v>-4.8424034999999961</v>
      </c>
      <c r="F20" s="6">
        <f t="shared" si="2"/>
        <v>-0.19492491940242404</v>
      </c>
      <c r="G20" s="6"/>
      <c r="J20" s="2" t="s">
        <v>19</v>
      </c>
      <c r="K20" s="7">
        <f>1-ABS(K19)</f>
        <v>0.8070391324178593</v>
      </c>
      <c r="S20">
        <v>19</v>
      </c>
      <c r="T20">
        <v>20</v>
      </c>
      <c r="U20">
        <f t="shared" si="3"/>
        <v>18.789100000000001</v>
      </c>
      <c r="W20">
        <f t="shared" si="4"/>
        <v>-1.2108999999999988</v>
      </c>
      <c r="X20" s="6">
        <f t="shared" si="5"/>
        <v>-6.0544999999999939E-2</v>
      </c>
    </row>
    <row r="21" spans="1:24" x14ac:dyDescent="0.3">
      <c r="A21">
        <v>20</v>
      </c>
      <c r="B21" s="1">
        <v>52</v>
      </c>
      <c r="C21" s="1"/>
      <c r="D21">
        <f t="shared" si="6"/>
        <v>17.606383499999996</v>
      </c>
      <c r="E21">
        <f t="shared" si="1"/>
        <v>34.393616500000007</v>
      </c>
      <c r="F21" s="6">
        <f t="shared" si="2"/>
        <v>0.66141570192307708</v>
      </c>
      <c r="G21" s="6"/>
      <c r="S21">
        <v>20</v>
      </c>
      <c r="T21">
        <v>52</v>
      </c>
      <c r="U21">
        <f t="shared" si="3"/>
        <v>18.744</v>
      </c>
      <c r="W21">
        <f t="shared" si="4"/>
        <v>-33.256</v>
      </c>
      <c r="X21" s="6">
        <f t="shared" si="5"/>
        <v>-0.6395384615384615</v>
      </c>
    </row>
    <row r="22" spans="1:24" x14ac:dyDescent="0.3">
      <c r="A22">
        <v>21</v>
      </c>
      <c r="B22" s="1">
        <v>25</v>
      </c>
      <c r="C22" s="1"/>
      <c r="D22">
        <f t="shared" si="6"/>
        <v>28.189807999999999</v>
      </c>
      <c r="E22">
        <f t="shared" si="1"/>
        <v>-3.1898079999999993</v>
      </c>
      <c r="F22" s="6">
        <f t="shared" si="2"/>
        <v>-0.11315465504412089</v>
      </c>
      <c r="G22" s="6"/>
      <c r="S22">
        <v>21</v>
      </c>
      <c r="T22">
        <v>25</v>
      </c>
      <c r="U22">
        <f t="shared" si="3"/>
        <v>18.698900000000002</v>
      </c>
      <c r="W22">
        <f t="shared" si="4"/>
        <v>-6.3010999999999981</v>
      </c>
      <c r="X22" s="6">
        <f t="shared" si="5"/>
        <v>-0.25204399999999993</v>
      </c>
    </row>
    <row r="23" spans="1:24" x14ac:dyDescent="0.3">
      <c r="A23">
        <v>22</v>
      </c>
      <c r="B23" s="1">
        <v>35</v>
      </c>
      <c r="C23" s="1"/>
      <c r="D23">
        <f t="shared" si="6"/>
        <v>31.3843435</v>
      </c>
      <c r="E23">
        <f t="shared" si="1"/>
        <v>3.6156565000000001</v>
      </c>
      <c r="F23" s="6">
        <f t="shared" si="2"/>
        <v>0.10330447142857142</v>
      </c>
      <c r="G23" s="6"/>
      <c r="S23">
        <v>22</v>
      </c>
      <c r="T23">
        <v>35</v>
      </c>
      <c r="U23">
        <f t="shared" si="3"/>
        <v>18.6538</v>
      </c>
      <c r="W23">
        <f t="shared" si="4"/>
        <v>-16.3462</v>
      </c>
      <c r="X23" s="6">
        <f t="shared" si="5"/>
        <v>-0.46703428571428568</v>
      </c>
    </row>
    <row r="24" spans="1:24" x14ac:dyDescent="0.3">
      <c r="A24">
        <v>23</v>
      </c>
      <c r="B24" s="1">
        <v>0</v>
      </c>
      <c r="C24" s="1"/>
      <c r="D24">
        <f t="shared" si="6"/>
        <v>-0.89334310000000272</v>
      </c>
      <c r="E24">
        <f t="shared" si="1"/>
        <v>0.89334310000000272</v>
      </c>
      <c r="F24" s="6">
        <f t="shared" si="2"/>
        <v>-1</v>
      </c>
      <c r="G24" s="6"/>
      <c r="S24">
        <v>23</v>
      </c>
      <c r="T24">
        <v>0</v>
      </c>
      <c r="U24">
        <f t="shared" si="3"/>
        <v>18.608699999999999</v>
      </c>
      <c r="W24">
        <f t="shared" si="4"/>
        <v>18.608699999999999</v>
      </c>
      <c r="X24" s="6">
        <f t="shared" si="5"/>
        <v>1</v>
      </c>
    </row>
    <row r="25" spans="1:24" x14ac:dyDescent="0.3">
      <c r="A25">
        <v>24</v>
      </c>
      <c r="B25" s="1">
        <v>0</v>
      </c>
      <c r="C25" s="1"/>
      <c r="D25">
        <f t="shared" si="6"/>
        <v>16.870636899999997</v>
      </c>
      <c r="E25">
        <f t="shared" si="1"/>
        <v>-16.870636899999997</v>
      </c>
      <c r="F25" s="6">
        <f t="shared" si="2"/>
        <v>-1</v>
      </c>
      <c r="G25" s="6"/>
      <c r="S25">
        <v>24</v>
      </c>
      <c r="T25">
        <v>0</v>
      </c>
      <c r="U25">
        <f t="shared" si="3"/>
        <v>18.563600000000001</v>
      </c>
      <c r="W25">
        <f t="shared" si="4"/>
        <v>18.563600000000001</v>
      </c>
      <c r="X25" s="6">
        <f t="shared" si="5"/>
        <v>1</v>
      </c>
    </row>
    <row r="26" spans="1:24" x14ac:dyDescent="0.3">
      <c r="A26">
        <v>25</v>
      </c>
      <c r="B26" s="1">
        <v>1</v>
      </c>
      <c r="C26" s="1"/>
      <c r="D26">
        <f t="shared" ref="D26:D37" si="7">($K$16+$K$17*A26)+K2</f>
        <v>-1.8028831000000025</v>
      </c>
      <c r="E26">
        <f t="shared" si="1"/>
        <v>2.8028831000000025</v>
      </c>
      <c r="F26" s="6">
        <f t="shared" si="2"/>
        <v>2.8028831000000025</v>
      </c>
      <c r="G26" s="6"/>
      <c r="S26">
        <v>25</v>
      </c>
      <c r="T26">
        <v>1</v>
      </c>
      <c r="U26">
        <f t="shared" si="3"/>
        <v>18.5185</v>
      </c>
      <c r="W26">
        <f t="shared" si="4"/>
        <v>17.5185</v>
      </c>
      <c r="X26" s="6">
        <f t="shared" si="5"/>
        <v>0.94599994599994597</v>
      </c>
    </row>
    <row r="27" spans="1:24" x14ac:dyDescent="0.3">
      <c r="A27">
        <v>26</v>
      </c>
      <c r="B27" s="1">
        <v>0</v>
      </c>
      <c r="C27" s="1"/>
      <c r="D27">
        <f t="shared" si="7"/>
        <v>0.4819301999999972</v>
      </c>
      <c r="E27">
        <f t="shared" si="1"/>
        <v>-0.4819301999999972</v>
      </c>
      <c r="F27" s="6">
        <f t="shared" si="2"/>
        <v>-1</v>
      </c>
      <c r="G27" s="6"/>
      <c r="S27">
        <v>26</v>
      </c>
      <c r="T27">
        <v>0</v>
      </c>
      <c r="U27">
        <f t="shared" si="3"/>
        <v>18.473400000000002</v>
      </c>
      <c r="W27">
        <f t="shared" si="4"/>
        <v>18.473400000000002</v>
      </c>
      <c r="X27" s="6">
        <f t="shared" si="5"/>
        <v>1</v>
      </c>
    </row>
    <row r="28" spans="1:24" x14ac:dyDescent="0.3">
      <c r="A28">
        <v>27</v>
      </c>
      <c r="B28" s="1">
        <v>22</v>
      </c>
      <c r="C28" s="1"/>
      <c r="D28">
        <f t="shared" si="7"/>
        <v>20.100076899999998</v>
      </c>
      <c r="E28">
        <f t="shared" si="1"/>
        <v>1.8999231000000023</v>
      </c>
      <c r="F28" s="6">
        <f t="shared" si="2"/>
        <v>8.6360140909091013E-2</v>
      </c>
      <c r="G28" s="6"/>
      <c r="S28">
        <v>27</v>
      </c>
      <c r="T28">
        <v>22</v>
      </c>
      <c r="U28">
        <f t="shared" si="3"/>
        <v>18.4283</v>
      </c>
      <c r="W28">
        <f t="shared" si="4"/>
        <v>-3.5716999999999999</v>
      </c>
      <c r="X28" s="6">
        <f t="shared" si="5"/>
        <v>-0.16234999999999999</v>
      </c>
    </row>
    <row r="29" spans="1:24" x14ac:dyDescent="0.3">
      <c r="A29">
        <v>28</v>
      </c>
      <c r="B29" s="1">
        <v>2</v>
      </c>
      <c r="C29" s="1"/>
      <c r="D29">
        <f t="shared" si="7"/>
        <v>24.364056899999998</v>
      </c>
      <c r="E29">
        <f t="shared" si="1"/>
        <v>-22.364056899999998</v>
      </c>
      <c r="F29" s="6">
        <f t="shared" si="2"/>
        <v>-0.91791186466979557</v>
      </c>
      <c r="G29" s="6"/>
      <c r="S29">
        <v>28</v>
      </c>
      <c r="T29">
        <v>2</v>
      </c>
      <c r="U29">
        <f t="shared" si="3"/>
        <v>18.383200000000002</v>
      </c>
      <c r="W29">
        <f t="shared" si="4"/>
        <v>16.383200000000002</v>
      </c>
      <c r="X29" s="6">
        <f t="shared" si="5"/>
        <v>0.8912050132729884</v>
      </c>
    </row>
    <row r="30" spans="1:24" x14ac:dyDescent="0.3">
      <c r="A30">
        <v>29</v>
      </c>
      <c r="B30" s="1">
        <v>0</v>
      </c>
      <c r="C30" s="1"/>
      <c r="D30">
        <f t="shared" si="7"/>
        <v>6.4405368999999979</v>
      </c>
      <c r="E30">
        <f t="shared" si="1"/>
        <v>-6.4405368999999979</v>
      </c>
      <c r="F30" s="6">
        <f t="shared" si="2"/>
        <v>-1</v>
      </c>
      <c r="G30" s="6"/>
      <c r="S30">
        <v>29</v>
      </c>
      <c r="T30">
        <v>0</v>
      </c>
      <c r="U30">
        <f t="shared" si="3"/>
        <v>18.338100000000001</v>
      </c>
      <c r="W30">
        <f t="shared" si="4"/>
        <v>18.338100000000001</v>
      </c>
      <c r="X30" s="6">
        <f t="shared" si="5"/>
        <v>1</v>
      </c>
    </row>
    <row r="31" spans="1:24" x14ac:dyDescent="0.3">
      <c r="A31">
        <v>30</v>
      </c>
      <c r="B31" s="1">
        <v>46</v>
      </c>
      <c r="C31" s="1"/>
      <c r="D31">
        <f t="shared" si="7"/>
        <v>70.662850199999994</v>
      </c>
      <c r="E31">
        <f t="shared" si="1"/>
        <v>-24.662850199999994</v>
      </c>
      <c r="F31" s="6">
        <f t="shared" si="2"/>
        <v>-0.34902144663278806</v>
      </c>
      <c r="G31" s="6"/>
      <c r="S31">
        <v>30</v>
      </c>
      <c r="T31">
        <v>46</v>
      </c>
      <c r="U31">
        <f t="shared" si="3"/>
        <v>18.292999999999999</v>
      </c>
      <c r="W31">
        <f t="shared" si="4"/>
        <v>-27.707000000000001</v>
      </c>
      <c r="X31" s="6">
        <f t="shared" si="5"/>
        <v>-0.60232608695652179</v>
      </c>
    </row>
    <row r="32" spans="1:24" x14ac:dyDescent="0.3">
      <c r="A32">
        <v>31</v>
      </c>
      <c r="B32" s="1">
        <v>20</v>
      </c>
      <c r="C32" s="1"/>
      <c r="D32">
        <f t="shared" si="7"/>
        <v>25.010163499999997</v>
      </c>
      <c r="E32">
        <f t="shared" si="1"/>
        <v>-5.0101634999999973</v>
      </c>
      <c r="F32" s="6">
        <f t="shared" si="2"/>
        <v>-0.20032509983391344</v>
      </c>
      <c r="G32" s="6"/>
      <c r="S32">
        <v>31</v>
      </c>
      <c r="T32">
        <v>20</v>
      </c>
      <c r="U32">
        <f t="shared" si="3"/>
        <v>18.247900000000001</v>
      </c>
      <c r="W32">
        <f t="shared" si="4"/>
        <v>-1.7520999999999987</v>
      </c>
      <c r="X32" s="6">
        <f t="shared" si="5"/>
        <v>-8.7604999999999933E-2</v>
      </c>
    </row>
    <row r="33" spans="1:24" x14ac:dyDescent="0.3">
      <c r="A33">
        <v>32</v>
      </c>
      <c r="B33" s="1">
        <v>0</v>
      </c>
      <c r="C33" s="1"/>
      <c r="D33">
        <f t="shared" si="7"/>
        <v>17.774143499999997</v>
      </c>
      <c r="E33">
        <f t="shared" si="1"/>
        <v>-17.774143499999997</v>
      </c>
      <c r="F33" s="6">
        <f t="shared" si="2"/>
        <v>-1</v>
      </c>
      <c r="G33" s="6"/>
      <c r="S33">
        <v>32</v>
      </c>
      <c r="T33">
        <v>0</v>
      </c>
      <c r="U33">
        <f t="shared" si="3"/>
        <v>18.2028</v>
      </c>
      <c r="W33">
        <f t="shared" si="4"/>
        <v>18.2028</v>
      </c>
      <c r="X33" s="6">
        <f t="shared" si="5"/>
        <v>1</v>
      </c>
    </row>
    <row r="34" spans="1:24" x14ac:dyDescent="0.3">
      <c r="A34">
        <v>33</v>
      </c>
      <c r="B34" s="1">
        <v>15</v>
      </c>
      <c r="C34" s="1"/>
      <c r="D34">
        <f t="shared" si="7"/>
        <v>28.357568000000001</v>
      </c>
      <c r="E34">
        <f t="shared" si="1"/>
        <v>-13.357568000000001</v>
      </c>
      <c r="F34" s="6">
        <f t="shared" si="2"/>
        <v>-0.47104067598462607</v>
      </c>
      <c r="G34" s="6"/>
      <c r="S34">
        <v>33</v>
      </c>
      <c r="T34">
        <v>15</v>
      </c>
      <c r="U34">
        <f t="shared" si="3"/>
        <v>18.157700000000002</v>
      </c>
      <c r="W34">
        <f t="shared" si="4"/>
        <v>3.1577000000000019</v>
      </c>
      <c r="X34" s="6">
        <f t="shared" si="5"/>
        <v>0.17390418389994336</v>
      </c>
    </row>
    <row r="35" spans="1:24" x14ac:dyDescent="0.3">
      <c r="A35">
        <v>34</v>
      </c>
      <c r="B35" s="1">
        <v>48</v>
      </c>
      <c r="C35" s="1"/>
      <c r="D35">
        <f t="shared" si="7"/>
        <v>31.552103500000001</v>
      </c>
      <c r="E35">
        <f t="shared" si="1"/>
        <v>16.447896499999999</v>
      </c>
      <c r="F35" s="6">
        <f t="shared" si="2"/>
        <v>0.34266451041666662</v>
      </c>
      <c r="G35" s="6"/>
      <c r="S35">
        <v>34</v>
      </c>
      <c r="T35">
        <v>48</v>
      </c>
      <c r="U35">
        <f t="shared" si="3"/>
        <v>18.1126</v>
      </c>
      <c r="W35">
        <f t="shared" si="4"/>
        <v>-29.8874</v>
      </c>
      <c r="X35" s="6">
        <f t="shared" si="5"/>
        <v>-0.62265416666666662</v>
      </c>
    </row>
    <row r="36" spans="1:24" x14ac:dyDescent="0.3">
      <c r="A36">
        <v>35</v>
      </c>
      <c r="B36" s="1">
        <v>5</v>
      </c>
      <c r="C36" s="1"/>
      <c r="D36">
        <f t="shared" si="7"/>
        <v>-0.72558310000000148</v>
      </c>
      <c r="E36">
        <f t="shared" si="1"/>
        <v>5.7255831000000015</v>
      </c>
      <c r="F36" s="6">
        <f t="shared" si="2"/>
        <v>1.1451166200000003</v>
      </c>
      <c r="G36" s="6"/>
      <c r="S36">
        <v>35</v>
      </c>
      <c r="T36">
        <v>5</v>
      </c>
      <c r="U36">
        <f t="shared" si="3"/>
        <v>18.067500000000003</v>
      </c>
      <c r="W36">
        <f t="shared" si="4"/>
        <v>13.067500000000003</v>
      </c>
      <c r="X36" s="6">
        <f t="shared" si="5"/>
        <v>0.72325999723260004</v>
      </c>
    </row>
    <row r="37" spans="1:24" x14ac:dyDescent="0.3">
      <c r="A37">
        <v>36</v>
      </c>
      <c r="B37" s="1">
        <v>0</v>
      </c>
      <c r="C37" s="1"/>
      <c r="D37">
        <f t="shared" si="7"/>
        <v>17.038396899999999</v>
      </c>
      <c r="E37">
        <f t="shared" si="1"/>
        <v>-17.038396899999999</v>
      </c>
      <c r="F37" s="6">
        <f t="shared" si="2"/>
        <v>-1</v>
      </c>
      <c r="G37" s="6"/>
      <c r="S37">
        <v>36</v>
      </c>
      <c r="T37">
        <v>0</v>
      </c>
      <c r="U37">
        <f t="shared" si="3"/>
        <v>18.022400000000001</v>
      </c>
      <c r="W37">
        <f t="shared" si="4"/>
        <v>18.022400000000001</v>
      </c>
      <c r="X37" s="6">
        <f t="shared" si="5"/>
        <v>1</v>
      </c>
    </row>
    <row r="38" spans="1:24" x14ac:dyDescent="0.3">
      <c r="A38">
        <v>37</v>
      </c>
      <c r="B38" s="1">
        <v>10</v>
      </c>
      <c r="C38" s="1"/>
      <c r="D38">
        <f t="shared" ref="D38:D49" si="8">($K$16+$K$17*A38)+K2</f>
        <v>-1.6351231000000013</v>
      </c>
      <c r="E38">
        <f t="shared" si="1"/>
        <v>11.635123100000001</v>
      </c>
      <c r="F38" s="6">
        <f t="shared" si="2"/>
        <v>1.1635123100000002</v>
      </c>
      <c r="G38" s="6"/>
      <c r="S38">
        <v>37</v>
      </c>
      <c r="T38">
        <v>10</v>
      </c>
      <c r="U38">
        <f t="shared" si="3"/>
        <v>17.9773</v>
      </c>
      <c r="W38">
        <f t="shared" si="4"/>
        <v>7.9772999999999996</v>
      </c>
      <c r="X38" s="6">
        <f t="shared" si="5"/>
        <v>0.44374294248858281</v>
      </c>
    </row>
    <row r="39" spans="1:24" x14ac:dyDescent="0.3">
      <c r="A39">
        <v>38</v>
      </c>
      <c r="B39" s="1">
        <v>22</v>
      </c>
      <c r="C39" s="1"/>
      <c r="D39">
        <f t="shared" si="8"/>
        <v>0.64969019999999844</v>
      </c>
      <c r="E39">
        <f t="shared" si="1"/>
        <v>21.350309800000002</v>
      </c>
      <c r="F39" s="6">
        <f t="shared" si="2"/>
        <v>0.97046862727272731</v>
      </c>
      <c r="G39" s="6"/>
      <c r="S39">
        <v>38</v>
      </c>
      <c r="T39">
        <v>22</v>
      </c>
      <c r="U39">
        <f t="shared" si="3"/>
        <v>17.932200000000002</v>
      </c>
      <c r="W39">
        <f t="shared" si="4"/>
        <v>-4.0677999999999983</v>
      </c>
      <c r="X39" s="6">
        <f t="shared" si="5"/>
        <v>-0.18489999999999993</v>
      </c>
    </row>
    <row r="40" spans="1:24" x14ac:dyDescent="0.3">
      <c r="A40">
        <v>39</v>
      </c>
      <c r="B40" s="1">
        <v>17</v>
      </c>
      <c r="C40" s="1"/>
      <c r="D40">
        <f t="shared" si="8"/>
        <v>20.267836899999999</v>
      </c>
      <c r="E40">
        <f t="shared" si="1"/>
        <v>-3.2678368999999989</v>
      </c>
      <c r="F40" s="6">
        <f t="shared" si="2"/>
        <v>-0.16123264244345675</v>
      </c>
      <c r="G40" s="6"/>
      <c r="S40">
        <v>39</v>
      </c>
      <c r="T40">
        <v>17</v>
      </c>
      <c r="U40">
        <f t="shared" si="3"/>
        <v>17.8871</v>
      </c>
      <c r="W40">
        <f t="shared" si="4"/>
        <v>0.88710000000000022</v>
      </c>
      <c r="X40" s="6">
        <f t="shared" si="5"/>
        <v>4.9594400433832217E-2</v>
      </c>
    </row>
    <row r="41" spans="1:24" x14ac:dyDescent="0.3">
      <c r="A41">
        <v>40</v>
      </c>
      <c r="D41">
        <f t="shared" si="8"/>
        <v>24.531816899999999</v>
      </c>
      <c r="S41">
        <v>40</v>
      </c>
      <c r="V41">
        <f t="shared" ref="V41:V73" si="9">$R$6*S41+$R$5</f>
        <v>17.842000000000002</v>
      </c>
    </row>
    <row r="42" spans="1:24" x14ac:dyDescent="0.3">
      <c r="A42">
        <v>41</v>
      </c>
      <c r="D42">
        <f t="shared" si="8"/>
        <v>6.6082968999999991</v>
      </c>
      <c r="F42" s="7"/>
      <c r="G42" s="7"/>
      <c r="S42">
        <v>41</v>
      </c>
      <c r="V42">
        <f t="shared" si="9"/>
        <v>17.796900000000001</v>
      </c>
    </row>
    <row r="43" spans="1:24" x14ac:dyDescent="0.3">
      <c r="A43">
        <v>42</v>
      </c>
      <c r="D43">
        <f t="shared" si="8"/>
        <v>70.830610199999995</v>
      </c>
      <c r="S43">
        <v>42</v>
      </c>
      <c r="V43">
        <f t="shared" si="9"/>
        <v>17.751799999999999</v>
      </c>
    </row>
    <row r="44" spans="1:24" x14ac:dyDescent="0.3">
      <c r="A44">
        <v>43</v>
      </c>
      <c r="D44">
        <f t="shared" si="8"/>
        <v>25.177923499999999</v>
      </c>
      <c r="S44">
        <v>43</v>
      </c>
      <c r="V44">
        <f t="shared" si="9"/>
        <v>17.706700000000001</v>
      </c>
    </row>
    <row r="45" spans="1:24" x14ac:dyDescent="0.3">
      <c r="A45">
        <v>44</v>
      </c>
      <c r="D45">
        <f t="shared" si="8"/>
        <v>17.941903499999999</v>
      </c>
      <c r="S45">
        <v>44</v>
      </c>
      <c r="V45">
        <f t="shared" si="9"/>
        <v>17.6616</v>
      </c>
    </row>
    <row r="46" spans="1:24" x14ac:dyDescent="0.3">
      <c r="A46">
        <v>45</v>
      </c>
      <c r="D46">
        <f t="shared" si="8"/>
        <v>28.525328000000002</v>
      </c>
      <c r="S46">
        <v>45</v>
      </c>
      <c r="V46">
        <f t="shared" si="9"/>
        <v>17.616500000000002</v>
      </c>
    </row>
    <row r="47" spans="1:24" x14ac:dyDescent="0.3">
      <c r="A47">
        <v>46</v>
      </c>
      <c r="D47">
        <f t="shared" si="8"/>
        <v>31.719863500000002</v>
      </c>
      <c r="S47">
        <v>46</v>
      </c>
      <c r="V47">
        <f t="shared" si="9"/>
        <v>17.571400000000001</v>
      </c>
    </row>
    <row r="48" spans="1:24" x14ac:dyDescent="0.3">
      <c r="A48">
        <v>47</v>
      </c>
      <c r="D48">
        <f t="shared" si="8"/>
        <v>-0.55782310000000024</v>
      </c>
      <c r="S48">
        <v>47</v>
      </c>
      <c r="V48">
        <f t="shared" si="9"/>
        <v>17.526299999999999</v>
      </c>
    </row>
    <row r="49" spans="1:22" x14ac:dyDescent="0.3">
      <c r="A49">
        <v>48</v>
      </c>
      <c r="D49">
        <f t="shared" si="8"/>
        <v>17.2061569</v>
      </c>
      <c r="S49">
        <v>48</v>
      </c>
      <c r="V49">
        <f t="shared" si="9"/>
        <v>17.481200000000001</v>
      </c>
    </row>
    <row r="50" spans="1:22" x14ac:dyDescent="0.3">
      <c r="A50">
        <v>49</v>
      </c>
      <c r="D50">
        <f t="shared" ref="D50:D61" si="10">($K$16+$K$17*A50)+K2</f>
        <v>-1.4673631</v>
      </c>
      <c r="S50">
        <v>49</v>
      </c>
      <c r="V50">
        <f t="shared" si="9"/>
        <v>17.4361</v>
      </c>
    </row>
    <row r="51" spans="1:22" x14ac:dyDescent="0.3">
      <c r="A51">
        <v>50</v>
      </c>
      <c r="D51">
        <f t="shared" si="10"/>
        <v>0.81745019999999968</v>
      </c>
      <c r="S51">
        <v>50</v>
      </c>
      <c r="V51">
        <f t="shared" si="9"/>
        <v>17.391000000000002</v>
      </c>
    </row>
    <row r="52" spans="1:22" x14ac:dyDescent="0.3">
      <c r="A52">
        <v>51</v>
      </c>
      <c r="D52">
        <f t="shared" si="10"/>
        <v>20.4355969</v>
      </c>
      <c r="S52">
        <v>51</v>
      </c>
      <c r="V52">
        <f t="shared" si="9"/>
        <v>17.3459</v>
      </c>
    </row>
    <row r="53" spans="1:22" x14ac:dyDescent="0.3">
      <c r="A53">
        <v>52</v>
      </c>
      <c r="D53">
        <f t="shared" si="10"/>
        <v>24.699576899999997</v>
      </c>
      <c r="S53">
        <v>52</v>
      </c>
      <c r="V53">
        <f t="shared" si="9"/>
        <v>17.300800000000002</v>
      </c>
    </row>
    <row r="54" spans="1:22" x14ac:dyDescent="0.3">
      <c r="A54">
        <v>53</v>
      </c>
      <c r="D54">
        <f t="shared" si="10"/>
        <v>6.7760568999999968</v>
      </c>
      <c r="S54">
        <v>53</v>
      </c>
      <c r="V54">
        <f t="shared" si="9"/>
        <v>17.255700000000001</v>
      </c>
    </row>
    <row r="55" spans="1:22" x14ac:dyDescent="0.3">
      <c r="A55">
        <v>54</v>
      </c>
      <c r="D55">
        <f t="shared" si="10"/>
        <v>70.998370199999997</v>
      </c>
      <c r="S55">
        <v>54</v>
      </c>
      <c r="V55">
        <f t="shared" si="9"/>
        <v>17.210599999999999</v>
      </c>
    </row>
    <row r="56" spans="1:22" x14ac:dyDescent="0.3">
      <c r="A56">
        <v>55</v>
      </c>
      <c r="D56">
        <f t="shared" si="10"/>
        <v>25.345683499999996</v>
      </c>
      <c r="S56">
        <v>55</v>
      </c>
      <c r="V56">
        <f t="shared" si="9"/>
        <v>17.165500000000002</v>
      </c>
    </row>
    <row r="57" spans="1:22" x14ac:dyDescent="0.3">
      <c r="A57">
        <v>56</v>
      </c>
      <c r="D57">
        <f t="shared" si="10"/>
        <v>18.109663499999996</v>
      </c>
      <c r="S57">
        <v>56</v>
      </c>
      <c r="V57">
        <f t="shared" si="9"/>
        <v>17.1204</v>
      </c>
    </row>
    <row r="58" spans="1:22" x14ac:dyDescent="0.3">
      <c r="A58">
        <v>57</v>
      </c>
      <c r="D58">
        <f t="shared" si="10"/>
        <v>28.693087999999996</v>
      </c>
      <c r="S58">
        <v>57</v>
      </c>
      <c r="V58">
        <f t="shared" si="9"/>
        <v>17.075300000000002</v>
      </c>
    </row>
    <row r="59" spans="1:22" x14ac:dyDescent="0.3">
      <c r="A59">
        <v>58</v>
      </c>
      <c r="D59">
        <f t="shared" si="10"/>
        <v>31.887623499999997</v>
      </c>
      <c r="S59">
        <v>58</v>
      </c>
      <c r="V59">
        <f t="shared" si="9"/>
        <v>17.030200000000001</v>
      </c>
    </row>
    <row r="60" spans="1:22" x14ac:dyDescent="0.3">
      <c r="A60">
        <v>59</v>
      </c>
      <c r="D60">
        <f t="shared" si="10"/>
        <v>-0.39006310000000255</v>
      </c>
      <c r="S60">
        <v>59</v>
      </c>
      <c r="V60">
        <f t="shared" si="9"/>
        <v>16.985099999999999</v>
      </c>
    </row>
    <row r="61" spans="1:22" x14ac:dyDescent="0.3">
      <c r="A61">
        <v>60</v>
      </c>
      <c r="D61">
        <f t="shared" si="10"/>
        <v>17.373916899999998</v>
      </c>
      <c r="S61">
        <v>60</v>
      </c>
      <c r="V61">
        <f t="shared" si="9"/>
        <v>16.940000000000001</v>
      </c>
    </row>
    <row r="62" spans="1:22" x14ac:dyDescent="0.3">
      <c r="A62">
        <v>61</v>
      </c>
      <c r="D62">
        <f t="shared" ref="D62:D73" si="11">($K$16+$K$17*A62)+K2</f>
        <v>-1.2996031000000023</v>
      </c>
      <c r="S62">
        <v>61</v>
      </c>
      <c r="V62">
        <f t="shared" si="9"/>
        <v>16.8949</v>
      </c>
    </row>
    <row r="63" spans="1:22" x14ac:dyDescent="0.3">
      <c r="A63">
        <v>62</v>
      </c>
      <c r="D63">
        <f t="shared" si="11"/>
        <v>0.98521019999999737</v>
      </c>
      <c r="S63">
        <v>62</v>
      </c>
      <c r="V63">
        <f t="shared" si="9"/>
        <v>16.849800000000002</v>
      </c>
    </row>
    <row r="64" spans="1:22" x14ac:dyDescent="0.3">
      <c r="A64">
        <v>63</v>
      </c>
      <c r="D64">
        <f t="shared" si="11"/>
        <v>20.603356899999998</v>
      </c>
      <c r="S64">
        <v>63</v>
      </c>
      <c r="V64">
        <f t="shared" si="9"/>
        <v>16.8047</v>
      </c>
    </row>
    <row r="65" spans="1:22" x14ac:dyDescent="0.3">
      <c r="A65">
        <v>64</v>
      </c>
      <c r="D65">
        <f t="shared" si="11"/>
        <v>24.867336899999998</v>
      </c>
      <c r="S65">
        <v>64</v>
      </c>
      <c r="V65">
        <f t="shared" si="9"/>
        <v>16.759599999999999</v>
      </c>
    </row>
    <row r="66" spans="1:22" x14ac:dyDescent="0.3">
      <c r="A66">
        <v>65</v>
      </c>
      <c r="D66">
        <f t="shared" si="11"/>
        <v>6.9438168999999981</v>
      </c>
      <c r="S66">
        <v>65</v>
      </c>
      <c r="V66">
        <f t="shared" si="9"/>
        <v>16.714500000000001</v>
      </c>
    </row>
    <row r="67" spans="1:22" x14ac:dyDescent="0.3">
      <c r="A67">
        <v>66</v>
      </c>
      <c r="D67">
        <f t="shared" si="11"/>
        <v>71.166130199999998</v>
      </c>
      <c r="S67">
        <v>66</v>
      </c>
      <c r="V67">
        <f t="shared" si="9"/>
        <v>16.6694</v>
      </c>
    </row>
    <row r="68" spans="1:22" x14ac:dyDescent="0.3">
      <c r="A68">
        <v>67</v>
      </c>
      <c r="D68">
        <f t="shared" si="11"/>
        <v>25.513443499999997</v>
      </c>
      <c r="S68">
        <v>67</v>
      </c>
      <c r="V68">
        <f t="shared" si="9"/>
        <v>16.624300000000002</v>
      </c>
    </row>
    <row r="69" spans="1:22" x14ac:dyDescent="0.3">
      <c r="A69">
        <v>68</v>
      </c>
      <c r="D69">
        <f t="shared" si="11"/>
        <v>18.277423499999998</v>
      </c>
      <c r="S69">
        <v>68</v>
      </c>
      <c r="V69">
        <f t="shared" si="9"/>
        <v>16.5792</v>
      </c>
    </row>
    <row r="70" spans="1:22" x14ac:dyDescent="0.3">
      <c r="A70">
        <v>69</v>
      </c>
      <c r="D70">
        <f t="shared" si="11"/>
        <v>28.860847999999997</v>
      </c>
      <c r="S70">
        <v>69</v>
      </c>
      <c r="V70">
        <f t="shared" si="9"/>
        <v>16.534100000000002</v>
      </c>
    </row>
    <row r="71" spans="1:22" x14ac:dyDescent="0.3">
      <c r="A71">
        <v>70</v>
      </c>
      <c r="D71">
        <f t="shared" si="11"/>
        <v>32.055383499999998</v>
      </c>
      <c r="S71">
        <v>70</v>
      </c>
      <c r="V71">
        <f t="shared" si="9"/>
        <v>16.489000000000001</v>
      </c>
    </row>
    <row r="72" spans="1:22" x14ac:dyDescent="0.3">
      <c r="A72">
        <v>71</v>
      </c>
      <c r="D72">
        <f t="shared" si="11"/>
        <v>-0.22230310000000131</v>
      </c>
      <c r="S72">
        <v>71</v>
      </c>
      <c r="V72">
        <f t="shared" si="9"/>
        <v>16.443899999999999</v>
      </c>
    </row>
    <row r="73" spans="1:22" x14ac:dyDescent="0.3">
      <c r="A73">
        <v>72</v>
      </c>
      <c r="D73">
        <f t="shared" si="11"/>
        <v>17.541676899999999</v>
      </c>
      <c r="S73">
        <v>72</v>
      </c>
      <c r="V73">
        <f t="shared" si="9"/>
        <v>16.398800000000001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showGridLines="0" topLeftCell="A25" zoomScale="80" zoomScaleNormal="80" workbookViewId="0">
      <selection activeCell="E3" sqref="E3"/>
    </sheetView>
  </sheetViews>
  <sheetFormatPr defaultRowHeight="14.4" x14ac:dyDescent="0.3"/>
  <cols>
    <col min="2" max="2" width="12.21875" bestFit="1" customWidth="1"/>
    <col min="3" max="3" width="4.5546875" bestFit="1" customWidth="1"/>
    <col min="5" max="5" width="11.6640625" bestFit="1" customWidth="1"/>
    <col min="6" max="6" width="5.6640625" bestFit="1" customWidth="1"/>
    <col min="7" max="7" width="4.5546875" bestFit="1" customWidth="1"/>
    <col min="8" max="8" width="5.88671875" bestFit="1" customWidth="1"/>
    <col min="9" max="9" width="5.44140625" bestFit="1" customWidth="1"/>
    <col min="10" max="10" width="10.6640625" bestFit="1" customWidth="1"/>
  </cols>
  <sheetData>
    <row r="1" spans="1:19" ht="21" x14ac:dyDescent="0.4">
      <c r="B1" s="33" t="s">
        <v>34</v>
      </c>
      <c r="C1" s="3"/>
      <c r="D1" s="3"/>
      <c r="E1" s="3"/>
      <c r="F1" s="3"/>
      <c r="G1" s="3"/>
      <c r="H1" s="3"/>
      <c r="I1" s="3"/>
      <c r="J1" s="3"/>
      <c r="R1" s="8"/>
      <c r="S1" s="8"/>
    </row>
    <row r="2" spans="1:19" x14ac:dyDescent="0.3">
      <c r="A2" s="28" t="s">
        <v>38</v>
      </c>
      <c r="B2" s="26" t="s">
        <v>27</v>
      </c>
      <c r="C2" s="27" t="s">
        <v>28</v>
      </c>
      <c r="D2" s="26" t="s">
        <v>31</v>
      </c>
      <c r="E2" s="26" t="s">
        <v>30</v>
      </c>
      <c r="F2" s="26" t="s">
        <v>35</v>
      </c>
      <c r="G2" s="26" t="s">
        <v>33</v>
      </c>
      <c r="H2" s="26" t="s">
        <v>36</v>
      </c>
      <c r="I2" s="26" t="s">
        <v>37</v>
      </c>
      <c r="J2" s="26" t="s">
        <v>32</v>
      </c>
    </row>
    <row r="3" spans="1:19" x14ac:dyDescent="0.3">
      <c r="A3">
        <v>2014</v>
      </c>
      <c r="B3" s="29" t="s">
        <v>1</v>
      </c>
      <c r="C3" s="18">
        <f>UK!B2</f>
        <v>6</v>
      </c>
      <c r="D3" s="18">
        <f>Germany!B2</f>
        <v>5</v>
      </c>
      <c r="E3" s="18">
        <f>Netherlands!B2</f>
        <v>20</v>
      </c>
      <c r="F3" s="18">
        <f>Spain!B2</f>
        <v>5</v>
      </c>
      <c r="G3" s="18"/>
      <c r="H3" s="18"/>
      <c r="I3" s="18"/>
      <c r="J3" s="18">
        <f>SUM(C3:I3)</f>
        <v>36</v>
      </c>
    </row>
    <row r="4" spans="1:19" x14ac:dyDescent="0.3">
      <c r="B4" s="29" t="s">
        <v>2</v>
      </c>
      <c r="C4" s="18">
        <f>UK!B3</f>
        <v>8</v>
      </c>
      <c r="D4" s="18">
        <f>Germany!B3</f>
        <v>0</v>
      </c>
      <c r="E4" s="18">
        <f>Netherlands!B3</f>
        <v>13</v>
      </c>
      <c r="F4" s="18">
        <f>Spain!B3</f>
        <v>0</v>
      </c>
      <c r="G4" s="18"/>
      <c r="H4" s="18"/>
      <c r="I4" s="18"/>
      <c r="J4" s="18">
        <f t="shared" ref="J4:J67" si="0">SUM(C4:I4)</f>
        <v>21</v>
      </c>
    </row>
    <row r="5" spans="1:19" x14ac:dyDescent="0.3">
      <c r="B5" s="29" t="s">
        <v>3</v>
      </c>
      <c r="C5" s="18">
        <f>UK!B4</f>
        <v>24</v>
      </c>
      <c r="D5" s="18">
        <f>Germany!B4</f>
        <v>0</v>
      </c>
      <c r="E5" s="18">
        <f>Netherlands!B4</f>
        <v>28</v>
      </c>
      <c r="F5" s="18">
        <f>Spain!B4</f>
        <v>0</v>
      </c>
      <c r="G5" s="18"/>
      <c r="H5" s="18"/>
      <c r="I5" s="18"/>
      <c r="J5" s="18">
        <f t="shared" si="0"/>
        <v>52</v>
      </c>
    </row>
    <row r="6" spans="1:19" x14ac:dyDescent="0.3">
      <c r="B6" s="29" t="s">
        <v>4</v>
      </c>
      <c r="C6" s="18">
        <f>UK!B5</f>
        <v>2</v>
      </c>
      <c r="D6" s="18">
        <f>Germany!B5</f>
        <v>0</v>
      </c>
      <c r="E6" s="18">
        <f>Netherlands!B5</f>
        <v>0</v>
      </c>
      <c r="F6" s="18">
        <f>Spain!B5</f>
        <v>0</v>
      </c>
      <c r="G6" s="18"/>
      <c r="H6" s="18"/>
      <c r="I6" s="18"/>
      <c r="J6" s="18">
        <f t="shared" si="0"/>
        <v>2</v>
      </c>
    </row>
    <row r="7" spans="1:19" x14ac:dyDescent="0.3">
      <c r="B7" s="29" t="s">
        <v>0</v>
      </c>
      <c r="C7" s="18">
        <f>UK!B6</f>
        <v>10</v>
      </c>
      <c r="D7" s="18">
        <f>Germany!B6</f>
        <v>0</v>
      </c>
      <c r="E7" s="18">
        <f>Netherlands!B6</f>
        <v>24</v>
      </c>
      <c r="F7" s="18">
        <f>Spain!B6</f>
        <v>0</v>
      </c>
      <c r="G7" s="18"/>
      <c r="H7" s="18"/>
      <c r="I7" s="18"/>
      <c r="J7" s="18">
        <f t="shared" si="0"/>
        <v>34</v>
      </c>
    </row>
    <row r="8" spans="1:19" x14ac:dyDescent="0.3">
      <c r="B8" s="29" t="s">
        <v>5</v>
      </c>
      <c r="C8" s="18">
        <f>UK!B7</f>
        <v>0</v>
      </c>
      <c r="D8" s="18">
        <f>Germany!B7</f>
        <v>0</v>
      </c>
      <c r="E8" s="18">
        <f>Netherlands!B7</f>
        <v>12</v>
      </c>
      <c r="F8" s="18">
        <f>Spain!B7</f>
        <v>0</v>
      </c>
      <c r="G8" s="18"/>
      <c r="H8" s="18"/>
      <c r="I8" s="18"/>
      <c r="J8" s="18">
        <f t="shared" si="0"/>
        <v>12</v>
      </c>
    </row>
    <row r="9" spans="1:19" x14ac:dyDescent="0.3">
      <c r="B9" s="29" t="s">
        <v>6</v>
      </c>
      <c r="C9" s="18">
        <f>UK!B8</f>
        <v>33</v>
      </c>
      <c r="D9" s="18">
        <f>Germany!B8</f>
        <v>10</v>
      </c>
      <c r="E9" s="18">
        <f>Netherlands!B8</f>
        <v>11</v>
      </c>
      <c r="F9" s="18">
        <f>Spain!B8</f>
        <v>0</v>
      </c>
      <c r="G9" s="18"/>
      <c r="H9" s="18"/>
      <c r="I9" s="18"/>
      <c r="J9" s="18">
        <f t="shared" si="0"/>
        <v>54</v>
      </c>
    </row>
    <row r="10" spans="1:19" x14ac:dyDescent="0.3">
      <c r="B10" s="29" t="s">
        <v>7</v>
      </c>
      <c r="C10" s="18">
        <f>UK!B9</f>
        <v>0</v>
      </c>
      <c r="D10" s="18">
        <f>Germany!B9</f>
        <v>0</v>
      </c>
      <c r="E10" s="18">
        <f>Netherlands!B9</f>
        <v>0</v>
      </c>
      <c r="F10" s="18">
        <f>Spain!B9</f>
        <v>0</v>
      </c>
      <c r="G10" s="18"/>
      <c r="H10" s="18"/>
      <c r="I10" s="18"/>
      <c r="J10" s="18">
        <f t="shared" si="0"/>
        <v>0</v>
      </c>
    </row>
    <row r="11" spans="1:19" x14ac:dyDescent="0.3">
      <c r="B11" s="29" t="s">
        <v>8</v>
      </c>
      <c r="C11" s="18">
        <f>UK!B10</f>
        <v>44</v>
      </c>
      <c r="D11" s="18">
        <f>Germany!B10</f>
        <v>0</v>
      </c>
      <c r="E11" s="18">
        <f>Netherlands!B10</f>
        <v>16</v>
      </c>
      <c r="F11" s="18">
        <f>Spain!B10</f>
        <v>0</v>
      </c>
      <c r="G11" s="18"/>
      <c r="H11" s="18"/>
      <c r="I11" s="18"/>
      <c r="J11" s="18">
        <f t="shared" si="0"/>
        <v>60</v>
      </c>
    </row>
    <row r="12" spans="1:19" x14ac:dyDescent="0.3">
      <c r="B12" s="29" t="s">
        <v>9</v>
      </c>
      <c r="C12" s="18">
        <f>UK!B11</f>
        <v>31</v>
      </c>
      <c r="D12" s="18">
        <f>Germany!B11</f>
        <v>8</v>
      </c>
      <c r="E12" s="18">
        <f>Netherlands!B11</f>
        <v>21</v>
      </c>
      <c r="F12" s="18">
        <f>Spain!B11</f>
        <v>15</v>
      </c>
      <c r="G12" s="18"/>
      <c r="H12" s="18"/>
      <c r="I12" s="18"/>
      <c r="J12" s="18">
        <f t="shared" si="0"/>
        <v>75</v>
      </c>
    </row>
    <row r="13" spans="1:19" x14ac:dyDescent="0.3">
      <c r="B13" s="29" t="s">
        <v>10</v>
      </c>
      <c r="C13" s="18">
        <f>UK!B12</f>
        <v>1</v>
      </c>
      <c r="D13" s="18">
        <f>Germany!B12</f>
        <v>0</v>
      </c>
      <c r="E13" s="18">
        <f>Netherlands!B12</f>
        <v>17</v>
      </c>
      <c r="F13" s="18">
        <f>Spain!B12</f>
        <v>0</v>
      </c>
      <c r="G13" s="18"/>
      <c r="H13" s="18"/>
      <c r="I13" s="18"/>
      <c r="J13" s="18">
        <f t="shared" si="0"/>
        <v>18</v>
      </c>
    </row>
    <row r="14" spans="1:19" x14ac:dyDescent="0.3">
      <c r="A14" s="21"/>
      <c r="B14" s="30" t="s">
        <v>11</v>
      </c>
      <c r="C14" s="23">
        <f>UK!B13</f>
        <v>38</v>
      </c>
      <c r="D14" s="23">
        <f>Germany!B13</f>
        <v>0</v>
      </c>
      <c r="E14" s="23">
        <f>Netherlands!B13</f>
        <v>9</v>
      </c>
      <c r="F14" s="18">
        <f>Spain!B13</f>
        <v>0</v>
      </c>
      <c r="G14" s="23"/>
      <c r="H14" s="23"/>
      <c r="I14" s="23"/>
      <c r="J14" s="23">
        <f t="shared" si="0"/>
        <v>47</v>
      </c>
    </row>
    <row r="15" spans="1:19" x14ac:dyDescent="0.3">
      <c r="A15">
        <v>2015</v>
      </c>
      <c r="B15" s="29" t="s">
        <v>1</v>
      </c>
      <c r="C15" s="18">
        <f>UK!B14</f>
        <v>1</v>
      </c>
      <c r="D15" s="18">
        <f>Germany!B14</f>
        <v>0</v>
      </c>
      <c r="E15" s="18">
        <f>Netherlands!B14</f>
        <v>13</v>
      </c>
      <c r="F15" s="18">
        <f>Spain!B14</f>
        <v>0</v>
      </c>
      <c r="G15" s="18"/>
      <c r="H15" s="18"/>
      <c r="I15" s="18"/>
      <c r="J15" s="18">
        <f t="shared" si="0"/>
        <v>14</v>
      </c>
    </row>
    <row r="16" spans="1:19" x14ac:dyDescent="0.3">
      <c r="B16" s="29" t="s">
        <v>2</v>
      </c>
      <c r="C16" s="18">
        <f>UK!B15</f>
        <v>6</v>
      </c>
      <c r="D16" s="18">
        <f>Germany!B15</f>
        <v>10</v>
      </c>
      <c r="E16" s="18">
        <f>Netherlands!B15</f>
        <v>17</v>
      </c>
      <c r="F16" s="18">
        <f>Spain!B15</f>
        <v>9</v>
      </c>
      <c r="G16" s="18"/>
      <c r="H16" s="18"/>
      <c r="I16" s="18"/>
      <c r="J16" s="18">
        <f t="shared" si="0"/>
        <v>42</v>
      </c>
    </row>
    <row r="17" spans="1:10" x14ac:dyDescent="0.3">
      <c r="B17" s="29" t="s">
        <v>3</v>
      </c>
      <c r="C17" s="18">
        <f>UK!B16</f>
        <v>22</v>
      </c>
      <c r="D17" s="18">
        <f>Germany!B16</f>
        <v>0</v>
      </c>
      <c r="E17" s="18">
        <f>Netherlands!B16</f>
        <v>24</v>
      </c>
      <c r="F17" s="18">
        <f>Spain!B16</f>
        <v>5</v>
      </c>
      <c r="G17" s="18"/>
      <c r="H17" s="18"/>
      <c r="I17" s="18"/>
      <c r="J17" s="18">
        <f t="shared" si="0"/>
        <v>51</v>
      </c>
    </row>
    <row r="18" spans="1:10" x14ac:dyDescent="0.3">
      <c r="B18" s="29" t="s">
        <v>4</v>
      </c>
      <c r="C18" s="18">
        <f>UK!B17</f>
        <v>50</v>
      </c>
      <c r="D18" s="18">
        <f>Germany!B17</f>
        <v>0</v>
      </c>
      <c r="E18" s="18">
        <f>Netherlands!B17</f>
        <v>19</v>
      </c>
      <c r="F18" s="18">
        <f>Spain!B17</f>
        <v>4</v>
      </c>
      <c r="G18" s="18"/>
      <c r="H18" s="18"/>
      <c r="I18" s="18"/>
      <c r="J18" s="18">
        <f t="shared" si="0"/>
        <v>73</v>
      </c>
    </row>
    <row r="19" spans="1:10" x14ac:dyDescent="0.3">
      <c r="B19" s="29" t="s">
        <v>0</v>
      </c>
      <c r="C19" s="18">
        <f>UK!B18</f>
        <v>17</v>
      </c>
      <c r="D19" s="18">
        <f>Germany!B18</f>
        <v>0</v>
      </c>
      <c r="E19" s="18">
        <f>Netherlands!B18</f>
        <v>22</v>
      </c>
      <c r="F19" s="18">
        <f>Spain!B18</f>
        <v>0</v>
      </c>
      <c r="G19" s="18"/>
      <c r="H19" s="18"/>
      <c r="I19" s="18"/>
      <c r="J19" s="18">
        <f t="shared" si="0"/>
        <v>39</v>
      </c>
    </row>
    <row r="20" spans="1:10" x14ac:dyDescent="0.3">
      <c r="B20" s="29" t="s">
        <v>5</v>
      </c>
      <c r="C20" s="18">
        <f>UK!B19</f>
        <v>98</v>
      </c>
      <c r="D20" s="18">
        <f>Germany!B19</f>
        <v>0</v>
      </c>
      <c r="E20" s="18">
        <f>Netherlands!B19</f>
        <v>48</v>
      </c>
      <c r="F20" s="18">
        <f>Spain!B19</f>
        <v>0</v>
      </c>
      <c r="G20" s="18"/>
      <c r="H20" s="18"/>
      <c r="I20" s="18"/>
      <c r="J20" s="18">
        <f t="shared" si="0"/>
        <v>146</v>
      </c>
    </row>
    <row r="21" spans="1:10" x14ac:dyDescent="0.3">
      <c r="B21" s="29" t="s">
        <v>6</v>
      </c>
      <c r="C21" s="18">
        <f>UK!B20</f>
        <v>20</v>
      </c>
      <c r="D21" s="18">
        <f>Germany!B20</f>
        <v>0</v>
      </c>
      <c r="E21" s="18">
        <f>Netherlands!B20</f>
        <v>22</v>
      </c>
      <c r="F21" s="18">
        <f>Spain!B20</f>
        <v>0</v>
      </c>
      <c r="G21" s="18"/>
      <c r="H21" s="18"/>
      <c r="I21" s="18"/>
      <c r="J21" s="18">
        <f t="shared" si="0"/>
        <v>42</v>
      </c>
    </row>
    <row r="22" spans="1:10" x14ac:dyDescent="0.3">
      <c r="B22" s="29" t="s">
        <v>7</v>
      </c>
      <c r="C22" s="18">
        <f>UK!B21</f>
        <v>52</v>
      </c>
      <c r="D22" s="18">
        <f>Germany!B21</f>
        <v>1</v>
      </c>
      <c r="E22" s="18">
        <f>Netherlands!B21</f>
        <v>29</v>
      </c>
      <c r="F22" s="18">
        <f>Spain!B21</f>
        <v>1</v>
      </c>
      <c r="G22" s="18"/>
      <c r="H22" s="18"/>
      <c r="I22" s="18"/>
      <c r="J22" s="18">
        <f t="shared" si="0"/>
        <v>83</v>
      </c>
    </row>
    <row r="23" spans="1:10" x14ac:dyDescent="0.3">
      <c r="B23" s="29" t="s">
        <v>8</v>
      </c>
      <c r="C23" s="18">
        <f>UK!B22</f>
        <v>25</v>
      </c>
      <c r="D23" s="18">
        <f>Germany!B22</f>
        <v>3</v>
      </c>
      <c r="E23" s="18">
        <f>Netherlands!B22</f>
        <v>27</v>
      </c>
      <c r="F23" s="18">
        <f>Spain!B22</f>
        <v>15</v>
      </c>
      <c r="G23" s="18"/>
      <c r="H23" s="18"/>
      <c r="I23" s="18"/>
      <c r="J23" s="18">
        <f t="shared" si="0"/>
        <v>70</v>
      </c>
    </row>
    <row r="24" spans="1:10" x14ac:dyDescent="0.3">
      <c r="B24" s="29" t="s">
        <v>9</v>
      </c>
      <c r="C24" s="18">
        <f>UK!B23</f>
        <v>35</v>
      </c>
      <c r="D24" s="18">
        <f>Germany!B23</f>
        <v>0</v>
      </c>
      <c r="E24" s="18">
        <f>Netherlands!B23</f>
        <v>14</v>
      </c>
      <c r="F24" s="18">
        <f>Spain!B23</f>
        <v>0</v>
      </c>
      <c r="G24" s="18"/>
      <c r="H24" s="18"/>
      <c r="I24" s="18"/>
      <c r="J24" s="18">
        <f t="shared" si="0"/>
        <v>49</v>
      </c>
    </row>
    <row r="25" spans="1:10" x14ac:dyDescent="0.3">
      <c r="B25" s="29" t="s">
        <v>10</v>
      </c>
      <c r="C25" s="18">
        <f>UK!B24</f>
        <v>0</v>
      </c>
      <c r="D25" s="18">
        <f>Germany!B24</f>
        <v>0</v>
      </c>
      <c r="E25" s="18">
        <f>Netherlands!B24</f>
        <v>41</v>
      </c>
      <c r="F25" s="18">
        <f>Spain!B24</f>
        <v>5</v>
      </c>
      <c r="G25" s="18"/>
      <c r="H25" s="18"/>
      <c r="I25" s="18"/>
      <c r="J25" s="18">
        <f t="shared" si="0"/>
        <v>46</v>
      </c>
    </row>
    <row r="26" spans="1:10" x14ac:dyDescent="0.3">
      <c r="A26" s="21"/>
      <c r="B26" s="30" t="s">
        <v>11</v>
      </c>
      <c r="C26" s="23">
        <f>UK!B25</f>
        <v>0</v>
      </c>
      <c r="D26" s="23">
        <f>Germany!B25</f>
        <v>0</v>
      </c>
      <c r="E26" s="23">
        <f>Netherlands!B25</f>
        <v>23</v>
      </c>
      <c r="F26" s="18">
        <f>Spain!B25</f>
        <v>8</v>
      </c>
      <c r="G26" s="23"/>
      <c r="H26" s="23"/>
      <c r="I26" s="23"/>
      <c r="J26" s="23">
        <f t="shared" si="0"/>
        <v>31</v>
      </c>
    </row>
    <row r="27" spans="1:10" x14ac:dyDescent="0.3">
      <c r="A27">
        <v>2016</v>
      </c>
      <c r="B27" s="29" t="s">
        <v>1</v>
      </c>
      <c r="C27" s="18">
        <f>UK!B26</f>
        <v>1</v>
      </c>
      <c r="D27" s="18">
        <f>Germany!B26</f>
        <v>1</v>
      </c>
      <c r="E27" s="18">
        <f>Netherlands!B26</f>
        <v>4</v>
      </c>
      <c r="F27" s="18">
        <f>Spain!B26</f>
        <v>3</v>
      </c>
      <c r="G27" s="18"/>
      <c r="H27" s="18"/>
      <c r="I27" s="18"/>
      <c r="J27" s="18">
        <f t="shared" si="0"/>
        <v>9</v>
      </c>
    </row>
    <row r="28" spans="1:10" x14ac:dyDescent="0.3">
      <c r="B28" s="29" t="s">
        <v>2</v>
      </c>
      <c r="C28" s="18">
        <f>UK!B27</f>
        <v>0</v>
      </c>
      <c r="D28" s="18">
        <f>Germany!B27</f>
        <v>0</v>
      </c>
      <c r="E28" s="18">
        <f>Netherlands!B27</f>
        <v>10</v>
      </c>
      <c r="F28" s="18">
        <f>Spain!B27</f>
        <v>0</v>
      </c>
      <c r="G28" s="18"/>
      <c r="H28" s="18"/>
      <c r="I28" s="18"/>
      <c r="J28" s="18">
        <f t="shared" si="0"/>
        <v>10</v>
      </c>
    </row>
    <row r="29" spans="1:10" x14ac:dyDescent="0.3">
      <c r="B29" s="29" t="s">
        <v>3</v>
      </c>
      <c r="C29" s="18">
        <f>UK!B28</f>
        <v>22</v>
      </c>
      <c r="D29" s="18">
        <f>Germany!B28</f>
        <v>0</v>
      </c>
      <c r="E29" s="18">
        <f>Netherlands!B28</f>
        <v>15</v>
      </c>
      <c r="F29" s="18">
        <f>Spain!B28</f>
        <v>3</v>
      </c>
      <c r="G29" s="18"/>
      <c r="H29" s="18"/>
      <c r="I29" s="18"/>
      <c r="J29" s="18">
        <f t="shared" si="0"/>
        <v>40</v>
      </c>
    </row>
    <row r="30" spans="1:10" x14ac:dyDescent="0.3">
      <c r="B30" s="29" t="s">
        <v>4</v>
      </c>
      <c r="C30" s="18">
        <f>UK!B29</f>
        <v>2</v>
      </c>
      <c r="D30" s="18">
        <f>Germany!B29</f>
        <v>3</v>
      </c>
      <c r="E30" s="18">
        <f>Netherlands!B29</f>
        <v>13</v>
      </c>
      <c r="F30" s="18">
        <f>Spain!B29</f>
        <v>17</v>
      </c>
      <c r="G30" s="18"/>
      <c r="H30" s="18"/>
      <c r="I30" s="18"/>
      <c r="J30" s="18">
        <f t="shared" si="0"/>
        <v>35</v>
      </c>
    </row>
    <row r="31" spans="1:10" x14ac:dyDescent="0.3">
      <c r="B31" s="29" t="s">
        <v>0</v>
      </c>
      <c r="C31" s="18">
        <f>UK!B30</f>
        <v>0</v>
      </c>
      <c r="D31" s="18">
        <f>Germany!B30</f>
        <v>0</v>
      </c>
      <c r="E31" s="18">
        <f>Netherlands!B30</f>
        <v>28</v>
      </c>
      <c r="F31" s="18">
        <f>Spain!B30</f>
        <v>3</v>
      </c>
      <c r="G31" s="18"/>
      <c r="H31" s="18"/>
      <c r="I31" s="18"/>
      <c r="J31" s="18">
        <f t="shared" si="0"/>
        <v>31</v>
      </c>
    </row>
    <row r="32" spans="1:10" x14ac:dyDescent="0.3">
      <c r="B32" s="29" t="s">
        <v>5</v>
      </c>
      <c r="C32" s="18">
        <f>UK!B31</f>
        <v>46</v>
      </c>
      <c r="D32" s="18">
        <f>Germany!B31</f>
        <v>0</v>
      </c>
      <c r="E32" s="18">
        <f>Netherlands!B31</f>
        <v>38</v>
      </c>
      <c r="F32" s="18">
        <f>Spain!B31</f>
        <v>26</v>
      </c>
      <c r="G32" s="18"/>
      <c r="H32" s="18"/>
      <c r="I32" s="18"/>
      <c r="J32" s="18">
        <f t="shared" si="0"/>
        <v>110</v>
      </c>
    </row>
    <row r="33" spans="1:10" x14ac:dyDescent="0.3">
      <c r="B33" s="29" t="s">
        <v>6</v>
      </c>
      <c r="C33" s="18">
        <f>UK!B32</f>
        <v>20</v>
      </c>
      <c r="D33" s="18">
        <f>Germany!B32</f>
        <v>12</v>
      </c>
      <c r="E33" s="18">
        <f>Netherlands!B32</f>
        <v>21</v>
      </c>
      <c r="F33" s="18">
        <f>Spain!B32</f>
        <v>0</v>
      </c>
      <c r="G33" s="18"/>
      <c r="H33" s="18"/>
      <c r="I33" s="18"/>
      <c r="J33" s="18">
        <f t="shared" si="0"/>
        <v>53</v>
      </c>
    </row>
    <row r="34" spans="1:10" x14ac:dyDescent="0.3">
      <c r="B34" s="29" t="s">
        <v>7</v>
      </c>
      <c r="C34" s="18">
        <f>UK!B33</f>
        <v>0</v>
      </c>
      <c r="D34" s="18">
        <f>Germany!B33</f>
        <v>10</v>
      </c>
      <c r="E34" s="18">
        <f>Netherlands!B33</f>
        <v>16</v>
      </c>
      <c r="F34" s="18">
        <f>Spain!B33</f>
        <v>0</v>
      </c>
      <c r="G34" s="18"/>
      <c r="H34" s="18"/>
      <c r="I34" s="18"/>
      <c r="J34" s="18">
        <f t="shared" si="0"/>
        <v>26</v>
      </c>
    </row>
    <row r="35" spans="1:10" x14ac:dyDescent="0.3">
      <c r="B35" s="29" t="s">
        <v>8</v>
      </c>
      <c r="C35" s="18">
        <f>UK!B34</f>
        <v>15</v>
      </c>
      <c r="D35" s="18">
        <f>Germany!B34</f>
        <v>0</v>
      </c>
      <c r="E35" s="18">
        <f>Netherlands!B34</f>
        <v>9</v>
      </c>
      <c r="F35" s="18">
        <f>Spain!B34</f>
        <v>3</v>
      </c>
      <c r="G35" s="18"/>
      <c r="H35" s="18"/>
      <c r="I35" s="18"/>
      <c r="J35" s="18">
        <f t="shared" si="0"/>
        <v>27</v>
      </c>
    </row>
    <row r="36" spans="1:10" x14ac:dyDescent="0.3">
      <c r="B36" s="29" t="s">
        <v>9</v>
      </c>
      <c r="C36" s="18">
        <f>UK!B35</f>
        <v>48</v>
      </c>
      <c r="D36" s="18">
        <f>Germany!B35</f>
        <v>0</v>
      </c>
      <c r="E36" s="18">
        <f>Netherlands!B35</f>
        <v>48</v>
      </c>
      <c r="F36" s="18">
        <f>Spain!B35</f>
        <v>11</v>
      </c>
      <c r="G36" s="18"/>
      <c r="H36" s="18"/>
      <c r="I36" s="18"/>
      <c r="J36" s="18">
        <f t="shared" si="0"/>
        <v>107</v>
      </c>
    </row>
    <row r="37" spans="1:10" x14ac:dyDescent="0.3">
      <c r="B37" s="29" t="s">
        <v>10</v>
      </c>
      <c r="C37" s="18">
        <f>UK!B36</f>
        <v>5</v>
      </c>
      <c r="D37" s="18">
        <f>Germany!B36</f>
        <v>0</v>
      </c>
      <c r="E37" s="18">
        <f>Netherlands!B36</f>
        <v>11</v>
      </c>
      <c r="F37" s="18">
        <f>Spain!B36</f>
        <v>6</v>
      </c>
      <c r="G37" s="18"/>
      <c r="H37" s="18"/>
      <c r="I37" s="18"/>
      <c r="J37" s="18">
        <f t="shared" si="0"/>
        <v>22</v>
      </c>
    </row>
    <row r="38" spans="1:10" x14ac:dyDescent="0.3">
      <c r="A38" s="21"/>
      <c r="B38" s="30" t="s">
        <v>11</v>
      </c>
      <c r="C38" s="23">
        <f>UK!B37</f>
        <v>0</v>
      </c>
      <c r="D38" s="23">
        <f>Germany!B37</f>
        <v>0</v>
      </c>
      <c r="E38" s="23">
        <f>Netherlands!B37</f>
        <v>22</v>
      </c>
      <c r="F38" s="18">
        <f>Spain!B37</f>
        <v>6</v>
      </c>
      <c r="G38" s="23"/>
      <c r="H38" s="23"/>
      <c r="I38" s="23"/>
      <c r="J38" s="23">
        <f t="shared" si="0"/>
        <v>28</v>
      </c>
    </row>
    <row r="39" spans="1:10" x14ac:dyDescent="0.3">
      <c r="A39">
        <v>2017</v>
      </c>
      <c r="B39" s="29" t="s">
        <v>1</v>
      </c>
      <c r="C39" s="18">
        <f>UK!B38</f>
        <v>10</v>
      </c>
      <c r="D39" s="18">
        <f>Germany!B38</f>
        <v>0</v>
      </c>
      <c r="E39" s="18">
        <f>Netherlands!B38</f>
        <v>1</v>
      </c>
      <c r="F39" s="18">
        <f>Spain!B38</f>
        <v>31</v>
      </c>
      <c r="G39" s="18"/>
      <c r="H39" s="18"/>
      <c r="I39" s="18"/>
      <c r="J39" s="18">
        <f t="shared" si="0"/>
        <v>42</v>
      </c>
    </row>
    <row r="40" spans="1:10" x14ac:dyDescent="0.3">
      <c r="B40" s="29" t="s">
        <v>2</v>
      </c>
      <c r="C40" s="18">
        <f>UK!B39</f>
        <v>22</v>
      </c>
      <c r="D40" s="18">
        <f>Germany!B39</f>
        <v>1</v>
      </c>
      <c r="E40" s="18">
        <f>Netherlands!B39</f>
        <v>18</v>
      </c>
      <c r="F40" s="18">
        <f>Spain!B39</f>
        <v>18</v>
      </c>
      <c r="G40" s="18"/>
      <c r="H40" s="18"/>
      <c r="I40" s="18"/>
      <c r="J40" s="18">
        <f t="shared" si="0"/>
        <v>59</v>
      </c>
    </row>
    <row r="41" spans="1:10" x14ac:dyDescent="0.3">
      <c r="B41" s="29" t="s">
        <v>3</v>
      </c>
      <c r="C41" s="18">
        <f>UK!B40</f>
        <v>17</v>
      </c>
      <c r="D41" s="18">
        <f>Germany!B40</f>
        <v>0</v>
      </c>
      <c r="E41" s="18">
        <f>Netherlands!B40</f>
        <v>7</v>
      </c>
      <c r="F41" s="18">
        <f>Spain!B40</f>
        <v>10</v>
      </c>
      <c r="G41" s="18"/>
      <c r="H41" s="18"/>
      <c r="I41" s="18"/>
      <c r="J41" s="18">
        <f t="shared" si="0"/>
        <v>34</v>
      </c>
    </row>
    <row r="42" spans="1:10" x14ac:dyDescent="0.3">
      <c r="B42" s="29" t="s">
        <v>4</v>
      </c>
      <c r="C42" s="25">
        <f>UK!D41</f>
        <v>24.531816899999999</v>
      </c>
      <c r="D42" s="25">
        <f>Germany!D41</f>
        <v>0.84841870000000019</v>
      </c>
      <c r="E42" s="25">
        <f>Netherlands!D41</f>
        <v>15.9594907</v>
      </c>
      <c r="F42" s="25">
        <f>Spain!D41</f>
        <v>17.683993100000002</v>
      </c>
      <c r="G42" s="25"/>
      <c r="H42" s="25"/>
      <c r="I42" s="25"/>
      <c r="J42" s="24">
        <f t="shared" si="0"/>
        <v>59.023719399999997</v>
      </c>
    </row>
    <row r="43" spans="1:10" x14ac:dyDescent="0.3">
      <c r="B43" s="29" t="s">
        <v>0</v>
      </c>
      <c r="C43" s="25">
        <f>UK!D42</f>
        <v>6.6082968999999991</v>
      </c>
      <c r="D43" s="25">
        <f>Germany!D42</f>
        <v>-0.49567459999999985</v>
      </c>
      <c r="E43" s="25">
        <f>Netherlands!D42</f>
        <v>24.614200699999998</v>
      </c>
      <c r="F43" s="25">
        <f>Spain!D42</f>
        <v>8.9760965000000006</v>
      </c>
      <c r="G43" s="25"/>
      <c r="H43" s="25"/>
      <c r="I43" s="25"/>
      <c r="J43" s="24">
        <f t="shared" si="0"/>
        <v>39.702919499999993</v>
      </c>
    </row>
    <row r="44" spans="1:10" x14ac:dyDescent="0.3">
      <c r="B44" s="29" t="s">
        <v>5</v>
      </c>
      <c r="C44" s="25">
        <f>UK!D43</f>
        <v>70.830610199999995</v>
      </c>
      <c r="D44" s="25">
        <f>Germany!D43</f>
        <v>-0.50643459999999996</v>
      </c>
      <c r="E44" s="25">
        <f>Netherlands!D43</f>
        <v>42.5605774</v>
      </c>
      <c r="F44" s="25">
        <f>Spain!D43</f>
        <v>20.559866500000002</v>
      </c>
      <c r="G44" s="25"/>
      <c r="H44" s="25"/>
      <c r="I44" s="25"/>
      <c r="J44" s="24">
        <f t="shared" si="0"/>
        <v>133.44461949999999</v>
      </c>
    </row>
    <row r="45" spans="1:10" x14ac:dyDescent="0.3">
      <c r="B45" s="29" t="s">
        <v>6</v>
      </c>
      <c r="C45" s="25">
        <f>UK!D44</f>
        <v>25.177923499999999</v>
      </c>
      <c r="D45" s="25">
        <f>Germany!D44</f>
        <v>6.8022498000000002</v>
      </c>
      <c r="E45" s="25">
        <f>Netherlands!D44</f>
        <v>20.312509599999998</v>
      </c>
      <c r="F45" s="25">
        <f>Spain!D44</f>
        <v>8.5880809000000013</v>
      </c>
      <c r="G45" s="25"/>
      <c r="H45" s="25"/>
      <c r="I45" s="25"/>
      <c r="J45" s="24">
        <f t="shared" si="0"/>
        <v>60.880763799999997</v>
      </c>
    </row>
    <row r="46" spans="1:10" x14ac:dyDescent="0.3">
      <c r="B46" s="29" t="s">
        <v>7</v>
      </c>
      <c r="C46" s="25">
        <f>UK!D45</f>
        <v>17.941903499999999</v>
      </c>
      <c r="D46" s="25">
        <f>Germany!D45</f>
        <v>3.1803786999999999</v>
      </c>
      <c r="E46" s="25">
        <f>Netherlands!D45</f>
        <v>17.599164099999999</v>
      </c>
      <c r="F46" s="25">
        <f>Spain!D45</f>
        <v>8.6440731000000017</v>
      </c>
      <c r="G46" s="25"/>
      <c r="H46" s="25"/>
      <c r="I46" s="25"/>
      <c r="J46" s="24">
        <f t="shared" si="0"/>
        <v>47.365519399999997</v>
      </c>
    </row>
    <row r="47" spans="1:10" x14ac:dyDescent="0.3">
      <c r="B47" s="29" t="s">
        <v>8</v>
      </c>
      <c r="C47" s="25">
        <f>UK!D46</f>
        <v>28.525328000000002</v>
      </c>
      <c r="D47" s="25">
        <f>Germany!D46</f>
        <v>0.48906310000000008</v>
      </c>
      <c r="E47" s="25">
        <f>Netherlands!D46</f>
        <v>20.246929600000001</v>
      </c>
      <c r="F47" s="25">
        <f>Spain!D46</f>
        <v>14.2556209</v>
      </c>
      <c r="G47" s="25"/>
      <c r="H47" s="25"/>
      <c r="I47" s="25"/>
      <c r="J47" s="24">
        <f t="shared" si="0"/>
        <v>63.516941599999996</v>
      </c>
    </row>
    <row r="48" spans="1:10" x14ac:dyDescent="0.3">
      <c r="B48" s="29" t="s">
        <v>9</v>
      </c>
      <c r="C48" s="25">
        <f>UK!D47</f>
        <v>31.719863500000002</v>
      </c>
      <c r="D48" s="25">
        <f>Germany!D47</f>
        <v>3.6796920000000002</v>
      </c>
      <c r="E48" s="25">
        <f>Netherlands!D47</f>
        <v>20.887750699999998</v>
      </c>
      <c r="F48" s="25">
        <f>Spain!D47</f>
        <v>18.290779799999999</v>
      </c>
      <c r="G48" s="25"/>
      <c r="H48" s="25"/>
      <c r="I48" s="25"/>
      <c r="J48" s="24">
        <f t="shared" si="0"/>
        <v>74.578085999999999</v>
      </c>
    </row>
    <row r="49" spans="1:10" x14ac:dyDescent="0.3">
      <c r="B49" s="29" t="s">
        <v>10</v>
      </c>
      <c r="C49" s="25">
        <f>UK!D48</f>
        <v>-0.55782310000000024</v>
      </c>
      <c r="D49" s="25">
        <f>Germany!D48</f>
        <v>-0.39356799999999992</v>
      </c>
      <c r="E49" s="25">
        <f>Netherlands!D48</f>
        <v>32.1257941</v>
      </c>
      <c r="F49" s="25">
        <f>Spain!D48</f>
        <v>13.207883100000002</v>
      </c>
      <c r="G49" s="25"/>
      <c r="H49" s="25"/>
      <c r="I49" s="25"/>
      <c r="J49" s="24">
        <f t="shared" si="0"/>
        <v>44.382286100000002</v>
      </c>
    </row>
    <row r="50" spans="1:10" x14ac:dyDescent="0.3">
      <c r="B50" s="29" t="s">
        <v>11</v>
      </c>
      <c r="C50" s="25">
        <f>UK!D49</f>
        <v>17.2061569</v>
      </c>
      <c r="D50" s="25">
        <f>Germany!D49</f>
        <v>-0.40432800000000002</v>
      </c>
      <c r="E50" s="25">
        <f>Netherlands!D49</f>
        <v>18.593004099999998</v>
      </c>
      <c r="F50" s="25">
        <f>Spain!D49</f>
        <v>14.437486500000002</v>
      </c>
      <c r="G50" s="25"/>
      <c r="H50" s="25"/>
      <c r="I50" s="25"/>
      <c r="J50" s="24">
        <f t="shared" si="0"/>
        <v>49.832319499999997</v>
      </c>
    </row>
    <row r="51" spans="1:10" x14ac:dyDescent="0.3">
      <c r="A51" s="21">
        <v>2018</v>
      </c>
      <c r="B51" s="30" t="s">
        <v>1</v>
      </c>
      <c r="C51" s="31">
        <f>UK!D50</f>
        <v>-1.4673631</v>
      </c>
      <c r="D51" s="31">
        <f>Germany!D50</f>
        <v>4.3245399999999989E-2</v>
      </c>
      <c r="E51" s="31">
        <f>Netherlands!D50</f>
        <v>10.4352141</v>
      </c>
      <c r="F51" s="25">
        <f>Spain!D50</f>
        <v>11.729589800000001</v>
      </c>
      <c r="G51" s="31"/>
      <c r="H51" s="31"/>
      <c r="I51" s="31"/>
      <c r="J51" s="32">
        <f t="shared" si="0"/>
        <v>20.740686199999999</v>
      </c>
    </row>
    <row r="52" spans="1:10" x14ac:dyDescent="0.3">
      <c r="B52" s="29" t="s">
        <v>2</v>
      </c>
      <c r="C52" s="25">
        <f>UK!D51</f>
        <v>0.81745019999999968</v>
      </c>
      <c r="D52" s="25">
        <f>Germany!D51</f>
        <v>4.2824854000000006</v>
      </c>
      <c r="E52" s="25">
        <f>Netherlands!D51</f>
        <v>14.985757400000001</v>
      </c>
      <c r="F52" s="25">
        <f>Spain!D51</f>
        <v>15.063359800000002</v>
      </c>
      <c r="G52" s="25"/>
      <c r="H52" s="25"/>
      <c r="I52" s="25"/>
      <c r="J52" s="24">
        <f t="shared" si="0"/>
        <v>35.1490528</v>
      </c>
    </row>
    <row r="53" spans="1:10" x14ac:dyDescent="0.3">
      <c r="B53" s="29" t="s">
        <v>3</v>
      </c>
      <c r="C53" s="25">
        <f>UK!D52</f>
        <v>20.4355969</v>
      </c>
      <c r="D53" s="25">
        <f>Germany!D52</f>
        <v>-0.93660799999999966</v>
      </c>
      <c r="E53" s="25">
        <f>Netherlands!D52</f>
        <v>20.890467399999999</v>
      </c>
      <c r="F53" s="25">
        <f>Spain!D52</f>
        <v>14.8346298</v>
      </c>
      <c r="G53" s="25"/>
      <c r="H53" s="25"/>
      <c r="I53" s="25"/>
      <c r="J53" s="24">
        <f t="shared" si="0"/>
        <v>55.224086100000001</v>
      </c>
    </row>
    <row r="54" spans="1:10" x14ac:dyDescent="0.3">
      <c r="B54" s="29" t="s">
        <v>4</v>
      </c>
      <c r="C54" s="25">
        <f>UK!D53</f>
        <v>24.699576899999997</v>
      </c>
      <c r="D54" s="25">
        <f>Germany!D53</f>
        <v>0.71929870000000007</v>
      </c>
      <c r="E54" s="25">
        <f>Netherlands!D53</f>
        <v>17.0660107</v>
      </c>
      <c r="F54" s="25">
        <f>Spain!D53</f>
        <v>21.689233099999999</v>
      </c>
      <c r="G54" s="25"/>
      <c r="H54" s="25"/>
      <c r="I54" s="25"/>
      <c r="J54" s="24">
        <f t="shared" si="0"/>
        <v>64.174119399999995</v>
      </c>
    </row>
    <row r="55" spans="1:10" x14ac:dyDescent="0.3">
      <c r="B55" s="29" t="s">
        <v>0</v>
      </c>
      <c r="C55" s="25">
        <f>UK!D54</f>
        <v>6.7760568999999968</v>
      </c>
      <c r="D55" s="25">
        <f>Germany!D54</f>
        <v>-0.62479459999999998</v>
      </c>
      <c r="E55" s="25">
        <f>Netherlands!D54</f>
        <v>25.720720699999998</v>
      </c>
      <c r="F55" s="25">
        <f>Spain!D54</f>
        <v>12.981336500000001</v>
      </c>
      <c r="G55" s="25"/>
      <c r="H55" s="25"/>
      <c r="I55" s="25"/>
      <c r="J55" s="24">
        <f t="shared" si="0"/>
        <v>44.853319499999998</v>
      </c>
    </row>
    <row r="56" spans="1:10" x14ac:dyDescent="0.3">
      <c r="B56" s="29" t="s">
        <v>5</v>
      </c>
      <c r="C56" s="25">
        <f>UK!D55</f>
        <v>70.998370199999997</v>
      </c>
      <c r="D56" s="25">
        <f>Germany!D55</f>
        <v>-0.63555459999999986</v>
      </c>
      <c r="E56" s="25">
        <f>Netherlands!D55</f>
        <v>43.667097400000003</v>
      </c>
      <c r="F56" s="25">
        <f>Spain!D55</f>
        <v>24.565106499999999</v>
      </c>
      <c r="G56" s="25"/>
      <c r="H56" s="25"/>
      <c r="I56" s="25"/>
      <c r="J56" s="24">
        <f t="shared" si="0"/>
        <v>138.59501949999998</v>
      </c>
    </row>
    <row r="57" spans="1:10" x14ac:dyDescent="0.3">
      <c r="B57" s="29" t="s">
        <v>6</v>
      </c>
      <c r="C57" s="25">
        <f>UK!D56</f>
        <v>25.345683499999996</v>
      </c>
      <c r="D57" s="25">
        <f>Germany!D56</f>
        <v>6.6731297999999999</v>
      </c>
      <c r="E57" s="25">
        <f>Netherlands!D56</f>
        <v>21.419029600000002</v>
      </c>
      <c r="F57" s="25">
        <f>Spain!D56</f>
        <v>12.593320899999998</v>
      </c>
      <c r="G57" s="25"/>
      <c r="H57" s="25"/>
      <c r="I57" s="25"/>
      <c r="J57" s="24">
        <f t="shared" si="0"/>
        <v>66.031163800000002</v>
      </c>
    </row>
    <row r="58" spans="1:10" x14ac:dyDescent="0.3">
      <c r="B58" s="29" t="s">
        <v>7</v>
      </c>
      <c r="C58" s="25">
        <f>UK!D57</f>
        <v>18.109663499999996</v>
      </c>
      <c r="D58" s="25">
        <f>Germany!D57</f>
        <v>3.0512587</v>
      </c>
      <c r="E58" s="25">
        <f>Netherlands!D57</f>
        <v>18.705684099999999</v>
      </c>
      <c r="F58" s="25">
        <f>Spain!D57</f>
        <v>12.649313100000001</v>
      </c>
      <c r="G58" s="25"/>
      <c r="H58" s="25"/>
      <c r="I58" s="25"/>
      <c r="J58" s="24">
        <f t="shared" si="0"/>
        <v>52.515919399999994</v>
      </c>
    </row>
    <row r="59" spans="1:10" x14ac:dyDescent="0.3">
      <c r="B59" s="29" t="s">
        <v>8</v>
      </c>
      <c r="C59" s="25">
        <f>UK!D58</f>
        <v>28.693087999999996</v>
      </c>
      <c r="D59" s="25">
        <f>Germany!D58</f>
        <v>0.35994309999999996</v>
      </c>
      <c r="E59" s="25">
        <f>Netherlands!D58</f>
        <v>21.353449599999998</v>
      </c>
      <c r="F59" s="25">
        <f>Spain!D58</f>
        <v>18.260860899999997</v>
      </c>
      <c r="G59" s="25"/>
      <c r="H59" s="25"/>
      <c r="I59" s="25"/>
      <c r="J59" s="24">
        <f t="shared" si="0"/>
        <v>68.667341599999986</v>
      </c>
    </row>
    <row r="60" spans="1:10" x14ac:dyDescent="0.3">
      <c r="B60" s="29" t="s">
        <v>9</v>
      </c>
      <c r="C60" s="25">
        <f>UK!D59</f>
        <v>31.887623499999997</v>
      </c>
      <c r="D60" s="25">
        <f>Germany!D59</f>
        <v>3.5505720000000003</v>
      </c>
      <c r="E60" s="25">
        <f>Netherlands!D59</f>
        <v>21.994270699999998</v>
      </c>
      <c r="F60" s="25">
        <f>Spain!D59</f>
        <v>22.2960198</v>
      </c>
      <c r="G60" s="25"/>
      <c r="H60" s="25"/>
      <c r="I60" s="25"/>
      <c r="J60" s="24">
        <f t="shared" si="0"/>
        <v>79.72848599999999</v>
      </c>
    </row>
    <row r="61" spans="1:10" x14ac:dyDescent="0.3">
      <c r="B61" s="29" t="s">
        <v>10</v>
      </c>
      <c r="C61" s="25">
        <f>UK!D60</f>
        <v>-0.39006310000000255</v>
      </c>
      <c r="D61" s="25">
        <f>Germany!D60</f>
        <v>-0.52268800000000004</v>
      </c>
      <c r="E61" s="25">
        <f>Netherlands!D60</f>
        <v>33.232314099999996</v>
      </c>
      <c r="F61" s="25">
        <f>Spain!D60</f>
        <v>17.213123100000001</v>
      </c>
      <c r="G61" s="25"/>
      <c r="H61" s="25"/>
      <c r="I61" s="25"/>
      <c r="J61" s="24">
        <f t="shared" si="0"/>
        <v>49.532686099999992</v>
      </c>
    </row>
    <row r="62" spans="1:10" x14ac:dyDescent="0.3">
      <c r="B62" s="29" t="s">
        <v>11</v>
      </c>
      <c r="C62" s="25">
        <f>UK!D61</f>
        <v>17.373916899999998</v>
      </c>
      <c r="D62" s="25">
        <f>Germany!D61</f>
        <v>-0.53344800000000014</v>
      </c>
      <c r="E62" s="25">
        <f>Netherlands!D61</f>
        <v>19.699524100000001</v>
      </c>
      <c r="F62" s="25">
        <f>Spain!D61</f>
        <v>18.442726499999999</v>
      </c>
      <c r="G62" s="25"/>
      <c r="H62" s="25"/>
      <c r="I62" s="25"/>
      <c r="J62" s="24">
        <f t="shared" si="0"/>
        <v>54.982719499999995</v>
      </c>
    </row>
    <row r="63" spans="1:10" x14ac:dyDescent="0.3">
      <c r="A63" s="21">
        <v>2019</v>
      </c>
      <c r="B63" s="30" t="s">
        <v>1</v>
      </c>
      <c r="C63" s="31">
        <f>UK!D62</f>
        <v>-1.2996031000000023</v>
      </c>
      <c r="D63" s="31">
        <f>Germany!D62</f>
        <v>-8.5874599999999912E-2</v>
      </c>
      <c r="E63" s="31">
        <f>Netherlands!D62</f>
        <v>11.541734099999999</v>
      </c>
      <c r="F63" s="25">
        <f>Spain!D62</f>
        <v>15.7348298</v>
      </c>
      <c r="G63" s="31"/>
      <c r="H63" s="31"/>
      <c r="I63" s="31"/>
      <c r="J63" s="32">
        <f t="shared" si="0"/>
        <v>25.891086199999997</v>
      </c>
    </row>
    <row r="64" spans="1:10" x14ac:dyDescent="0.3">
      <c r="B64" s="29" t="s">
        <v>2</v>
      </c>
      <c r="C64" s="25">
        <f>UK!D63</f>
        <v>0.98521019999999737</v>
      </c>
      <c r="D64" s="25">
        <f>Germany!D63</f>
        <v>4.1533654000000002</v>
      </c>
      <c r="E64" s="25">
        <f>Netherlands!D63</f>
        <v>16.092277399999997</v>
      </c>
      <c r="F64" s="25">
        <f>Spain!D63</f>
        <v>19.068599800000001</v>
      </c>
      <c r="G64" s="25"/>
      <c r="H64" s="25"/>
      <c r="I64" s="25"/>
      <c r="J64" s="24">
        <f t="shared" si="0"/>
        <v>40.299452799999997</v>
      </c>
    </row>
    <row r="65" spans="2:10" x14ac:dyDescent="0.3">
      <c r="B65" s="29" t="s">
        <v>3</v>
      </c>
      <c r="C65" s="25">
        <f>UK!D64</f>
        <v>20.603356899999998</v>
      </c>
      <c r="D65" s="25">
        <f>Germany!D64</f>
        <v>-1.0657279999999998</v>
      </c>
      <c r="E65" s="25">
        <f>Netherlands!D64</f>
        <v>21.996987399999998</v>
      </c>
      <c r="F65" s="25">
        <f>Spain!D64</f>
        <v>18.839869799999999</v>
      </c>
      <c r="G65" s="25"/>
      <c r="H65" s="25"/>
      <c r="I65" s="25"/>
      <c r="J65" s="24">
        <f t="shared" si="0"/>
        <v>60.374486099999999</v>
      </c>
    </row>
    <row r="66" spans="2:10" x14ac:dyDescent="0.3">
      <c r="B66" s="29" t="s">
        <v>4</v>
      </c>
      <c r="C66" s="25">
        <f>UK!D65</f>
        <v>24.867336899999998</v>
      </c>
      <c r="D66" s="25">
        <f>Germany!D65</f>
        <v>0.59017869999999995</v>
      </c>
      <c r="E66" s="25">
        <f>Netherlands!D65</f>
        <v>18.172530699999999</v>
      </c>
      <c r="F66" s="25">
        <f>Spain!D65</f>
        <v>25.6944731</v>
      </c>
      <c r="G66" s="25"/>
      <c r="H66" s="25"/>
      <c r="I66" s="25"/>
      <c r="J66" s="24">
        <f t="shared" si="0"/>
        <v>69.3245194</v>
      </c>
    </row>
    <row r="67" spans="2:10" x14ac:dyDescent="0.3">
      <c r="B67" s="29" t="s">
        <v>0</v>
      </c>
      <c r="C67" s="25">
        <f>UK!D66</f>
        <v>6.9438168999999981</v>
      </c>
      <c r="D67" s="25">
        <f>Germany!D66</f>
        <v>-0.75391459999999988</v>
      </c>
      <c r="E67" s="25">
        <f>Netherlands!D66</f>
        <v>26.827240699999997</v>
      </c>
      <c r="F67" s="25">
        <f>Spain!D66</f>
        <v>16.986576500000002</v>
      </c>
      <c r="G67" s="25"/>
      <c r="H67" s="25"/>
      <c r="I67" s="25"/>
      <c r="J67" s="24">
        <f t="shared" si="0"/>
        <v>50.003719500000003</v>
      </c>
    </row>
    <row r="68" spans="2:10" x14ac:dyDescent="0.3">
      <c r="B68" s="29" t="s">
        <v>5</v>
      </c>
      <c r="C68" s="25">
        <f>UK!D67</f>
        <v>71.166130199999998</v>
      </c>
      <c r="D68" s="25">
        <f>Germany!D67</f>
        <v>-0.76467459999999976</v>
      </c>
      <c r="E68" s="25">
        <f>Netherlands!D67</f>
        <v>44.773617399999999</v>
      </c>
      <c r="F68" s="25">
        <f>Spain!D67</f>
        <v>28.570346499999999</v>
      </c>
      <c r="G68" s="25"/>
      <c r="H68" s="25"/>
      <c r="I68" s="25"/>
      <c r="J68" s="24">
        <f t="shared" ref="J68:J74" si="1">SUM(C68:I68)</f>
        <v>143.7454195</v>
      </c>
    </row>
    <row r="69" spans="2:10" x14ac:dyDescent="0.3">
      <c r="B69" s="29" t="s">
        <v>6</v>
      </c>
      <c r="C69" s="25">
        <f>UK!D68</f>
        <v>25.513443499999997</v>
      </c>
      <c r="D69" s="25">
        <f>Germany!D68</f>
        <v>6.5440097999999995</v>
      </c>
      <c r="E69" s="25">
        <f>Netherlands!D68</f>
        <v>22.525549599999998</v>
      </c>
      <c r="F69" s="25">
        <f>Spain!D68</f>
        <v>16.598560899999999</v>
      </c>
      <c r="G69" s="25"/>
      <c r="H69" s="25"/>
      <c r="I69" s="25"/>
      <c r="J69" s="24">
        <f t="shared" si="1"/>
        <v>71.181563799999992</v>
      </c>
    </row>
    <row r="70" spans="2:10" x14ac:dyDescent="0.3">
      <c r="B70" s="29" t="s">
        <v>7</v>
      </c>
      <c r="C70" s="25">
        <f>UK!D69</f>
        <v>18.277423499999998</v>
      </c>
      <c r="D70" s="25">
        <f>Germany!D69</f>
        <v>2.9221386999999996</v>
      </c>
      <c r="E70" s="25">
        <f>Netherlands!D69</f>
        <v>19.812204099999999</v>
      </c>
      <c r="F70" s="25">
        <f>Spain!D69</f>
        <v>16.654553100000001</v>
      </c>
      <c r="G70" s="25"/>
      <c r="H70" s="25"/>
      <c r="I70" s="25"/>
      <c r="J70" s="24">
        <f t="shared" si="1"/>
        <v>57.666319399999992</v>
      </c>
    </row>
    <row r="71" spans="2:10" x14ac:dyDescent="0.3">
      <c r="B71" s="29" t="s">
        <v>8</v>
      </c>
      <c r="C71" s="25">
        <f>UK!D70</f>
        <v>28.860847999999997</v>
      </c>
      <c r="D71" s="25">
        <f>Germany!D70</f>
        <v>0.23082310000000006</v>
      </c>
      <c r="E71" s="25">
        <f>Netherlands!D70</f>
        <v>22.459969600000001</v>
      </c>
      <c r="F71" s="25">
        <f>Spain!D70</f>
        <v>22.266100899999998</v>
      </c>
      <c r="G71" s="25"/>
      <c r="H71" s="25"/>
      <c r="I71" s="25"/>
      <c r="J71" s="24">
        <f t="shared" si="1"/>
        <v>73.817741599999991</v>
      </c>
    </row>
    <row r="72" spans="2:10" x14ac:dyDescent="0.3">
      <c r="B72" s="29" t="s">
        <v>9</v>
      </c>
      <c r="C72" s="25">
        <f>UK!D71</f>
        <v>32.055383499999998</v>
      </c>
      <c r="D72" s="25">
        <f>Germany!D71</f>
        <v>3.4214520000000004</v>
      </c>
      <c r="E72" s="25">
        <f>Netherlands!D71</f>
        <v>23.100790699999997</v>
      </c>
      <c r="F72" s="25">
        <f>Spain!D71</f>
        <v>26.3012598</v>
      </c>
      <c r="G72" s="25"/>
      <c r="H72" s="25"/>
      <c r="I72" s="25"/>
      <c r="J72" s="24">
        <f t="shared" si="1"/>
        <v>84.878885999999994</v>
      </c>
    </row>
    <row r="73" spans="2:10" x14ac:dyDescent="0.3">
      <c r="B73" s="29" t="s">
        <v>10</v>
      </c>
      <c r="C73" s="25">
        <f>UK!D72</f>
        <v>-0.22230310000000131</v>
      </c>
      <c r="D73" s="25">
        <f>Germany!D72</f>
        <v>-0.65180800000000017</v>
      </c>
      <c r="E73" s="25">
        <f>Netherlands!D72</f>
        <v>34.3388341</v>
      </c>
      <c r="F73" s="25">
        <f>Spain!D72</f>
        <v>21.218363100000001</v>
      </c>
      <c r="G73" s="25"/>
      <c r="H73" s="25"/>
      <c r="I73" s="25"/>
      <c r="J73" s="24">
        <f t="shared" si="1"/>
        <v>54.683086099999997</v>
      </c>
    </row>
    <row r="74" spans="2:10" x14ac:dyDescent="0.3">
      <c r="B74" s="29" t="s">
        <v>11</v>
      </c>
      <c r="C74" s="25">
        <f>UK!D73</f>
        <v>17.541676899999999</v>
      </c>
      <c r="D74" s="25">
        <f>Germany!D73</f>
        <v>-0.66256800000000005</v>
      </c>
      <c r="E74" s="25">
        <f>Netherlands!D73</f>
        <v>20.806044099999998</v>
      </c>
      <c r="F74" s="25">
        <f>Spain!D73</f>
        <v>22.4479665</v>
      </c>
      <c r="G74" s="25"/>
      <c r="H74" s="25"/>
      <c r="I74" s="25"/>
      <c r="J74" s="24">
        <f t="shared" si="1"/>
        <v>60.133119499999999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showGridLines="0" tabSelected="1" workbookViewId="0">
      <selection activeCell="G8" sqref="G8"/>
    </sheetView>
  </sheetViews>
  <sheetFormatPr defaultRowHeight="14.4" x14ac:dyDescent="0.3"/>
  <sheetData>
    <row r="1" spans="1:11" ht="65.400000000000006" customHeight="1" x14ac:dyDescent="0.3">
      <c r="A1" s="36" t="s">
        <v>29</v>
      </c>
      <c r="B1" s="36"/>
      <c r="C1" s="35" t="s">
        <v>30</v>
      </c>
      <c r="D1" s="35"/>
      <c r="E1" s="35"/>
    </row>
    <row r="2" spans="1:11" x14ac:dyDescent="0.3">
      <c r="I2" t="s">
        <v>39</v>
      </c>
      <c r="K2" t="str">
        <f>C1&amp;"-"&amp;B4</f>
        <v>Netherlands-Combo wires</v>
      </c>
    </row>
    <row r="3" spans="1:11" x14ac:dyDescent="0.3">
      <c r="I3" t="s">
        <v>40</v>
      </c>
      <c r="K3" t="e">
        <f>C1&amp;"-"&amp;#REF!</f>
        <v>#REF!</v>
      </c>
    </row>
    <row r="4" spans="1:11" ht="18" x14ac:dyDescent="0.35">
      <c r="B4" s="12" t="s">
        <v>34</v>
      </c>
      <c r="C4" s="13"/>
      <c r="D4" s="14" t="str">
        <f>C1</f>
        <v>Netherlands</v>
      </c>
      <c r="E4" s="15"/>
    </row>
    <row r="5" spans="1:11" x14ac:dyDescent="0.3">
      <c r="A5" s="11">
        <v>1</v>
      </c>
      <c r="B5" s="20" t="s">
        <v>38</v>
      </c>
      <c r="C5" s="23" t="s">
        <v>27</v>
      </c>
      <c r="D5" s="21" t="s">
        <v>24</v>
      </c>
      <c r="E5" s="23" t="s">
        <v>25</v>
      </c>
    </row>
    <row r="6" spans="1:11" x14ac:dyDescent="0.3">
      <c r="A6" s="11">
        <v>2</v>
      </c>
      <c r="B6" s="16">
        <v>2014</v>
      </c>
      <c r="C6" s="18" t="s">
        <v>1</v>
      </c>
      <c r="D6" s="17">
        <f>HLOOKUP($D$4,MonthlySummary!$C$2:$J$74,A6,FALSE)</f>
        <v>20</v>
      </c>
      <c r="E6" s="18"/>
    </row>
    <row r="7" spans="1:11" x14ac:dyDescent="0.3">
      <c r="A7" s="11">
        <v>3</v>
      </c>
      <c r="B7" s="16"/>
      <c r="C7" s="18" t="s">
        <v>2</v>
      </c>
      <c r="D7" s="17">
        <f>HLOOKUP($D$4,MonthlySummary!$C$2:$J$74,A7,FALSE)</f>
        <v>13</v>
      </c>
      <c r="E7" s="18"/>
    </row>
    <row r="8" spans="1:11" x14ac:dyDescent="0.3">
      <c r="A8" s="11">
        <v>4</v>
      </c>
      <c r="B8" s="16"/>
      <c r="C8" s="18" t="s">
        <v>3</v>
      </c>
      <c r="D8" s="17">
        <f>HLOOKUP($D$4,MonthlySummary!$C$2:$J$74,A8,FALSE)</f>
        <v>28</v>
      </c>
      <c r="E8" s="18"/>
    </row>
    <row r="9" spans="1:11" x14ac:dyDescent="0.3">
      <c r="A9" s="11">
        <v>5</v>
      </c>
      <c r="B9" s="16"/>
      <c r="C9" s="18" t="s">
        <v>4</v>
      </c>
      <c r="D9" s="17">
        <f>HLOOKUP($D$4,MonthlySummary!$C$2:$J$74,A9,FALSE)</f>
        <v>0</v>
      </c>
      <c r="E9" s="18"/>
    </row>
    <row r="10" spans="1:11" x14ac:dyDescent="0.3">
      <c r="A10" s="11">
        <v>6</v>
      </c>
      <c r="B10" s="16"/>
      <c r="C10" s="18" t="s">
        <v>0</v>
      </c>
      <c r="D10" s="17">
        <f>HLOOKUP($D$4,MonthlySummary!$C$2:$J$74,A10,FALSE)</f>
        <v>24</v>
      </c>
      <c r="E10" s="18"/>
    </row>
    <row r="11" spans="1:11" x14ac:dyDescent="0.3">
      <c r="A11" s="11">
        <v>7</v>
      </c>
      <c r="B11" s="16"/>
      <c r="C11" s="18" t="s">
        <v>5</v>
      </c>
      <c r="D11" s="17">
        <f>HLOOKUP($D$4,MonthlySummary!$C$2:$J$74,A11,FALSE)</f>
        <v>12</v>
      </c>
      <c r="E11" s="18"/>
    </row>
    <row r="12" spans="1:11" x14ac:dyDescent="0.3">
      <c r="A12" s="11">
        <v>8</v>
      </c>
      <c r="B12" s="16"/>
      <c r="C12" s="18" t="s">
        <v>6</v>
      </c>
      <c r="D12" s="17">
        <f>HLOOKUP($D$4,MonthlySummary!$C$2:$J$74,A12,FALSE)</f>
        <v>11</v>
      </c>
      <c r="E12" s="18"/>
    </row>
    <row r="13" spans="1:11" x14ac:dyDescent="0.3">
      <c r="A13" s="11">
        <v>9</v>
      </c>
      <c r="B13" s="16"/>
      <c r="C13" s="18" t="s">
        <v>7</v>
      </c>
      <c r="D13" s="17">
        <f>HLOOKUP($D$4,MonthlySummary!$C$2:$J$74,A13,FALSE)</f>
        <v>0</v>
      </c>
      <c r="E13" s="18"/>
    </row>
    <row r="14" spans="1:11" x14ac:dyDescent="0.3">
      <c r="A14" s="11">
        <v>10</v>
      </c>
      <c r="B14" s="16"/>
      <c r="C14" s="18" t="s">
        <v>8</v>
      </c>
      <c r="D14" s="17">
        <f>HLOOKUP($D$4,MonthlySummary!$C$2:$J$74,A14,FALSE)</f>
        <v>16</v>
      </c>
      <c r="E14" s="18"/>
    </row>
    <row r="15" spans="1:11" x14ac:dyDescent="0.3">
      <c r="A15" s="11">
        <v>11</v>
      </c>
      <c r="B15" s="16"/>
      <c r="C15" s="18" t="s">
        <v>9</v>
      </c>
      <c r="D15" s="17">
        <f>HLOOKUP($D$4,MonthlySummary!$C$2:$J$74,A15,FALSE)</f>
        <v>21</v>
      </c>
      <c r="E15" s="18"/>
    </row>
    <row r="16" spans="1:11" x14ac:dyDescent="0.3">
      <c r="A16" s="11">
        <v>12</v>
      </c>
      <c r="B16" s="16"/>
      <c r="C16" s="18" t="s">
        <v>10</v>
      </c>
      <c r="D16" s="17">
        <f>HLOOKUP($D$4,MonthlySummary!$C$2:$J$74,A16,FALSE)</f>
        <v>17</v>
      </c>
      <c r="E16" s="18"/>
    </row>
    <row r="17" spans="1:5" x14ac:dyDescent="0.3">
      <c r="A17" s="11">
        <v>13</v>
      </c>
      <c r="B17" s="16"/>
      <c r="C17" s="18" t="s">
        <v>11</v>
      </c>
      <c r="D17" s="17">
        <f>HLOOKUP($D$4,MonthlySummary!$C$2:$J$74,A17,FALSE)</f>
        <v>9</v>
      </c>
      <c r="E17" s="18"/>
    </row>
    <row r="18" spans="1:5" x14ac:dyDescent="0.3">
      <c r="A18" s="11">
        <v>14</v>
      </c>
      <c r="B18" s="16">
        <v>2015</v>
      </c>
      <c r="C18" s="18" t="s">
        <v>1</v>
      </c>
      <c r="D18" s="17">
        <f>HLOOKUP($D$4,MonthlySummary!$C$2:$J$74,A18,FALSE)</f>
        <v>13</v>
      </c>
      <c r="E18" s="18"/>
    </row>
    <row r="19" spans="1:5" x14ac:dyDescent="0.3">
      <c r="A19" s="11">
        <v>15</v>
      </c>
      <c r="B19" s="16"/>
      <c r="C19" s="18" t="s">
        <v>2</v>
      </c>
      <c r="D19" s="17">
        <f>HLOOKUP($D$4,MonthlySummary!$C$2:$J$74,A19,FALSE)</f>
        <v>17</v>
      </c>
      <c r="E19" s="18"/>
    </row>
    <row r="20" spans="1:5" x14ac:dyDescent="0.3">
      <c r="A20" s="11">
        <v>16</v>
      </c>
      <c r="B20" s="16"/>
      <c r="C20" s="18" t="s">
        <v>3</v>
      </c>
      <c r="D20" s="17">
        <f>HLOOKUP($D$4,MonthlySummary!$C$2:$J$74,A20,FALSE)</f>
        <v>24</v>
      </c>
      <c r="E20" s="18"/>
    </row>
    <row r="21" spans="1:5" x14ac:dyDescent="0.3">
      <c r="A21" s="11">
        <v>17</v>
      </c>
      <c r="B21" s="16"/>
      <c r="C21" s="18" t="s">
        <v>4</v>
      </c>
      <c r="D21" s="17">
        <f>HLOOKUP($D$4,MonthlySummary!$C$2:$J$74,A21,FALSE)</f>
        <v>19</v>
      </c>
      <c r="E21" s="18"/>
    </row>
    <row r="22" spans="1:5" x14ac:dyDescent="0.3">
      <c r="A22" s="11">
        <v>18</v>
      </c>
      <c r="B22" s="16"/>
      <c r="C22" s="18" t="s">
        <v>0</v>
      </c>
      <c r="D22" s="17">
        <f>HLOOKUP($D$4,MonthlySummary!$C$2:$J$74,A22,FALSE)</f>
        <v>22</v>
      </c>
      <c r="E22" s="18"/>
    </row>
    <row r="23" spans="1:5" x14ac:dyDescent="0.3">
      <c r="A23" s="11">
        <v>19</v>
      </c>
      <c r="B23" s="16"/>
      <c r="C23" s="18" t="s">
        <v>5</v>
      </c>
      <c r="D23" s="17">
        <f>HLOOKUP($D$4,MonthlySummary!$C$2:$J$74,A23,FALSE)</f>
        <v>48</v>
      </c>
      <c r="E23" s="18"/>
    </row>
    <row r="24" spans="1:5" x14ac:dyDescent="0.3">
      <c r="A24" s="11">
        <v>20</v>
      </c>
      <c r="B24" s="16"/>
      <c r="C24" s="18" t="s">
        <v>6</v>
      </c>
      <c r="D24" s="17">
        <f>HLOOKUP($D$4,MonthlySummary!$C$2:$J$74,A24,FALSE)</f>
        <v>22</v>
      </c>
      <c r="E24" s="18"/>
    </row>
    <row r="25" spans="1:5" x14ac:dyDescent="0.3">
      <c r="A25" s="11">
        <v>21</v>
      </c>
      <c r="B25" s="16"/>
      <c r="C25" s="18" t="s">
        <v>7</v>
      </c>
      <c r="D25" s="17">
        <f>HLOOKUP($D$4,MonthlySummary!$C$2:$J$74,A25,FALSE)</f>
        <v>29</v>
      </c>
      <c r="E25" s="18"/>
    </row>
    <row r="26" spans="1:5" x14ac:dyDescent="0.3">
      <c r="A26" s="11">
        <v>22</v>
      </c>
      <c r="B26" s="16"/>
      <c r="C26" s="18" t="s">
        <v>8</v>
      </c>
      <c r="D26" s="17">
        <f>HLOOKUP($D$4,MonthlySummary!$C$2:$J$74,A26,FALSE)</f>
        <v>27</v>
      </c>
      <c r="E26" s="18"/>
    </row>
    <row r="27" spans="1:5" x14ac:dyDescent="0.3">
      <c r="A27" s="11">
        <v>23</v>
      </c>
      <c r="B27" s="16"/>
      <c r="C27" s="18" t="s">
        <v>9</v>
      </c>
      <c r="D27" s="17">
        <f>HLOOKUP($D$4,MonthlySummary!$C$2:$J$74,A27,FALSE)</f>
        <v>14</v>
      </c>
      <c r="E27" s="18"/>
    </row>
    <row r="28" spans="1:5" x14ac:dyDescent="0.3">
      <c r="A28" s="11">
        <v>24</v>
      </c>
      <c r="B28" s="16"/>
      <c r="C28" s="18" t="s">
        <v>10</v>
      </c>
      <c r="D28" s="17">
        <f>HLOOKUP($D$4,MonthlySummary!$C$2:$J$74,A28,FALSE)</f>
        <v>41</v>
      </c>
      <c r="E28" s="18"/>
    </row>
    <row r="29" spans="1:5" x14ac:dyDescent="0.3">
      <c r="A29" s="11">
        <v>25</v>
      </c>
      <c r="B29" s="16"/>
      <c r="C29" s="18" t="s">
        <v>11</v>
      </c>
      <c r="D29" s="17">
        <f>HLOOKUP($D$4,MonthlySummary!$C$2:$J$74,A29,FALSE)</f>
        <v>23</v>
      </c>
      <c r="E29" s="18"/>
    </row>
    <row r="30" spans="1:5" x14ac:dyDescent="0.3">
      <c r="A30" s="11">
        <v>26</v>
      </c>
      <c r="B30" s="16">
        <v>2016</v>
      </c>
      <c r="C30" s="18" t="s">
        <v>1</v>
      </c>
      <c r="D30" s="17">
        <f>HLOOKUP($D$4,MonthlySummary!$C$2:$J$74,A30,FALSE)</f>
        <v>4</v>
      </c>
      <c r="E30" s="18"/>
    </row>
    <row r="31" spans="1:5" x14ac:dyDescent="0.3">
      <c r="A31" s="11">
        <v>27</v>
      </c>
      <c r="B31" s="16"/>
      <c r="C31" s="18" t="s">
        <v>2</v>
      </c>
      <c r="D31" s="17">
        <f>HLOOKUP($D$4,MonthlySummary!$C$2:$J$74,A31,FALSE)</f>
        <v>10</v>
      </c>
      <c r="E31" s="18"/>
    </row>
    <row r="32" spans="1:5" x14ac:dyDescent="0.3">
      <c r="A32" s="11">
        <v>28</v>
      </c>
      <c r="B32" s="16"/>
      <c r="C32" s="18" t="s">
        <v>3</v>
      </c>
      <c r="D32" s="17">
        <f>HLOOKUP($D$4,MonthlySummary!$C$2:$J$74,A32,FALSE)</f>
        <v>15</v>
      </c>
      <c r="E32" s="18"/>
    </row>
    <row r="33" spans="1:5" x14ac:dyDescent="0.3">
      <c r="A33" s="11">
        <v>29</v>
      </c>
      <c r="B33" s="16"/>
      <c r="C33" s="18" t="s">
        <v>4</v>
      </c>
      <c r="D33" s="17">
        <f>HLOOKUP($D$4,MonthlySummary!$C$2:$J$74,A33,FALSE)</f>
        <v>13</v>
      </c>
      <c r="E33" s="18"/>
    </row>
    <row r="34" spans="1:5" x14ac:dyDescent="0.3">
      <c r="A34" s="11">
        <v>30</v>
      </c>
      <c r="B34" s="16"/>
      <c r="C34" s="18" t="s">
        <v>0</v>
      </c>
      <c r="D34" s="17">
        <f>HLOOKUP($D$4,MonthlySummary!$C$2:$J$74,A34,FALSE)</f>
        <v>28</v>
      </c>
      <c r="E34" s="18"/>
    </row>
    <row r="35" spans="1:5" x14ac:dyDescent="0.3">
      <c r="A35" s="11">
        <v>31</v>
      </c>
      <c r="B35" s="16"/>
      <c r="C35" s="18" t="s">
        <v>5</v>
      </c>
      <c r="D35" s="17">
        <f>HLOOKUP($D$4,MonthlySummary!$C$2:$J$74,A35,FALSE)</f>
        <v>38</v>
      </c>
      <c r="E35" s="18"/>
    </row>
    <row r="36" spans="1:5" x14ac:dyDescent="0.3">
      <c r="A36" s="11">
        <v>32</v>
      </c>
      <c r="B36" s="16"/>
      <c r="C36" s="18" t="s">
        <v>6</v>
      </c>
      <c r="D36" s="17">
        <f>HLOOKUP($D$4,MonthlySummary!$C$2:$J$74,A36,FALSE)</f>
        <v>21</v>
      </c>
      <c r="E36" s="18"/>
    </row>
    <row r="37" spans="1:5" x14ac:dyDescent="0.3">
      <c r="A37" s="11">
        <v>33</v>
      </c>
      <c r="B37" s="16"/>
      <c r="C37" s="18" t="s">
        <v>7</v>
      </c>
      <c r="D37" s="17">
        <f>HLOOKUP($D$4,MonthlySummary!$C$2:$J$74,A37,FALSE)</f>
        <v>16</v>
      </c>
      <c r="E37" s="18"/>
    </row>
    <row r="38" spans="1:5" x14ac:dyDescent="0.3">
      <c r="A38" s="11">
        <v>34</v>
      </c>
      <c r="B38" s="16"/>
      <c r="C38" s="18" t="s">
        <v>8</v>
      </c>
      <c r="D38" s="17">
        <f>HLOOKUP($D$4,MonthlySummary!$C$2:$J$74,A38,FALSE)</f>
        <v>9</v>
      </c>
      <c r="E38" s="18"/>
    </row>
    <row r="39" spans="1:5" x14ac:dyDescent="0.3">
      <c r="A39" s="11">
        <v>35</v>
      </c>
      <c r="B39" s="16"/>
      <c r="C39" s="18" t="s">
        <v>9</v>
      </c>
      <c r="D39" s="17">
        <f>HLOOKUP($D$4,MonthlySummary!$C$2:$J$74,A39,FALSE)</f>
        <v>48</v>
      </c>
      <c r="E39" s="18"/>
    </row>
    <row r="40" spans="1:5" x14ac:dyDescent="0.3">
      <c r="A40" s="11">
        <v>36</v>
      </c>
      <c r="B40" s="16"/>
      <c r="C40" s="18" t="s">
        <v>10</v>
      </c>
      <c r="D40" s="17">
        <f>HLOOKUP($D$4,MonthlySummary!$C$2:$J$74,A40,FALSE)</f>
        <v>11</v>
      </c>
      <c r="E40" s="18"/>
    </row>
    <row r="41" spans="1:5" x14ac:dyDescent="0.3">
      <c r="A41" s="11">
        <v>37</v>
      </c>
      <c r="B41" s="16"/>
      <c r="C41" s="18" t="s">
        <v>11</v>
      </c>
      <c r="D41" s="17">
        <f>HLOOKUP($D$4,MonthlySummary!$C$2:$J$74,A41,FALSE)</f>
        <v>22</v>
      </c>
      <c r="E41" s="18"/>
    </row>
    <row r="42" spans="1:5" x14ac:dyDescent="0.3">
      <c r="A42" s="11">
        <v>38</v>
      </c>
      <c r="B42" s="16">
        <v>2017</v>
      </c>
      <c r="C42" s="18" t="s">
        <v>1</v>
      </c>
      <c r="D42" s="17">
        <f>HLOOKUP($D$4,MonthlySummary!$C$2:$J$74,A42,FALSE)</f>
        <v>1</v>
      </c>
      <c r="E42" s="18"/>
    </row>
    <row r="43" spans="1:5" x14ac:dyDescent="0.3">
      <c r="A43" s="11">
        <v>39</v>
      </c>
      <c r="B43" s="16"/>
      <c r="C43" s="18" t="s">
        <v>2</v>
      </c>
      <c r="D43" s="17">
        <f>HLOOKUP($D$4,MonthlySummary!$C$2:$J$74,A43,FALSE)</f>
        <v>18</v>
      </c>
      <c r="E43" s="18"/>
    </row>
    <row r="44" spans="1:5" x14ac:dyDescent="0.3">
      <c r="A44" s="11">
        <v>40</v>
      </c>
      <c r="B44" s="16"/>
      <c r="C44" s="18" t="s">
        <v>3</v>
      </c>
      <c r="D44" s="17">
        <f>HLOOKUP($D$4,MonthlySummary!$C$2:$J$74,A44,FALSE)</f>
        <v>7</v>
      </c>
      <c r="E44" s="18"/>
    </row>
    <row r="45" spans="1:5" x14ac:dyDescent="0.3">
      <c r="A45" s="11">
        <v>41</v>
      </c>
      <c r="B45" s="16"/>
      <c r="C45" s="18" t="s">
        <v>4</v>
      </c>
      <c r="D45" s="17"/>
      <c r="E45" s="19">
        <f>HLOOKUP($D$4,MonthlySummary!$C$2:$J$74,A45,FALSE)</f>
        <v>15.9594907</v>
      </c>
    </row>
    <row r="46" spans="1:5" x14ac:dyDescent="0.3">
      <c r="A46" s="11">
        <v>42</v>
      </c>
      <c r="B46" s="16"/>
      <c r="C46" s="18" t="s">
        <v>0</v>
      </c>
      <c r="D46" s="17"/>
      <c r="E46" s="19">
        <f>HLOOKUP($D$4,MonthlySummary!$C$2:$J$74,A46,FALSE)</f>
        <v>24.614200699999998</v>
      </c>
    </row>
    <row r="47" spans="1:5" x14ac:dyDescent="0.3">
      <c r="A47" s="11">
        <v>43</v>
      </c>
      <c r="B47" s="16"/>
      <c r="C47" s="18" t="s">
        <v>5</v>
      </c>
      <c r="D47" s="17"/>
      <c r="E47" s="19">
        <f>HLOOKUP($D$4,MonthlySummary!$C$2:$J$74,A47,FALSE)</f>
        <v>42.5605774</v>
      </c>
    </row>
    <row r="48" spans="1:5" x14ac:dyDescent="0.3">
      <c r="A48" s="11">
        <v>44</v>
      </c>
      <c r="B48" s="16"/>
      <c r="C48" s="18" t="s">
        <v>6</v>
      </c>
      <c r="D48" s="17"/>
      <c r="E48" s="19">
        <f>HLOOKUP($D$4,MonthlySummary!$C$2:$J$74,A48,FALSE)</f>
        <v>20.312509599999998</v>
      </c>
    </row>
    <row r="49" spans="1:5" x14ac:dyDescent="0.3">
      <c r="A49" s="11">
        <v>45</v>
      </c>
      <c r="B49" s="16"/>
      <c r="C49" s="18" t="s">
        <v>7</v>
      </c>
      <c r="D49" s="17"/>
      <c r="E49" s="19">
        <f>HLOOKUP($D$4,MonthlySummary!$C$2:$J$74,A49,FALSE)</f>
        <v>17.599164099999999</v>
      </c>
    </row>
    <row r="50" spans="1:5" x14ac:dyDescent="0.3">
      <c r="A50" s="11">
        <v>46</v>
      </c>
      <c r="B50" s="16"/>
      <c r="C50" s="18" t="s">
        <v>8</v>
      </c>
      <c r="D50" s="17"/>
      <c r="E50" s="19">
        <f>HLOOKUP($D$4,MonthlySummary!$C$2:$J$74,A50,FALSE)</f>
        <v>20.246929600000001</v>
      </c>
    </row>
    <row r="51" spans="1:5" x14ac:dyDescent="0.3">
      <c r="A51" s="11">
        <v>47</v>
      </c>
      <c r="B51" s="16"/>
      <c r="C51" s="18" t="s">
        <v>9</v>
      </c>
      <c r="D51" s="17"/>
      <c r="E51" s="19">
        <f>HLOOKUP($D$4,MonthlySummary!$C$2:$J$74,A51,FALSE)</f>
        <v>20.887750699999998</v>
      </c>
    </row>
    <row r="52" spans="1:5" x14ac:dyDescent="0.3">
      <c r="A52" s="11">
        <v>48</v>
      </c>
      <c r="B52" s="16"/>
      <c r="C52" s="18" t="s">
        <v>10</v>
      </c>
      <c r="D52" s="17"/>
      <c r="E52" s="19">
        <f>HLOOKUP($D$4,MonthlySummary!$C$2:$J$74,A52,FALSE)</f>
        <v>32.1257941</v>
      </c>
    </row>
    <row r="53" spans="1:5" x14ac:dyDescent="0.3">
      <c r="A53" s="11">
        <v>49</v>
      </c>
      <c r="B53" s="16"/>
      <c r="C53" s="18" t="s">
        <v>11</v>
      </c>
      <c r="D53" s="17"/>
      <c r="E53" s="19">
        <f>HLOOKUP($D$4,MonthlySummary!$C$2:$J$74,A53,FALSE)</f>
        <v>18.593004099999998</v>
      </c>
    </row>
    <row r="54" spans="1:5" x14ac:dyDescent="0.3">
      <c r="A54" s="11">
        <v>50</v>
      </c>
      <c r="B54" s="16">
        <v>2018</v>
      </c>
      <c r="C54" s="18" t="s">
        <v>1</v>
      </c>
      <c r="D54" s="17"/>
      <c r="E54" s="19">
        <f>HLOOKUP($D$4,MonthlySummary!$C$2:$J$74,A54,FALSE)</f>
        <v>10.4352141</v>
      </c>
    </row>
    <row r="55" spans="1:5" x14ac:dyDescent="0.3">
      <c r="A55" s="11">
        <v>51</v>
      </c>
      <c r="B55" s="16"/>
      <c r="C55" s="18" t="s">
        <v>2</v>
      </c>
      <c r="D55" s="17"/>
      <c r="E55" s="19">
        <f>HLOOKUP($D$4,MonthlySummary!$C$2:$J$74,A55,FALSE)</f>
        <v>14.985757400000001</v>
      </c>
    </row>
    <row r="56" spans="1:5" x14ac:dyDescent="0.3">
      <c r="A56" s="11">
        <v>52</v>
      </c>
      <c r="B56" s="16"/>
      <c r="C56" s="18" t="s">
        <v>3</v>
      </c>
      <c r="D56" s="17"/>
      <c r="E56" s="19">
        <f>HLOOKUP($D$4,MonthlySummary!$C$2:$J$74,A56,FALSE)</f>
        <v>20.890467399999999</v>
      </c>
    </row>
    <row r="57" spans="1:5" x14ac:dyDescent="0.3">
      <c r="A57" s="11">
        <v>53</v>
      </c>
      <c r="B57" s="16"/>
      <c r="C57" s="18" t="s">
        <v>4</v>
      </c>
      <c r="D57" s="17"/>
      <c r="E57" s="19">
        <f>HLOOKUP($D$4,MonthlySummary!$C$2:$J$74,A57,FALSE)</f>
        <v>17.0660107</v>
      </c>
    </row>
    <row r="58" spans="1:5" x14ac:dyDescent="0.3">
      <c r="A58" s="11">
        <v>54</v>
      </c>
      <c r="B58" s="16"/>
      <c r="C58" s="18" t="s">
        <v>0</v>
      </c>
      <c r="D58" s="17"/>
      <c r="E58" s="19">
        <f>HLOOKUP($D$4,MonthlySummary!$C$2:$J$74,A58,FALSE)</f>
        <v>25.720720699999998</v>
      </c>
    </row>
    <row r="59" spans="1:5" x14ac:dyDescent="0.3">
      <c r="A59" s="11">
        <v>55</v>
      </c>
      <c r="B59" s="16"/>
      <c r="C59" s="18" t="s">
        <v>5</v>
      </c>
      <c r="D59" s="17"/>
      <c r="E59" s="19">
        <f>HLOOKUP($D$4,MonthlySummary!$C$2:$J$74,A59,FALSE)</f>
        <v>43.667097400000003</v>
      </c>
    </row>
    <row r="60" spans="1:5" x14ac:dyDescent="0.3">
      <c r="A60" s="11">
        <v>56</v>
      </c>
      <c r="B60" s="16"/>
      <c r="C60" s="18" t="s">
        <v>6</v>
      </c>
      <c r="D60" s="17"/>
      <c r="E60" s="19">
        <f>HLOOKUP($D$4,MonthlySummary!$C$2:$J$74,A60,FALSE)</f>
        <v>21.419029600000002</v>
      </c>
    </row>
    <row r="61" spans="1:5" x14ac:dyDescent="0.3">
      <c r="A61" s="11">
        <v>57</v>
      </c>
      <c r="B61" s="16"/>
      <c r="C61" s="18" t="s">
        <v>7</v>
      </c>
      <c r="D61" s="17"/>
      <c r="E61" s="19">
        <f>HLOOKUP($D$4,MonthlySummary!$C$2:$J$74,A61,FALSE)</f>
        <v>18.705684099999999</v>
      </c>
    </row>
    <row r="62" spans="1:5" x14ac:dyDescent="0.3">
      <c r="A62" s="11">
        <v>58</v>
      </c>
      <c r="B62" s="16"/>
      <c r="C62" s="18" t="s">
        <v>8</v>
      </c>
      <c r="D62" s="17"/>
      <c r="E62" s="19">
        <f>HLOOKUP($D$4,MonthlySummary!$C$2:$J$74,A62,FALSE)</f>
        <v>21.353449599999998</v>
      </c>
    </row>
    <row r="63" spans="1:5" x14ac:dyDescent="0.3">
      <c r="A63" s="11">
        <v>59</v>
      </c>
      <c r="B63" s="16"/>
      <c r="C63" s="18" t="s">
        <v>9</v>
      </c>
      <c r="D63" s="17"/>
      <c r="E63" s="19">
        <f>HLOOKUP($D$4,MonthlySummary!$C$2:$J$74,A63,FALSE)</f>
        <v>21.994270699999998</v>
      </c>
    </row>
    <row r="64" spans="1:5" x14ac:dyDescent="0.3">
      <c r="A64" s="11">
        <v>60</v>
      </c>
      <c r="B64" s="16"/>
      <c r="C64" s="18" t="s">
        <v>10</v>
      </c>
      <c r="D64" s="17"/>
      <c r="E64" s="19">
        <f>HLOOKUP($D$4,MonthlySummary!$C$2:$J$74,A64,FALSE)</f>
        <v>33.232314099999996</v>
      </c>
    </row>
    <row r="65" spans="1:5" x14ac:dyDescent="0.3">
      <c r="A65" s="11">
        <v>61</v>
      </c>
      <c r="B65" s="16"/>
      <c r="C65" s="18" t="s">
        <v>11</v>
      </c>
      <c r="D65" s="17"/>
      <c r="E65" s="19">
        <f>HLOOKUP($D$4,MonthlySummary!$C$2:$J$74,A65,FALSE)</f>
        <v>19.699524100000001</v>
      </c>
    </row>
    <row r="66" spans="1:5" x14ac:dyDescent="0.3">
      <c r="A66" s="11">
        <v>62</v>
      </c>
      <c r="B66" s="16">
        <v>2019</v>
      </c>
      <c r="C66" s="18" t="s">
        <v>1</v>
      </c>
      <c r="D66" s="17"/>
      <c r="E66" s="19">
        <f>HLOOKUP($D$4,MonthlySummary!$C$2:$J$74,A66,FALSE)</f>
        <v>11.541734099999999</v>
      </c>
    </row>
    <row r="67" spans="1:5" x14ac:dyDescent="0.3">
      <c r="A67" s="11">
        <v>63</v>
      </c>
      <c r="B67" s="16"/>
      <c r="C67" s="18" t="s">
        <v>2</v>
      </c>
      <c r="D67" s="17"/>
      <c r="E67" s="19">
        <f>HLOOKUP($D$4,MonthlySummary!$C$2:$J$74,A67,FALSE)</f>
        <v>16.092277399999997</v>
      </c>
    </row>
    <row r="68" spans="1:5" x14ac:dyDescent="0.3">
      <c r="A68" s="11">
        <v>64</v>
      </c>
      <c r="B68" s="16"/>
      <c r="C68" s="18" t="s">
        <v>3</v>
      </c>
      <c r="D68" s="17"/>
      <c r="E68" s="19">
        <f>HLOOKUP($D$4,MonthlySummary!$C$2:$J$74,A68,FALSE)</f>
        <v>21.996987399999998</v>
      </c>
    </row>
    <row r="69" spans="1:5" x14ac:dyDescent="0.3">
      <c r="A69" s="11">
        <v>65</v>
      </c>
      <c r="B69" s="16"/>
      <c r="C69" s="18" t="s">
        <v>4</v>
      </c>
      <c r="D69" s="17"/>
      <c r="E69" s="19">
        <f>HLOOKUP($D$4,MonthlySummary!$C$2:$J$74,A69,FALSE)</f>
        <v>18.172530699999999</v>
      </c>
    </row>
    <row r="70" spans="1:5" x14ac:dyDescent="0.3">
      <c r="A70" s="11">
        <v>66</v>
      </c>
      <c r="B70" s="16"/>
      <c r="C70" s="18" t="s">
        <v>0</v>
      </c>
      <c r="D70" s="17"/>
      <c r="E70" s="19">
        <f>HLOOKUP($D$4,MonthlySummary!$C$2:$J$74,A70,FALSE)</f>
        <v>26.827240699999997</v>
      </c>
    </row>
    <row r="71" spans="1:5" x14ac:dyDescent="0.3">
      <c r="A71" s="11">
        <v>67</v>
      </c>
      <c r="B71" s="16"/>
      <c r="C71" s="18" t="s">
        <v>5</v>
      </c>
      <c r="D71" s="17"/>
      <c r="E71" s="19">
        <f>HLOOKUP($D$4,MonthlySummary!$C$2:$J$74,A71,FALSE)</f>
        <v>44.773617399999999</v>
      </c>
    </row>
    <row r="72" spans="1:5" x14ac:dyDescent="0.3">
      <c r="A72" s="11">
        <v>68</v>
      </c>
      <c r="B72" s="16"/>
      <c r="C72" s="18" t="s">
        <v>6</v>
      </c>
      <c r="D72" s="17"/>
      <c r="E72" s="19">
        <f>HLOOKUP($D$4,MonthlySummary!$C$2:$J$74,A72,FALSE)</f>
        <v>22.525549599999998</v>
      </c>
    </row>
    <row r="73" spans="1:5" x14ac:dyDescent="0.3">
      <c r="A73" s="11">
        <v>69</v>
      </c>
      <c r="B73" s="16"/>
      <c r="C73" s="18" t="s">
        <v>7</v>
      </c>
      <c r="D73" s="17"/>
      <c r="E73" s="19">
        <f>HLOOKUP($D$4,MonthlySummary!$C$2:$J$74,A73,FALSE)</f>
        <v>19.812204099999999</v>
      </c>
    </row>
    <row r="74" spans="1:5" x14ac:dyDescent="0.3">
      <c r="A74" s="11">
        <v>70</v>
      </c>
      <c r="B74" s="16"/>
      <c r="C74" s="18" t="s">
        <v>8</v>
      </c>
      <c r="D74" s="17"/>
      <c r="E74" s="19">
        <f>HLOOKUP($D$4,MonthlySummary!$C$2:$J$74,A74,FALSE)</f>
        <v>22.459969600000001</v>
      </c>
    </row>
    <row r="75" spans="1:5" x14ac:dyDescent="0.3">
      <c r="A75" s="11">
        <v>71</v>
      </c>
      <c r="B75" s="16"/>
      <c r="C75" s="18" t="s">
        <v>9</v>
      </c>
      <c r="D75" s="17"/>
      <c r="E75" s="19">
        <f>HLOOKUP($D$4,MonthlySummary!$C$2:$J$74,A75,FALSE)</f>
        <v>23.100790699999997</v>
      </c>
    </row>
    <row r="76" spans="1:5" x14ac:dyDescent="0.3">
      <c r="A76" s="11">
        <v>72</v>
      </c>
      <c r="B76" s="16"/>
      <c r="C76" s="18" t="s">
        <v>10</v>
      </c>
      <c r="D76" s="17"/>
      <c r="E76" s="19">
        <f>HLOOKUP($D$4,MonthlySummary!$C$2:$J$74,A76,FALSE)</f>
        <v>34.3388341</v>
      </c>
    </row>
    <row r="77" spans="1:5" x14ac:dyDescent="0.3">
      <c r="A77" s="11">
        <v>73</v>
      </c>
      <c r="B77" s="20"/>
      <c r="C77" s="23" t="s">
        <v>11</v>
      </c>
      <c r="D77" s="21"/>
      <c r="E77" s="22">
        <f>HLOOKUP($D$4,MonthlySummary!$C$2:$J$74,A77,FALSE)</f>
        <v>20.806044099999998</v>
      </c>
    </row>
  </sheetData>
  <mergeCells count="2">
    <mergeCell ref="C1:E1"/>
    <mergeCell ref="A1:B1"/>
  </mergeCells>
  <dataValidations count="1">
    <dataValidation type="list" allowBlank="1" showInputMessage="1" showErrorMessage="1" sqref="C1:E1">
      <formula1>"UK,Germany,USA,Japan,Netherlands,Spain,ROW,Worldwide"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Spain</vt:lpstr>
      <vt:lpstr>Netherlands</vt:lpstr>
      <vt:lpstr>Germany</vt:lpstr>
      <vt:lpstr>UK</vt:lpstr>
      <vt:lpstr>MonthlySummary</vt:lpstr>
      <vt:lpstr>Charts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2017-03-31T07:08:37Z</dcterms:created>
  <dcterms:modified xsi:type="dcterms:W3CDTF">2017-04-04T05:52:36Z</dcterms:modified>
</cp:coreProperties>
</file>