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ll of Materials-LightControl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26" authorId="0">
      <text>
        <r>
          <rPr>
            <sz val="11"/>
            <color rgb="FF000000"/>
            <rFont val="Calibri"/>
            <family val="2"/>
            <charset val="204"/>
          </rPr>
          <t xml:space="preserve">Заказана 1 штука</t>
        </r>
      </text>
    </comment>
    <comment ref="U38" authorId="0">
      <text>
        <r>
          <rPr>
            <sz val="11"/>
            <color rgb="FF000000"/>
            <rFont val="Calibri"/>
            <family val="2"/>
            <charset val="204"/>
          </rPr>
          <t xml:space="preserve">Заказан 100 Ом</t>
        </r>
      </text>
    </comment>
    <comment ref="U51" authorId="0">
      <text>
        <r>
          <rPr>
            <sz val="11"/>
            <color rgb="FF000000"/>
            <rFont val="Calibri"/>
            <family val="2"/>
            <charset val="204"/>
          </rPr>
          <t xml:space="preserve">Надо уточнять по высоте.
Эти неоптимальные</t>
        </r>
      </text>
    </comment>
    <comment ref="U52" authorId="0">
      <text>
        <r>
          <rPr>
            <sz val="11"/>
            <color rgb="FF000000"/>
            <rFont val="Calibri"/>
            <family val="2"/>
            <charset val="204"/>
          </rPr>
          <t xml:space="preserve">Заказаны
DG129-5.08-02P,
DG500-5.08-02P
По 12 штук</t>
        </r>
      </text>
    </comment>
  </commentList>
</comments>
</file>

<file path=xl/sharedStrings.xml><?xml version="1.0" encoding="utf-8"?>
<sst xmlns="http://schemas.openxmlformats.org/spreadsheetml/2006/main" count="392" uniqueCount="211">
  <si>
    <t xml:space="preserve">Комплектов</t>
  </si>
  <si>
    <t xml:space="preserve">Чип и Дип</t>
  </si>
  <si>
    <t xml:space="preserve">Электронщик</t>
  </si>
  <si>
    <t xml:space="preserve">Китай</t>
  </si>
  <si>
    <t xml:space="preserve">BomGroup</t>
  </si>
  <si>
    <t xml:space="preserve">BomTitle</t>
  </si>
  <si>
    <t xml:space="preserve">Designator</t>
  </si>
  <si>
    <t xml:space="preserve">Type</t>
  </si>
  <si>
    <t xml:space="preserve">Value</t>
  </si>
  <si>
    <t xml:space="preserve">Case</t>
  </si>
  <si>
    <t xml:space="preserve">Voltage</t>
  </si>
  <si>
    <t xml:space="preserve">Dielectric</t>
  </si>
  <si>
    <t xml:space="preserve">Quantity</t>
  </si>
  <si>
    <t xml:space="preserve">%</t>
  </si>
  <si>
    <t xml:space="preserve">Всего</t>
  </si>
  <si>
    <t xml:space="preserve">Есть</t>
  </si>
  <si>
    <t xml:space="preserve">Купить</t>
  </si>
  <si>
    <t xml:space="preserve">Место</t>
  </si>
  <si>
    <t xml:space="preserve">Цена</t>
  </si>
  <si>
    <t xml:space="preserve">Ст. 1</t>
  </si>
  <si>
    <t xml:space="preserve">Выбор</t>
  </si>
  <si>
    <t xml:space="preserve">Ст. 2</t>
  </si>
  <si>
    <t xml:space="preserve">Диоды</t>
  </si>
  <si>
    <t xml:space="preserve">Диод Шоттки</t>
  </si>
  <si>
    <t xml:space="preserve">VD9</t>
  </si>
  <si>
    <t xml:space="preserve">SS14</t>
  </si>
  <si>
    <t xml:space="preserve">SMA</t>
  </si>
  <si>
    <t xml:space="preserve">Коробка «YASLI»</t>
  </si>
  <si>
    <t xml:space="preserve">VD1.1, VD1.2, VD1.3, VD1.4, VD1.5, VD1.6, VD1.7, VD1.8, VD1.9, VD1.10, VD1.11, VD1.12, VD1.13, VD1.14, VD1.15, VD1.16, VD3, VD4, VD5</t>
  </si>
  <si>
    <t xml:space="preserve">BAT54WS</t>
  </si>
  <si>
    <t xml:space="preserve">SOD-323</t>
  </si>
  <si>
    <t xml:space="preserve">Симистор</t>
  </si>
  <si>
    <t xml:space="preserve">VS1.1, VS1.2, VS1.3, VS1.4, VS1.5, VS1.6, VS1.7, VS1.8</t>
  </si>
  <si>
    <t xml:space="preserve">BTA16-600CRG</t>
  </si>
  <si>
    <t xml:space="preserve">TO-220FP</t>
  </si>
  <si>
    <t xml:space="preserve">Коробка «YASLI», Заказ ДКО</t>
  </si>
  <si>
    <t xml:space="preserve">Стабилитрон</t>
  </si>
  <si>
    <t xml:space="preserve">VD11</t>
  </si>
  <si>
    <t xml:space="preserve">BZX84C10</t>
  </si>
  <si>
    <t xml:space="preserve">SOT-23-3</t>
  </si>
  <si>
    <t xml:space="preserve">10 В</t>
  </si>
  <si>
    <t xml:space="preserve">Супрессор</t>
  </si>
  <si>
    <t xml:space="preserve">VD10</t>
  </si>
  <si>
    <t xml:space="preserve">SMBJ15CA-TR</t>
  </si>
  <si>
    <t xml:space="preserve">SMB</t>
  </si>
  <si>
    <t xml:space="preserve">Индуктивности</t>
  </si>
  <si>
    <t xml:space="preserve">Дроссель подавления ЭМП</t>
  </si>
  <si>
    <t xml:space="preserve">L2</t>
  </si>
  <si>
    <t xml:space="preserve">BLM21AG601SN1D</t>
  </si>
  <si>
    <t xml:space="preserve">0805</t>
  </si>
  <si>
    <t xml:space="preserve">Индуктивность SMD</t>
  </si>
  <si>
    <t xml:space="preserve">L1</t>
  </si>
  <si>
    <t xml:space="preserve">SDR0604-100ML</t>
  </si>
  <si>
    <t xml:space="preserve">10 мкГн</t>
  </si>
  <si>
    <t xml:space="preserve">SDR0604</t>
  </si>
  <si>
    <t xml:space="preserve">Конденсаторы</t>
  </si>
  <si>
    <t xml:space="preserve">Конденсатор керамический SMD</t>
  </si>
  <si>
    <t xml:space="preserve">C21</t>
  </si>
  <si>
    <t xml:space="preserve">GRM21BR71E104KA01L</t>
  </si>
  <si>
    <t xml:space="preserve">0.1 мкФ</t>
  </si>
  <si>
    <t xml:space="preserve">25 В</t>
  </si>
  <si>
    <t xml:space="preserve">X7R</t>
  </si>
  <si>
    <t xml:space="preserve">C2, C4, C6, C8, C11, C13, C14, C15, C18, C19, C24, C25, C27, C29, C30, C31, C37, C38</t>
  </si>
  <si>
    <t xml:space="preserve">GRM188R71H104K</t>
  </si>
  <si>
    <t xml:space="preserve">0603</t>
  </si>
  <si>
    <t xml:space="preserve">50 В</t>
  </si>
  <si>
    <t xml:space="preserve">Пакет 1</t>
  </si>
  <si>
    <t xml:space="preserve">C9.1, C9.2, C9.3, C9.4, C9.5, C9.6, C9.7, C9.8, C9.9, C9.10, C9.11, C9.12, C9.13, C9.14, C9.15, C9.16</t>
  </si>
  <si>
    <t xml:space="preserve">GRM43DR72J104K</t>
  </si>
  <si>
    <t xml:space="preserve">1812</t>
  </si>
  <si>
    <t xml:space="preserve">630 В</t>
  </si>
  <si>
    <t xml:space="preserve">C17</t>
  </si>
  <si>
    <t xml:space="preserve">GRM188R60J106ME47D</t>
  </si>
  <si>
    <t xml:space="preserve">10 мкФ</t>
  </si>
  <si>
    <t xml:space="preserve">6.3 В</t>
  </si>
  <si>
    <t xml:space="preserve">X5R</t>
  </si>
  <si>
    <t xml:space="preserve">C20</t>
  </si>
  <si>
    <t xml:space="preserve">GRM31CR71E106KA12L</t>
  </si>
  <si>
    <t xml:space="preserve">1206</t>
  </si>
  <si>
    <t xml:space="preserve">C1, C3</t>
  </si>
  <si>
    <t xml:space="preserve">GRM1885C1H120J</t>
  </si>
  <si>
    <t xml:space="preserve">12 пФ</t>
  </si>
  <si>
    <t xml:space="preserve">NP0</t>
  </si>
  <si>
    <t xml:space="preserve">Едут из ДКО</t>
  </si>
  <si>
    <t xml:space="preserve">C26</t>
  </si>
  <si>
    <t xml:space="preserve">GRM188R61A225K</t>
  </si>
  <si>
    <t xml:space="preserve">2.2 мкФ</t>
  </si>
  <si>
    <t xml:space="preserve">C22</t>
  </si>
  <si>
    <t xml:space="preserve">GRM31CR61C226ME15L</t>
  </si>
  <si>
    <t xml:space="preserve">22 мкФ</t>
  </si>
  <si>
    <t xml:space="preserve">16 В</t>
  </si>
  <si>
    <t xml:space="preserve">C5, C10, C12, C28, C32</t>
  </si>
  <si>
    <t xml:space="preserve">GRM21BR60J226M</t>
  </si>
  <si>
    <t xml:space="preserve">Конденсатор металлоплёночный</t>
  </si>
  <si>
    <t xml:space="preserve">C23.1, C23.2, C23.3, C23.4, C23.5, C23.6, C23.7, C23.8</t>
  </si>
  <si>
    <t xml:space="preserve">К73-17</t>
  </si>
  <si>
    <t xml:space="preserve">Не нужно</t>
  </si>
  <si>
    <t xml:space="preserve">Микросхемы</t>
  </si>
  <si>
    <t xml:space="preserve">Микросхема</t>
  </si>
  <si>
    <t xml:space="preserve">VD2</t>
  </si>
  <si>
    <t xml:space="preserve">SP0503BAHTG</t>
  </si>
  <si>
    <t xml:space="preserve">G1</t>
  </si>
  <si>
    <t xml:space="preserve">TPS560200DBV</t>
  </si>
  <si>
    <t xml:space="preserve">SOT23-5</t>
  </si>
  <si>
    <t xml:space="preserve">VD12</t>
  </si>
  <si>
    <t xml:space="preserve">SP4045-04ATG</t>
  </si>
  <si>
    <t xml:space="preserve">D1</t>
  </si>
  <si>
    <t xml:space="preserve">LAN8710A-EZK</t>
  </si>
  <si>
    <t xml:space="preserve">VD6, VD7, VD8, VD13, VD14</t>
  </si>
  <si>
    <t xml:space="preserve">SP3003-02JTG</t>
  </si>
  <si>
    <t xml:space="preserve">SC70-5</t>
  </si>
  <si>
    <t xml:space="preserve">DD4</t>
  </si>
  <si>
    <t xml:space="preserve">CP2102-GMR</t>
  </si>
  <si>
    <t xml:space="preserve">YASLI+Едут с Али</t>
  </si>
  <si>
    <t xml:space="preserve">A1</t>
  </si>
  <si>
    <t xml:space="preserve">ESP32-WROOM-32U</t>
  </si>
  <si>
    <t xml:space="preserve">Едут с Али</t>
  </si>
  <si>
    <t xml:space="preserve">DD1, DD2, DD3</t>
  </si>
  <si>
    <t xml:space="preserve">PCF8574TS/3</t>
  </si>
  <si>
    <t xml:space="preserve">Оптоэлектронные приборы</t>
  </si>
  <si>
    <t xml:space="preserve">Оптопара транзисторная</t>
  </si>
  <si>
    <t xml:space="preserve">U1.1, U1.2, U1.3, U1.4, U1.5, U1.6, U1.7, U1.8, U1.9, U1.10, U1.11, U1.12, U1.13, U1.14, U1.15, U1.16</t>
  </si>
  <si>
    <t xml:space="preserve">TLP181GB</t>
  </si>
  <si>
    <t xml:space="preserve">2.54SOP-4</t>
  </si>
  <si>
    <t xml:space="preserve">Коробка «YASLI» + Едут с Али</t>
  </si>
  <si>
    <t xml:space="preserve">Оптосимистор</t>
  </si>
  <si>
    <t xml:space="preserve">U2.1, U2.2, U2.3, U2.4, U2.5, U2.6, U2.7, U2.8</t>
  </si>
  <si>
    <t xml:space="preserve">MOC3063S</t>
  </si>
  <si>
    <t xml:space="preserve">SMD-6</t>
  </si>
  <si>
    <t xml:space="preserve">Прочее</t>
  </si>
  <si>
    <t xml:space="preserve">Кварцевый резонатор</t>
  </si>
  <si>
    <t xml:space="preserve">ZQ1</t>
  </si>
  <si>
    <t xml:space="preserve">32768 Гц</t>
  </si>
  <si>
    <t xml:space="preserve">Корпус на DIN-рейку</t>
  </si>
  <si>
    <t xml:space="preserve">D9MG</t>
  </si>
  <si>
    <t xml:space="preserve">Один корпус без пластины</t>
  </si>
  <si>
    <t xml:space="preserve">Плата</t>
  </si>
  <si>
    <t xml:space="preserve">Резисторы</t>
  </si>
  <si>
    <t xml:space="preserve">Резистор SMD</t>
  </si>
  <si>
    <t xml:space="preserve">R12.1, R12.2, R12.3, R12.4, R12.5, R12.6, R12.7, R12.8, R12.9, R12.10, R12.11, R12.12, R12.13, R12.14, R12.15, R12.16, R25, R37</t>
  </si>
  <si>
    <t xml:space="preserve">0 Ом</t>
  </si>
  <si>
    <t xml:space="preserve">R7, R8</t>
  </si>
  <si>
    <t xml:space="preserve">1.5 кОм</t>
  </si>
  <si>
    <t xml:space="preserve">R1, R2, R3, R4, R6, R10.1, R10.2, R10.3, R10.4, R10.5, R10.6, R10.7, R10.8, R10.9, R10.10, R10.11, R10.12, R10.13, R10.14, R10.15, R10.16, R15, R17, R18, R26, R44, R46</t>
  </si>
  <si>
    <t xml:space="preserve">10 кОм</t>
  </si>
  <si>
    <t xml:space="preserve">R20</t>
  </si>
  <si>
    <t xml:space="preserve">100 кОм</t>
  </si>
  <si>
    <t xml:space="preserve">R5, R14</t>
  </si>
  <si>
    <t xml:space="preserve">100 Ом</t>
  </si>
  <si>
    <t xml:space="preserve">R23.1, R23.2, R23.3, R23.4, R23.5, R23.6, R23.7, R23.8, R24.1, R24.2, R24.3, R24.4, R24.5, R24.6, R24.7, R24.8</t>
  </si>
  <si>
    <t xml:space="preserve">110 Ом</t>
  </si>
  <si>
    <t xml:space="preserve">2512</t>
  </si>
  <si>
    <t xml:space="preserve">R39</t>
  </si>
  <si>
    <t xml:space="preserve">12.1 кОм</t>
  </si>
  <si>
    <t xml:space="preserve">R22.1, R22.2, R22.3, R22.4, R22.5, R22.6, R22.7, R22.8</t>
  </si>
  <si>
    <t xml:space="preserve">180 Ом</t>
  </si>
  <si>
    <t xml:space="preserve">R27, R28, R29, R30, R31, R32, R41, R42, R43</t>
  </si>
  <si>
    <t xml:space="preserve">2.2 кОм</t>
  </si>
  <si>
    <t xml:space="preserve">R38, R40</t>
  </si>
  <si>
    <t xml:space="preserve">330 Ом</t>
  </si>
  <si>
    <t xml:space="preserve">R21</t>
  </si>
  <si>
    <t xml:space="preserve">CRCW060320K0FKEA</t>
  </si>
  <si>
    <t xml:space="preserve">20 кОм</t>
  </si>
  <si>
    <t xml:space="preserve">R13</t>
  </si>
  <si>
    <t xml:space="preserve">22.1 кОм</t>
  </si>
  <si>
    <t xml:space="preserve">R48.1, R48.2, R48.3, R48.4, R48.5, R48.6, R48.7, R48.8, R48.9, R48.10, R48.11, R48.12, R48.13, R48.14, R48.15, R48.16</t>
  </si>
  <si>
    <t xml:space="preserve">220 кОм</t>
  </si>
  <si>
    <t xml:space="preserve">Заказ ДКО</t>
  </si>
  <si>
    <t xml:space="preserve">R45</t>
  </si>
  <si>
    <t xml:space="preserve">33 Ом</t>
  </si>
  <si>
    <t xml:space="preserve">R9.1, R9.2, R9.3, R9.4, R9.5, R9.6, R9.7, R9.8, R9.9, R9.10, R9.11, R9.12, R9.13, R9.14, R9.15, R9.16, R11.1, R11.2, R11.3, R11.4, R11.5, R11.6, R11.7, R11.8, R11.9, R11.10, R11.11, R11.12, R11.13, R11.14, R11.15, R11.16</t>
  </si>
  <si>
    <t xml:space="preserve">220 Ом</t>
  </si>
  <si>
    <t xml:space="preserve">R16</t>
  </si>
  <si>
    <t xml:space="preserve">47.5 кОм</t>
  </si>
  <si>
    <t xml:space="preserve">R33, R34, R35, R36</t>
  </si>
  <si>
    <t xml:space="preserve">49.9 Ом</t>
  </si>
  <si>
    <t xml:space="preserve">R19</t>
  </si>
  <si>
    <t xml:space="preserve">CRCW060362K0FK</t>
  </si>
  <si>
    <t xml:space="preserve">62 кОм</t>
  </si>
  <si>
    <t xml:space="preserve">Соединители</t>
  </si>
  <si>
    <t xml:space="preserve">Клеммник винтовой</t>
  </si>
  <si>
    <t xml:space="preserve">EK508V-03P</t>
  </si>
  <si>
    <t xml:space="preserve">+</t>
  </si>
  <si>
    <t xml:space="preserve">EK508V-02P</t>
  </si>
  <si>
    <t xml:space="preserve">Разъём питания</t>
  </si>
  <si>
    <t xml:space="preserve">XS3</t>
  </si>
  <si>
    <t xml:space="preserve">DC005 5,5*2,1 мм</t>
  </si>
  <si>
    <t xml:space="preserve">Розетка RJ-45 с трансформатором</t>
  </si>
  <si>
    <t xml:space="preserve">XS1</t>
  </si>
  <si>
    <t xml:space="preserve">HR911105A</t>
  </si>
  <si>
    <t xml:space="preserve">Соединитель штыревой</t>
  </si>
  <si>
    <t xml:space="preserve">XP6</t>
  </si>
  <si>
    <t xml:space="preserve">CWF-5</t>
  </si>
  <si>
    <t xml:space="preserve">XP5</t>
  </si>
  <si>
    <t xml:space="preserve">PLD-20</t>
  </si>
  <si>
    <t xml:space="preserve">Соединитель USB</t>
  </si>
  <si>
    <t xml:space="preserve">XS2</t>
  </si>
  <si>
    <t xml:space="preserve">USB/M-1J</t>
  </si>
  <si>
    <t xml:space="preserve">Замена, Едут с Али</t>
  </si>
  <si>
    <t xml:space="preserve">Транзисторы</t>
  </si>
  <si>
    <t xml:space="preserve">Транзистор биполярный</t>
  </si>
  <si>
    <t xml:space="preserve">VT1, VT2</t>
  </si>
  <si>
    <t xml:space="preserve">BC847A</t>
  </si>
  <si>
    <t xml:space="preserve">SOT23-3</t>
  </si>
  <si>
    <t xml:space="preserve">Транзистор N-канальный</t>
  </si>
  <si>
    <t xml:space="preserve">VT5</t>
  </si>
  <si>
    <t xml:space="preserve">BSS123</t>
  </si>
  <si>
    <t xml:space="preserve">Транзистор P-канальный</t>
  </si>
  <si>
    <t xml:space="preserve">VT3, VT4</t>
  </si>
  <si>
    <t xml:space="preserve">IRLML9303TRPBF</t>
  </si>
  <si>
    <t xml:space="preserve">-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</si>
</sst>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8"/>
      <color rgb="FF000000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204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18" activePane="bottomLeft" state="frozen"/>
      <selection pane="topLeft" activeCell="A1" activeCellId="0" sqref="A1"/>
      <selection pane="bottomLeft" activeCell="L27" activeCellId="0" sqref="L27"/>
    </sheetView>
  </sheetViews>
  <sheetFormatPr defaultColWidth="8.6796875" defaultRowHeight="13.8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5"/>
    <col collapsed="false" customWidth="true" hidden="false" outlineLevel="0" max="3" min="3" style="0" width="11.3"/>
    <col collapsed="false" customWidth="true" hidden="false" outlineLevel="0" max="4" min="4" style="0" width="16.71"/>
    <col collapsed="false" customWidth="true" hidden="false" outlineLevel="0" max="5" min="5" style="0" width="9"/>
    <col collapsed="false" customWidth="true" hidden="false" outlineLevel="0" max="6" min="6" style="0" width="9.71"/>
    <col collapsed="false" customWidth="true" hidden="false" outlineLevel="0" max="9" min="8" style="0" width="11.57"/>
    <col collapsed="false" customWidth="false" hidden="false" outlineLevel="0" max="13" min="11" style="1" width="8.67"/>
    <col collapsed="false" customWidth="true" hidden="false" outlineLevel="0" max="14" min="14" style="1" width="26.67"/>
  </cols>
  <sheetData>
    <row r="1" customFormat="false" ht="13.8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3"/>
      <c r="J1" s="2" t="s">
        <v>0</v>
      </c>
      <c r="K1" s="4" t="n">
        <v>3</v>
      </c>
      <c r="L1" s="4"/>
      <c r="M1" s="4"/>
      <c r="N1" s="4"/>
      <c r="O1" s="5" t="s">
        <v>1</v>
      </c>
      <c r="P1" s="5"/>
      <c r="Q1" s="5"/>
      <c r="R1" s="5"/>
      <c r="S1" s="5" t="s">
        <v>2</v>
      </c>
      <c r="T1" s="5"/>
      <c r="U1" s="5"/>
      <c r="V1" s="5"/>
      <c r="W1" s="5" t="s">
        <v>3</v>
      </c>
      <c r="X1" s="5"/>
      <c r="Y1" s="5"/>
      <c r="Z1" s="5"/>
    </row>
    <row r="2" customFormat="false" ht="13.8" hidden="false" customHeight="false" outlineLevel="0" collapsed="false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3" t="s">
        <v>12</v>
      </c>
      <c r="J2" s="2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6" t="s">
        <v>18</v>
      </c>
      <c r="P2" s="6" t="s">
        <v>19</v>
      </c>
      <c r="Q2" s="6" t="s">
        <v>20</v>
      </c>
      <c r="R2" s="6" t="s">
        <v>21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18</v>
      </c>
      <c r="X2" s="6" t="s">
        <v>19</v>
      </c>
      <c r="Y2" s="6" t="s">
        <v>20</v>
      </c>
      <c r="Z2" s="6" t="s">
        <v>21</v>
      </c>
    </row>
    <row r="3" customFormat="false" ht="13.8" hidden="false" customHeight="false" outlineLevel="0" collapsed="false">
      <c r="A3" s="7" t="s">
        <v>22</v>
      </c>
      <c r="B3" s="7" t="s">
        <v>23</v>
      </c>
      <c r="C3" s="7" t="s">
        <v>24</v>
      </c>
      <c r="D3" s="7" t="s">
        <v>25</v>
      </c>
      <c r="E3" s="7"/>
      <c r="F3" s="7" t="s">
        <v>26</v>
      </c>
      <c r="G3" s="7"/>
      <c r="H3" s="7"/>
      <c r="I3" s="7" t="n">
        <v>1</v>
      </c>
      <c r="J3" s="8" t="n">
        <f aca="false">100*P3/$P$61</f>
        <v>0.12850112010143</v>
      </c>
      <c r="K3" s="9" t="n">
        <f aca="false">$K$1*I3</f>
        <v>3</v>
      </c>
      <c r="L3" s="9" t="n">
        <v>10</v>
      </c>
      <c r="M3" s="9" t="n">
        <f aca="false">K3-L3</f>
        <v>-7</v>
      </c>
      <c r="N3" s="9" t="s">
        <v>27</v>
      </c>
      <c r="O3" s="0" t="n">
        <v>6</v>
      </c>
      <c r="P3" s="0" t="n">
        <f aca="false">$I3*O3</f>
        <v>6</v>
      </c>
      <c r="R3" s="0" t="n">
        <f aca="false">IF(Q3=0,0,P3)</f>
        <v>0</v>
      </c>
      <c r="S3" s="0" t="n">
        <v>2.7</v>
      </c>
      <c r="T3" s="0" t="n">
        <f aca="false">$I3*S3</f>
        <v>2.7</v>
      </c>
      <c r="U3" s="0" t="n">
        <v>1</v>
      </c>
      <c r="V3" s="0" t="n">
        <f aca="false">IF(U3=0,0,T3)</f>
        <v>2.7</v>
      </c>
      <c r="X3" s="0" t="n">
        <f aca="false">$I3*W3</f>
        <v>0</v>
      </c>
      <c r="Z3" s="0" t="n">
        <f aca="false">IF(Y3=0,0,X3)</f>
        <v>0</v>
      </c>
    </row>
    <row r="4" customFormat="false" ht="13.8" hidden="false" customHeight="false" outlineLevel="0" collapsed="false">
      <c r="A4" s="7" t="s">
        <v>22</v>
      </c>
      <c r="B4" s="7" t="s">
        <v>23</v>
      </c>
      <c r="C4" s="7" t="s">
        <v>28</v>
      </c>
      <c r="D4" s="7" t="s">
        <v>29</v>
      </c>
      <c r="E4" s="7"/>
      <c r="F4" s="7" t="s">
        <v>30</v>
      </c>
      <c r="G4" s="7"/>
      <c r="H4" s="7"/>
      <c r="I4" s="7" t="n">
        <v>19</v>
      </c>
      <c r="J4" s="8" t="n">
        <f aca="false">100*P4/$P$61</f>
        <v>0.813840427309058</v>
      </c>
      <c r="K4" s="9" t="n">
        <f aca="false">$K$1*I4</f>
        <v>57</v>
      </c>
      <c r="L4" s="9" t="n">
        <v>82</v>
      </c>
      <c r="M4" s="9" t="n">
        <f aca="false">K4-L4</f>
        <v>-25</v>
      </c>
      <c r="N4" s="9" t="s">
        <v>27</v>
      </c>
      <c r="O4" s="0" t="n">
        <v>2</v>
      </c>
      <c r="P4" s="0" t="n">
        <f aca="false">$I4*O4</f>
        <v>38</v>
      </c>
      <c r="R4" s="0" t="n">
        <f aca="false">IF(Q4=0,0,P4)</f>
        <v>0</v>
      </c>
      <c r="S4" s="0" t="n">
        <v>1.3</v>
      </c>
      <c r="T4" s="0" t="n">
        <f aca="false">$I4*S4</f>
        <v>24.7</v>
      </c>
      <c r="U4" s="0" t="n">
        <v>1</v>
      </c>
      <c r="V4" s="0" t="n">
        <f aca="false">IF(U4=0,0,T4)</f>
        <v>24.7</v>
      </c>
      <c r="X4" s="0" t="n">
        <f aca="false">$I4*W4</f>
        <v>0</v>
      </c>
      <c r="Z4" s="0" t="n">
        <f aca="false">IF(Y4=0,0,X4)</f>
        <v>0</v>
      </c>
    </row>
    <row r="5" customFormat="false" ht="13.8" hidden="false" customHeight="false" outlineLevel="0" collapsed="false">
      <c r="A5" s="7" t="s">
        <v>22</v>
      </c>
      <c r="B5" s="7" t="s">
        <v>31</v>
      </c>
      <c r="C5" s="7" t="s">
        <v>32</v>
      </c>
      <c r="D5" s="7" t="s">
        <v>33</v>
      </c>
      <c r="E5" s="7"/>
      <c r="F5" s="7" t="s">
        <v>34</v>
      </c>
      <c r="G5" s="7"/>
      <c r="H5" s="7"/>
      <c r="I5" s="7" t="n">
        <v>8</v>
      </c>
      <c r="J5" s="8" t="n">
        <f aca="false">100*P5/$P$61</f>
        <v>9.42341547410488</v>
      </c>
      <c r="K5" s="9" t="n">
        <f aca="false">$K$1*I5</f>
        <v>24</v>
      </c>
      <c r="L5" s="9" t="n">
        <v>4</v>
      </c>
      <c r="M5" s="9" t="n">
        <f aca="false">K5-L5</f>
        <v>20</v>
      </c>
      <c r="N5" s="9" t="s">
        <v>35</v>
      </c>
      <c r="O5" s="0" t="n">
        <v>55</v>
      </c>
      <c r="P5" s="0" t="n">
        <f aca="false">$I5*O5</f>
        <v>440</v>
      </c>
      <c r="R5" s="0" t="n">
        <f aca="false">IF(Q5=0,0,P5)</f>
        <v>0</v>
      </c>
      <c r="S5" s="0" t="n">
        <v>39</v>
      </c>
      <c r="T5" s="0" t="n">
        <f aca="false">$I5*S5</f>
        <v>312</v>
      </c>
      <c r="V5" s="0" t="n">
        <f aca="false">IF(U5=0,0,T5)</f>
        <v>0</v>
      </c>
      <c r="X5" s="0" t="n">
        <f aca="false">$I5*W5</f>
        <v>0</v>
      </c>
      <c r="Z5" s="0" t="n">
        <f aca="false">IF(Y5=0,0,X5)</f>
        <v>0</v>
      </c>
    </row>
    <row r="6" customFormat="false" ht="13.8" hidden="false" customHeight="false" outlineLevel="0" collapsed="false">
      <c r="A6" s="7" t="s">
        <v>22</v>
      </c>
      <c r="B6" s="7" t="s">
        <v>36</v>
      </c>
      <c r="C6" s="7" t="s">
        <v>37</v>
      </c>
      <c r="D6" s="7" t="s">
        <v>38</v>
      </c>
      <c r="E6" s="7"/>
      <c r="F6" s="7" t="s">
        <v>39</v>
      </c>
      <c r="G6" s="7" t="s">
        <v>40</v>
      </c>
      <c r="H6" s="7"/>
      <c r="I6" s="7" t="n">
        <v>1</v>
      </c>
      <c r="J6" s="8" t="n">
        <f aca="false">100*P6/$P$61</f>
        <v>0</v>
      </c>
      <c r="K6" s="9" t="n">
        <f aca="false">$K$1*I6</f>
        <v>3</v>
      </c>
      <c r="L6" s="9" t="n">
        <v>8</v>
      </c>
      <c r="M6" s="9" t="n">
        <f aca="false">K6-L6</f>
        <v>-5</v>
      </c>
      <c r="N6" s="9" t="s">
        <v>27</v>
      </c>
      <c r="P6" s="0" t="n">
        <f aca="false">$I6*O6</f>
        <v>0</v>
      </c>
      <c r="R6" s="0" t="n">
        <f aca="false">IF(Q6=0,0,P6)</f>
        <v>0</v>
      </c>
      <c r="T6" s="0" t="n">
        <f aca="false">$I6*S6</f>
        <v>0</v>
      </c>
      <c r="V6" s="0" t="n">
        <f aca="false">IF(U6=0,0,T6)</f>
        <v>0</v>
      </c>
      <c r="X6" s="0" t="n">
        <f aca="false">$I6*W6</f>
        <v>0</v>
      </c>
      <c r="Z6" s="0" t="n">
        <f aca="false">IF(Y6=0,0,X6)</f>
        <v>0</v>
      </c>
    </row>
    <row r="7" customFormat="false" ht="13.8" hidden="false" customHeight="false" outlineLevel="0" collapsed="false">
      <c r="A7" s="7" t="s">
        <v>22</v>
      </c>
      <c r="B7" s="7" t="s">
        <v>41</v>
      </c>
      <c r="C7" s="7" t="s">
        <v>42</v>
      </c>
      <c r="D7" s="7" t="s">
        <v>43</v>
      </c>
      <c r="E7" s="7"/>
      <c r="F7" s="7" t="s">
        <v>44</v>
      </c>
      <c r="G7" s="7"/>
      <c r="H7" s="7"/>
      <c r="I7" s="7" t="n">
        <v>1</v>
      </c>
      <c r="J7" s="8" t="n">
        <f aca="false">100*P7/$P$61</f>
        <v>0.214168533502384</v>
      </c>
      <c r="K7" s="9" t="n">
        <f aca="false">$K$1*I7</f>
        <v>3</v>
      </c>
      <c r="L7" s="9" t="n">
        <v>8</v>
      </c>
      <c r="M7" s="9" t="n">
        <f aca="false">K7-L7</f>
        <v>-5</v>
      </c>
      <c r="N7" s="9" t="s">
        <v>27</v>
      </c>
      <c r="O7" s="0" t="n">
        <v>10</v>
      </c>
      <c r="P7" s="0" t="n">
        <f aca="false">$I7*O7</f>
        <v>10</v>
      </c>
      <c r="R7" s="0" t="n">
        <f aca="false">IF(Q7=0,0,P7)</f>
        <v>0</v>
      </c>
      <c r="S7" s="0" t="n">
        <v>4.8</v>
      </c>
      <c r="T7" s="0" t="n">
        <f aca="false">$I7*S7</f>
        <v>4.8</v>
      </c>
      <c r="U7" s="0" t="n">
        <v>1</v>
      </c>
      <c r="V7" s="0" t="n">
        <f aca="false">IF(U7=0,0,T7)</f>
        <v>4.8</v>
      </c>
      <c r="X7" s="0" t="n">
        <f aca="false">$I7*W7</f>
        <v>0</v>
      </c>
      <c r="Z7" s="0" t="n">
        <f aca="false">IF(Y7=0,0,X7)</f>
        <v>0</v>
      </c>
    </row>
    <row r="8" customFormat="false" ht="13.8" hidden="false" customHeight="false" outlineLevel="0" collapsed="false">
      <c r="A8" s="7" t="s">
        <v>45</v>
      </c>
      <c r="B8" s="7" t="s">
        <v>46</v>
      </c>
      <c r="C8" s="7" t="s">
        <v>47</v>
      </c>
      <c r="D8" s="7" t="s">
        <v>48</v>
      </c>
      <c r="E8" s="7"/>
      <c r="F8" s="7" t="s">
        <v>49</v>
      </c>
      <c r="G8" s="7"/>
      <c r="H8" s="7"/>
      <c r="I8" s="7" t="n">
        <v>1</v>
      </c>
      <c r="J8" s="8" t="n">
        <f aca="false">100*P8/$P$61</f>
        <v>0</v>
      </c>
      <c r="K8" s="9" t="n">
        <f aca="false">$K$1*I8</f>
        <v>3</v>
      </c>
      <c r="L8" s="9" t="n">
        <v>8</v>
      </c>
      <c r="M8" s="9" t="n">
        <f aca="false">K8-L8</f>
        <v>-5</v>
      </c>
      <c r="N8" s="9" t="s">
        <v>27</v>
      </c>
      <c r="P8" s="0" t="n">
        <f aca="false">$I8*O8</f>
        <v>0</v>
      </c>
      <c r="R8" s="0" t="n">
        <f aca="false">IF(Q8=0,0,P8)</f>
        <v>0</v>
      </c>
      <c r="T8" s="0" t="n">
        <f aca="false">$I8*S8</f>
        <v>0</v>
      </c>
      <c r="V8" s="0" t="n">
        <f aca="false">IF(U8=0,0,T8)</f>
        <v>0</v>
      </c>
      <c r="X8" s="0" t="n">
        <f aca="false">$I8*W8</f>
        <v>0</v>
      </c>
      <c r="Z8" s="0" t="n">
        <f aca="false">IF(Y8=0,0,X8)</f>
        <v>0</v>
      </c>
    </row>
    <row r="9" customFormat="false" ht="13.8" hidden="false" customHeight="false" outlineLevel="0" collapsed="false">
      <c r="A9" s="7" t="s">
        <v>45</v>
      </c>
      <c r="B9" s="7" t="s">
        <v>50</v>
      </c>
      <c r="C9" s="7" t="s">
        <v>51</v>
      </c>
      <c r="D9" s="7" t="s">
        <v>52</v>
      </c>
      <c r="E9" s="7" t="s">
        <v>53</v>
      </c>
      <c r="F9" s="7" t="s">
        <v>54</v>
      </c>
      <c r="G9" s="7"/>
      <c r="H9" s="7"/>
      <c r="I9" s="7" t="n">
        <v>1</v>
      </c>
      <c r="J9" s="8" t="n">
        <f aca="false">100*P9/$P$61</f>
        <v>0.771006720608581</v>
      </c>
      <c r="K9" s="9" t="n">
        <f aca="false">$K$1*I9</f>
        <v>3</v>
      </c>
      <c r="L9" s="9" t="n">
        <v>7</v>
      </c>
      <c r="M9" s="9" t="n">
        <f aca="false">K9-L9</f>
        <v>-4</v>
      </c>
      <c r="N9" s="9" t="s">
        <v>27</v>
      </c>
      <c r="O9" s="0" t="n">
        <v>36</v>
      </c>
      <c r="P9" s="0" t="n">
        <f aca="false">$I9*O9</f>
        <v>36</v>
      </c>
      <c r="R9" s="0" t="n">
        <f aca="false">IF(Q9=0,0,P9)</f>
        <v>0</v>
      </c>
      <c r="S9" s="0" t="n">
        <v>13</v>
      </c>
      <c r="T9" s="0" t="n">
        <f aca="false">$I9*S9</f>
        <v>13</v>
      </c>
      <c r="U9" s="0" t="n">
        <v>1</v>
      </c>
      <c r="V9" s="0" t="n">
        <f aca="false">IF(U9=0,0,T9)</f>
        <v>13</v>
      </c>
      <c r="X9" s="0" t="n">
        <f aca="false">$I9*W9</f>
        <v>0</v>
      </c>
      <c r="Z9" s="0" t="n">
        <f aca="false">IF(Y9=0,0,X9)</f>
        <v>0</v>
      </c>
    </row>
    <row r="10" customFormat="false" ht="13.8" hidden="false" customHeight="false" outlineLevel="0" collapsed="false">
      <c r="A10" s="7" t="s">
        <v>55</v>
      </c>
      <c r="B10" s="7" t="s">
        <v>56</v>
      </c>
      <c r="C10" s="7" t="s">
        <v>57</v>
      </c>
      <c r="D10" s="7" t="s">
        <v>58</v>
      </c>
      <c r="E10" s="7" t="s">
        <v>59</v>
      </c>
      <c r="F10" s="7" t="s">
        <v>49</v>
      </c>
      <c r="G10" s="7" t="s">
        <v>60</v>
      </c>
      <c r="H10" s="7" t="s">
        <v>61</v>
      </c>
      <c r="I10" s="7" t="n">
        <v>1</v>
      </c>
      <c r="J10" s="8" t="n">
        <f aca="false">100*P10/$P$61</f>
        <v>0</v>
      </c>
      <c r="K10" s="9" t="n">
        <f aca="false">$K$1*I10</f>
        <v>3</v>
      </c>
      <c r="L10" s="9" t="n">
        <v>4</v>
      </c>
      <c r="M10" s="9" t="n">
        <f aca="false">K10-L10</f>
        <v>-1</v>
      </c>
      <c r="N10" s="9" t="s">
        <v>27</v>
      </c>
      <c r="P10" s="0" t="n">
        <f aca="false">$I10*O10</f>
        <v>0</v>
      </c>
      <c r="R10" s="0" t="n">
        <f aca="false">IF(Q10=0,0,P10)</f>
        <v>0</v>
      </c>
      <c r="T10" s="0" t="n">
        <f aca="false">$I10*S10</f>
        <v>0</v>
      </c>
      <c r="V10" s="0" t="n">
        <f aca="false">IF(U10=0,0,T10)</f>
        <v>0</v>
      </c>
      <c r="X10" s="0" t="n">
        <f aca="false">$I10*W10</f>
        <v>0</v>
      </c>
      <c r="Z10" s="0" t="n">
        <f aca="false">IF(Y10=0,0,X10)</f>
        <v>0</v>
      </c>
    </row>
    <row r="11" customFormat="false" ht="13.8" hidden="false" customHeight="false" outlineLevel="0" collapsed="false">
      <c r="A11" s="7" t="s">
        <v>55</v>
      </c>
      <c r="B11" s="7" t="s">
        <v>56</v>
      </c>
      <c r="C11" s="7" t="s">
        <v>62</v>
      </c>
      <c r="D11" s="7" t="s">
        <v>63</v>
      </c>
      <c r="E11" s="7" t="s">
        <v>59</v>
      </c>
      <c r="F11" s="7" t="s">
        <v>64</v>
      </c>
      <c r="G11" s="7" t="s">
        <v>65</v>
      </c>
      <c r="H11" s="7" t="s">
        <v>61</v>
      </c>
      <c r="I11" s="7" t="n">
        <v>18</v>
      </c>
      <c r="J11" s="8" t="n">
        <f aca="false">100*P11/$P$61</f>
        <v>0</v>
      </c>
      <c r="K11" s="9" t="n">
        <f aca="false">$K$1*I11</f>
        <v>54</v>
      </c>
      <c r="L11" s="9" t="n">
        <v>72</v>
      </c>
      <c r="M11" s="9" t="n">
        <f aca="false">K11-L11</f>
        <v>-18</v>
      </c>
      <c r="N11" s="9" t="s">
        <v>66</v>
      </c>
      <c r="P11" s="0" t="n">
        <f aca="false">$I11*O11</f>
        <v>0</v>
      </c>
      <c r="R11" s="0" t="n">
        <f aca="false">IF(Q11=0,0,P11)</f>
        <v>0</v>
      </c>
      <c r="T11" s="0" t="n">
        <f aca="false">$I11*S11</f>
        <v>0</v>
      </c>
      <c r="V11" s="0" t="n">
        <f aca="false">IF(U11=0,0,T11)</f>
        <v>0</v>
      </c>
      <c r="X11" s="0" t="n">
        <f aca="false">$I11*W11</f>
        <v>0</v>
      </c>
      <c r="Z11" s="0" t="n">
        <f aca="false">IF(Y11=0,0,X11)</f>
        <v>0</v>
      </c>
    </row>
    <row r="12" customFormat="false" ht="13.8" hidden="false" customHeight="false" outlineLevel="0" collapsed="false">
      <c r="A12" s="7" t="s">
        <v>55</v>
      </c>
      <c r="B12" s="7" t="s">
        <v>56</v>
      </c>
      <c r="C12" s="7" t="s">
        <v>67</v>
      </c>
      <c r="D12" s="7" t="s">
        <v>68</v>
      </c>
      <c r="E12" s="7" t="s">
        <v>59</v>
      </c>
      <c r="F12" s="7" t="s">
        <v>69</v>
      </c>
      <c r="G12" s="7" t="s">
        <v>70</v>
      </c>
      <c r="H12" s="7" t="s">
        <v>61</v>
      </c>
      <c r="I12" s="7" t="n">
        <v>16</v>
      </c>
      <c r="J12" s="8" t="n">
        <f aca="false">100*P12/$P$61</f>
        <v>4.11203584324577</v>
      </c>
      <c r="K12" s="9" t="n">
        <f aca="false">$K$1*I12</f>
        <v>48</v>
      </c>
      <c r="L12" s="9" t="n">
        <v>32</v>
      </c>
      <c r="M12" s="9" t="n">
        <f aca="false">K12-L12</f>
        <v>16</v>
      </c>
      <c r="N12" s="9" t="s">
        <v>27</v>
      </c>
      <c r="O12" s="0" t="n">
        <v>12</v>
      </c>
      <c r="P12" s="0" t="n">
        <f aca="false">$I12*O12</f>
        <v>192</v>
      </c>
      <c r="R12" s="0" t="n">
        <f aca="false">IF(Q12=0,0,P12)</f>
        <v>0</v>
      </c>
      <c r="S12" s="0" t="n">
        <v>6.4</v>
      </c>
      <c r="T12" s="0" t="n">
        <f aca="false">$I12*S12</f>
        <v>102.4</v>
      </c>
      <c r="U12" s="0" t="n">
        <v>1</v>
      </c>
      <c r="V12" s="0" t="n">
        <f aca="false">IF(U12=0,0,T12)</f>
        <v>102.4</v>
      </c>
      <c r="X12" s="0" t="n">
        <f aca="false">$I12*W12</f>
        <v>0</v>
      </c>
      <c r="Z12" s="0" t="n">
        <f aca="false">IF(Y12=0,0,X12)</f>
        <v>0</v>
      </c>
    </row>
    <row r="13" customFormat="false" ht="13.8" hidden="false" customHeight="false" outlineLevel="0" collapsed="false">
      <c r="A13" s="7" t="s">
        <v>55</v>
      </c>
      <c r="B13" s="7" t="s">
        <v>56</v>
      </c>
      <c r="C13" s="7" t="s">
        <v>71</v>
      </c>
      <c r="D13" s="7" t="s">
        <v>72</v>
      </c>
      <c r="E13" s="7" t="s">
        <v>73</v>
      </c>
      <c r="F13" s="7" t="s">
        <v>64</v>
      </c>
      <c r="G13" s="7" t="s">
        <v>74</v>
      </c>
      <c r="H13" s="7" t="s">
        <v>75</v>
      </c>
      <c r="I13" s="7" t="n">
        <v>1</v>
      </c>
      <c r="J13" s="8" t="n">
        <f aca="false">100*P13/$P$61</f>
        <v>0</v>
      </c>
      <c r="K13" s="9" t="n">
        <f aca="false">$K$1*I13</f>
        <v>3</v>
      </c>
      <c r="L13" s="9" t="n">
        <v>16</v>
      </c>
      <c r="M13" s="9" t="n">
        <f aca="false">K13-L13</f>
        <v>-13</v>
      </c>
      <c r="N13" s="9" t="s">
        <v>27</v>
      </c>
      <c r="P13" s="0" t="n">
        <f aca="false">$I13*O13</f>
        <v>0</v>
      </c>
      <c r="R13" s="0" t="n">
        <f aca="false">IF(Q13=0,0,P13)</f>
        <v>0</v>
      </c>
      <c r="T13" s="0" t="n">
        <f aca="false">$I13*S13</f>
        <v>0</v>
      </c>
      <c r="V13" s="0" t="n">
        <f aca="false">IF(U13=0,0,T13)</f>
        <v>0</v>
      </c>
      <c r="X13" s="0" t="n">
        <f aca="false">$I13*W13</f>
        <v>0</v>
      </c>
      <c r="Z13" s="0" t="n">
        <f aca="false">IF(Y13=0,0,X13)</f>
        <v>0</v>
      </c>
    </row>
    <row r="14" customFormat="false" ht="13.8" hidden="false" customHeight="false" outlineLevel="0" collapsed="false">
      <c r="A14" s="7" t="s">
        <v>55</v>
      </c>
      <c r="B14" s="7" t="s">
        <v>56</v>
      </c>
      <c r="C14" s="7" t="s">
        <v>76</v>
      </c>
      <c r="D14" s="7" t="s">
        <v>77</v>
      </c>
      <c r="E14" s="7" t="s">
        <v>73</v>
      </c>
      <c r="F14" s="7" t="s">
        <v>78</v>
      </c>
      <c r="G14" s="7" t="s">
        <v>60</v>
      </c>
      <c r="H14" s="7" t="s">
        <v>75</v>
      </c>
      <c r="I14" s="7" t="n">
        <v>1</v>
      </c>
      <c r="J14" s="8" t="n">
        <f aca="false">100*P14/$P$61</f>
        <v>0.278419093553099</v>
      </c>
      <c r="K14" s="9" t="n">
        <f aca="false">$K$1*I14</f>
        <v>3</v>
      </c>
      <c r="L14" s="9" t="n">
        <v>8</v>
      </c>
      <c r="M14" s="9" t="n">
        <f aca="false">K14-L14</f>
        <v>-5</v>
      </c>
      <c r="N14" s="9" t="s">
        <v>27</v>
      </c>
      <c r="O14" s="0" t="n">
        <v>13</v>
      </c>
      <c r="P14" s="0" t="n">
        <f aca="false">$I14*O14</f>
        <v>13</v>
      </c>
      <c r="R14" s="0" t="n">
        <f aca="false">IF(Q14=0,0,P14)</f>
        <v>0</v>
      </c>
      <c r="S14" s="0" t="n">
        <v>4.3</v>
      </c>
      <c r="T14" s="0" t="n">
        <f aca="false">$I14*S14</f>
        <v>4.3</v>
      </c>
      <c r="U14" s="0" t="n">
        <v>1</v>
      </c>
      <c r="V14" s="0" t="n">
        <f aca="false">IF(U14=0,0,T14)</f>
        <v>4.3</v>
      </c>
      <c r="X14" s="0" t="n">
        <f aca="false">$I14*W14</f>
        <v>0</v>
      </c>
      <c r="Z14" s="0" t="n">
        <f aca="false">IF(Y14=0,0,X14)</f>
        <v>0</v>
      </c>
    </row>
    <row r="15" customFormat="false" ht="13.8" hidden="false" customHeight="false" outlineLevel="0" collapsed="false">
      <c r="A15" s="7" t="s">
        <v>55</v>
      </c>
      <c r="B15" s="7" t="s">
        <v>56</v>
      </c>
      <c r="C15" s="7" t="s">
        <v>79</v>
      </c>
      <c r="D15" s="7" t="s">
        <v>80</v>
      </c>
      <c r="E15" s="7" t="s">
        <v>81</v>
      </c>
      <c r="F15" s="7" t="s">
        <v>64</v>
      </c>
      <c r="G15" s="7" t="s">
        <v>65</v>
      </c>
      <c r="H15" s="7" t="s">
        <v>82</v>
      </c>
      <c r="I15" s="7" t="n">
        <v>2</v>
      </c>
      <c r="J15" s="8" t="n">
        <f aca="false">100*P15/$P$61</f>
        <v>0</v>
      </c>
      <c r="K15" s="9" t="n">
        <f aca="false">$K$1*I15</f>
        <v>6</v>
      </c>
      <c r="L15" s="9" t="n">
        <v>8</v>
      </c>
      <c r="M15" s="9" t="n">
        <f aca="false">K15-L15</f>
        <v>-2</v>
      </c>
      <c r="N15" s="9" t="s">
        <v>83</v>
      </c>
      <c r="P15" s="0" t="n">
        <f aca="false">$I15*O15</f>
        <v>0</v>
      </c>
      <c r="R15" s="0" t="n">
        <f aca="false">IF(Q15=0,0,P15)</f>
        <v>0</v>
      </c>
      <c r="T15" s="0" t="n">
        <f aca="false">$I15*S15</f>
        <v>0</v>
      </c>
      <c r="V15" s="0" t="n">
        <f aca="false">IF(U15=0,0,T15)</f>
        <v>0</v>
      </c>
      <c r="X15" s="0" t="n">
        <f aca="false">$I15*W15</f>
        <v>0</v>
      </c>
      <c r="Z15" s="0" t="n">
        <f aca="false">IF(Y15=0,0,X15)</f>
        <v>0</v>
      </c>
    </row>
    <row r="16" customFormat="false" ht="13.8" hidden="false" customHeight="false" outlineLevel="0" collapsed="false">
      <c r="A16" s="7" t="s">
        <v>55</v>
      </c>
      <c r="B16" s="7" t="s">
        <v>56</v>
      </c>
      <c r="C16" s="7" t="s">
        <v>84</v>
      </c>
      <c r="D16" s="7" t="s">
        <v>85</v>
      </c>
      <c r="E16" s="7" t="s">
        <v>86</v>
      </c>
      <c r="F16" s="7" t="s">
        <v>64</v>
      </c>
      <c r="G16" s="7" t="s">
        <v>40</v>
      </c>
      <c r="H16" s="7" t="s">
        <v>75</v>
      </c>
      <c r="I16" s="7" t="n">
        <v>1</v>
      </c>
      <c r="J16" s="8" t="n">
        <f aca="false">100*P16/$P$61</f>
        <v>0</v>
      </c>
      <c r="K16" s="9" t="n">
        <f aca="false">$K$1*I16</f>
        <v>3</v>
      </c>
      <c r="L16" s="9" t="n">
        <v>5</v>
      </c>
      <c r="M16" s="9" t="n">
        <f aca="false">K16-L16</f>
        <v>-2</v>
      </c>
      <c r="N16" s="9" t="s">
        <v>27</v>
      </c>
      <c r="P16" s="0" t="n">
        <f aca="false">$I16*O16</f>
        <v>0</v>
      </c>
      <c r="R16" s="0" t="n">
        <f aca="false">IF(Q16=0,0,P16)</f>
        <v>0</v>
      </c>
      <c r="T16" s="0" t="n">
        <f aca="false">$I16*S16</f>
        <v>0</v>
      </c>
      <c r="V16" s="0" t="n">
        <f aca="false">IF(U16=0,0,T16)</f>
        <v>0</v>
      </c>
      <c r="X16" s="0" t="n">
        <f aca="false">$I16*W16</f>
        <v>0</v>
      </c>
      <c r="Z16" s="0" t="n">
        <f aca="false">IF(Y16=0,0,X16)</f>
        <v>0</v>
      </c>
    </row>
    <row r="17" customFormat="false" ht="13.8" hidden="false" customHeight="false" outlineLevel="0" collapsed="false">
      <c r="A17" s="7" t="s">
        <v>55</v>
      </c>
      <c r="B17" s="7" t="s">
        <v>56</v>
      </c>
      <c r="C17" s="7" t="s">
        <v>87</v>
      </c>
      <c r="D17" s="7" t="s">
        <v>88</v>
      </c>
      <c r="E17" s="7" t="s">
        <v>89</v>
      </c>
      <c r="F17" s="7" t="s">
        <v>78</v>
      </c>
      <c r="G17" s="7" t="s">
        <v>90</v>
      </c>
      <c r="H17" s="7" t="s">
        <v>75</v>
      </c>
      <c r="I17" s="7" t="n">
        <v>1</v>
      </c>
      <c r="J17" s="8" t="n">
        <f aca="false">100*P17/$P$61</f>
        <v>0.642505600507151</v>
      </c>
      <c r="K17" s="9" t="n">
        <f aca="false">$K$1*I17</f>
        <v>3</v>
      </c>
      <c r="L17" s="9" t="n">
        <v>8</v>
      </c>
      <c r="M17" s="9" t="n">
        <f aca="false">K17-L17</f>
        <v>-5</v>
      </c>
      <c r="N17" s="9" t="s">
        <v>27</v>
      </c>
      <c r="O17" s="0" t="n">
        <v>30</v>
      </c>
      <c r="P17" s="0" t="n">
        <f aca="false">$I17*O17</f>
        <v>30</v>
      </c>
      <c r="R17" s="0" t="n">
        <f aca="false">IF(Q17=0,0,P17)</f>
        <v>0</v>
      </c>
      <c r="S17" s="0" t="n">
        <v>6.4</v>
      </c>
      <c r="T17" s="0" t="n">
        <f aca="false">$I17*S17</f>
        <v>6.4</v>
      </c>
      <c r="U17" s="0" t="n">
        <v>1</v>
      </c>
      <c r="V17" s="0" t="n">
        <f aca="false">IF(U17=0,0,T17)</f>
        <v>6.4</v>
      </c>
      <c r="X17" s="0" t="n">
        <f aca="false">$I17*W17</f>
        <v>0</v>
      </c>
      <c r="Z17" s="0" t="n">
        <f aca="false">IF(Y17=0,0,X17)</f>
        <v>0</v>
      </c>
    </row>
    <row r="18" customFormat="false" ht="13.8" hidden="false" customHeight="false" outlineLevel="0" collapsed="false">
      <c r="A18" s="7" t="s">
        <v>55</v>
      </c>
      <c r="B18" s="7" t="s">
        <v>56</v>
      </c>
      <c r="C18" s="7" t="s">
        <v>91</v>
      </c>
      <c r="D18" s="7" t="s">
        <v>92</v>
      </c>
      <c r="E18" s="7" t="s">
        <v>89</v>
      </c>
      <c r="F18" s="7" t="s">
        <v>49</v>
      </c>
      <c r="G18" s="7" t="s">
        <v>74</v>
      </c>
      <c r="H18" s="7" t="s">
        <v>75</v>
      </c>
      <c r="I18" s="7" t="n">
        <v>5</v>
      </c>
      <c r="J18" s="8" t="n">
        <f aca="false">100*P18/$P$61</f>
        <v>1.39209546776549</v>
      </c>
      <c r="K18" s="9" t="n">
        <f aca="false">$K$1*I18</f>
        <v>15</v>
      </c>
      <c r="L18" s="9" t="n">
        <v>35</v>
      </c>
      <c r="M18" s="9" t="n">
        <f aca="false">K18-L18</f>
        <v>-20</v>
      </c>
      <c r="N18" s="9" t="s">
        <v>27</v>
      </c>
      <c r="O18" s="0" t="n">
        <v>13</v>
      </c>
      <c r="P18" s="0" t="n">
        <f aca="false">$I18*O18</f>
        <v>65</v>
      </c>
      <c r="R18" s="0" t="n">
        <f aca="false">IF(Q18=0,0,P18)</f>
        <v>0</v>
      </c>
      <c r="S18" s="0" t="n">
        <v>1.6</v>
      </c>
      <c r="T18" s="0" t="n">
        <f aca="false">$I18*S18</f>
        <v>8</v>
      </c>
      <c r="U18" s="0" t="n">
        <v>1</v>
      </c>
      <c r="V18" s="0" t="n">
        <f aca="false">IF(U18=0,0,T18)</f>
        <v>8</v>
      </c>
      <c r="X18" s="0" t="n">
        <f aca="false">$I18*W18</f>
        <v>0</v>
      </c>
      <c r="Z18" s="0" t="n">
        <f aca="false">IF(Y18=0,0,X18)</f>
        <v>0</v>
      </c>
    </row>
    <row r="19" customFormat="false" ht="13.8" hidden="false" customHeight="false" outlineLevel="0" collapsed="false">
      <c r="A19" s="7" t="s">
        <v>55</v>
      </c>
      <c r="B19" s="7" t="s">
        <v>93</v>
      </c>
      <c r="C19" s="7" t="s">
        <v>94</v>
      </c>
      <c r="D19" s="7" t="s">
        <v>95</v>
      </c>
      <c r="E19" s="7" t="s">
        <v>59</v>
      </c>
      <c r="F19" s="7"/>
      <c r="G19" s="7" t="s">
        <v>70</v>
      </c>
      <c r="H19" s="7"/>
      <c r="I19" s="7" t="n">
        <v>8</v>
      </c>
      <c r="J19" s="8" t="n">
        <f aca="false">100*P19/$P$61</f>
        <v>4.45470549684958</v>
      </c>
      <c r="K19" s="9" t="n">
        <f aca="false">$K$1*I19</f>
        <v>24</v>
      </c>
      <c r="L19" s="9" t="n">
        <v>16</v>
      </c>
      <c r="M19" s="9" t="n">
        <f aca="false">K19-L19</f>
        <v>8</v>
      </c>
      <c r="N19" s="9" t="s">
        <v>96</v>
      </c>
      <c r="O19" s="0" t="n">
        <v>26</v>
      </c>
      <c r="P19" s="0" t="n">
        <f aca="false">$I19*O19</f>
        <v>208</v>
      </c>
      <c r="R19" s="0" t="n">
        <f aca="false">IF(Q19=0,0,P19)</f>
        <v>0</v>
      </c>
      <c r="S19" s="0" t="n">
        <v>18.6</v>
      </c>
      <c r="T19" s="0" t="n">
        <f aca="false">$I19*S19</f>
        <v>148.8</v>
      </c>
      <c r="U19" s="0" t="n">
        <v>1</v>
      </c>
      <c r="V19" s="0" t="n">
        <f aca="false">IF(U19=0,0,T19)</f>
        <v>148.8</v>
      </c>
      <c r="X19" s="0" t="n">
        <f aca="false">$I19*W19</f>
        <v>0</v>
      </c>
      <c r="Z19" s="0" t="n">
        <f aca="false">IF(Y19=0,0,X19)</f>
        <v>0</v>
      </c>
    </row>
    <row r="20" customFormat="false" ht="13.8" hidden="false" customHeight="false" outlineLevel="0" collapsed="false">
      <c r="A20" s="7" t="s">
        <v>97</v>
      </c>
      <c r="B20" s="7" t="s">
        <v>98</v>
      </c>
      <c r="C20" s="7" t="s">
        <v>99</v>
      </c>
      <c r="D20" s="7" t="s">
        <v>100</v>
      </c>
      <c r="E20" s="7"/>
      <c r="F20" s="7"/>
      <c r="G20" s="7"/>
      <c r="H20" s="7"/>
      <c r="I20" s="7" t="n">
        <v>1</v>
      </c>
      <c r="J20" s="8" t="n">
        <f aca="false">100*P20/$P$61</f>
        <v>1.24217749431383</v>
      </c>
      <c r="K20" s="9" t="n">
        <f aca="false">$K$1*I20</f>
        <v>3</v>
      </c>
      <c r="L20" s="9" t="n">
        <v>5</v>
      </c>
      <c r="M20" s="9" t="n">
        <f aca="false">K20-L20</f>
        <v>-2</v>
      </c>
      <c r="N20" s="9" t="s">
        <v>27</v>
      </c>
      <c r="O20" s="0" t="n">
        <v>58</v>
      </c>
      <c r="P20" s="0" t="n">
        <f aca="false">$I20*O20</f>
        <v>58</v>
      </c>
      <c r="R20" s="0" t="n">
        <f aca="false">IF(Q20=0,0,P20)</f>
        <v>0</v>
      </c>
      <c r="S20" s="0" t="n">
        <v>17</v>
      </c>
      <c r="T20" s="0" t="n">
        <f aca="false">$I20*S20</f>
        <v>17</v>
      </c>
      <c r="U20" s="0" t="n">
        <v>1</v>
      </c>
      <c r="V20" s="0" t="n">
        <f aca="false">IF(U20=0,0,T20)</f>
        <v>17</v>
      </c>
      <c r="X20" s="0" t="n">
        <f aca="false">$I20*W20</f>
        <v>0</v>
      </c>
      <c r="Z20" s="0" t="n">
        <f aca="false">IF(Y20=0,0,X20)</f>
        <v>0</v>
      </c>
    </row>
    <row r="21" customFormat="false" ht="13.8" hidden="false" customHeight="false" outlineLevel="0" collapsed="false">
      <c r="A21" s="7" t="s">
        <v>97</v>
      </c>
      <c r="B21" s="7" t="s">
        <v>98</v>
      </c>
      <c r="C21" s="7" t="s">
        <v>101</v>
      </c>
      <c r="D21" s="7" t="s">
        <v>102</v>
      </c>
      <c r="E21" s="7"/>
      <c r="F21" s="7" t="s">
        <v>103</v>
      </c>
      <c r="G21" s="7"/>
      <c r="H21" s="7"/>
      <c r="I21" s="7" t="n">
        <v>1</v>
      </c>
      <c r="J21" s="8" t="n">
        <f aca="false">100*P21/$P$61</f>
        <v>0</v>
      </c>
      <c r="K21" s="9" t="n">
        <f aca="false">$K$1*I21</f>
        <v>3</v>
      </c>
      <c r="L21" s="9" t="n">
        <v>9</v>
      </c>
      <c r="M21" s="9" t="n">
        <f aca="false">K21-L21</f>
        <v>-6</v>
      </c>
      <c r="N21" s="9" t="s">
        <v>27</v>
      </c>
      <c r="P21" s="0" t="n">
        <f aca="false">$I21*O21</f>
        <v>0</v>
      </c>
      <c r="R21" s="0" t="n">
        <f aca="false">IF(Q21=0,0,P21)</f>
        <v>0</v>
      </c>
      <c r="T21" s="0" t="n">
        <f aca="false">$I21*S21</f>
        <v>0</v>
      </c>
      <c r="V21" s="0" t="n">
        <f aca="false">IF(U21=0,0,T21)</f>
        <v>0</v>
      </c>
      <c r="X21" s="0" t="n">
        <f aca="false">$I21*W21</f>
        <v>0</v>
      </c>
      <c r="Z21" s="0" t="n">
        <f aca="false">IF(Y21=0,0,X21)</f>
        <v>0</v>
      </c>
    </row>
    <row r="22" customFormat="false" ht="13.8" hidden="false" customHeight="false" outlineLevel="0" collapsed="false">
      <c r="A22" s="7" t="s">
        <v>97</v>
      </c>
      <c r="B22" s="7" t="s">
        <v>98</v>
      </c>
      <c r="C22" s="7" t="s">
        <v>104</v>
      </c>
      <c r="D22" s="7" t="s">
        <v>105</v>
      </c>
      <c r="E22" s="7"/>
      <c r="F22" s="7"/>
      <c r="G22" s="7"/>
      <c r="H22" s="7"/>
      <c r="I22" s="7" t="n">
        <v>1</v>
      </c>
      <c r="J22" s="8" t="n">
        <f aca="false">100*P22/$P$61</f>
        <v>1.41351232111573</v>
      </c>
      <c r="K22" s="9" t="n">
        <f aca="false">$K$1*I22</f>
        <v>3</v>
      </c>
      <c r="L22" s="9" t="n">
        <v>5</v>
      </c>
      <c r="M22" s="9" t="n">
        <f aca="false">K22-L22</f>
        <v>-2</v>
      </c>
      <c r="N22" s="9" t="s">
        <v>27</v>
      </c>
      <c r="O22" s="0" t="n">
        <v>66</v>
      </c>
      <c r="P22" s="0" t="n">
        <f aca="false">$I22*O22</f>
        <v>66</v>
      </c>
      <c r="R22" s="0" t="n">
        <f aca="false">IF(Q22=0,0,P22)</f>
        <v>0</v>
      </c>
      <c r="S22" s="0" t="n">
        <v>22</v>
      </c>
      <c r="T22" s="0" t="n">
        <f aca="false">$I22*S22</f>
        <v>22</v>
      </c>
      <c r="U22" s="0" t="n">
        <v>1</v>
      </c>
      <c r="V22" s="0" t="n">
        <f aca="false">IF(U22=0,0,T22)</f>
        <v>22</v>
      </c>
      <c r="X22" s="0" t="n">
        <f aca="false">$I22*W22</f>
        <v>0</v>
      </c>
      <c r="Z22" s="0" t="n">
        <f aca="false">IF(Y22=0,0,X22)</f>
        <v>0</v>
      </c>
    </row>
    <row r="23" customFormat="false" ht="13.8" hidden="false" customHeight="false" outlineLevel="0" collapsed="false">
      <c r="A23" s="7" t="s">
        <v>97</v>
      </c>
      <c r="B23" s="7" t="s">
        <v>98</v>
      </c>
      <c r="C23" s="7" t="s">
        <v>106</v>
      </c>
      <c r="D23" s="7" t="s">
        <v>107</v>
      </c>
      <c r="E23" s="7"/>
      <c r="F23" s="7"/>
      <c r="G23" s="7"/>
      <c r="H23" s="7"/>
      <c r="I23" s="7" t="n">
        <v>1</v>
      </c>
      <c r="J23" s="8" t="n">
        <f aca="false">100*P23/$P$61</f>
        <v>2.35585386852622</v>
      </c>
      <c r="K23" s="9" t="n">
        <f aca="false">$K$1*I23</f>
        <v>3</v>
      </c>
      <c r="L23" s="9" t="n">
        <v>5</v>
      </c>
      <c r="M23" s="9" t="n">
        <f aca="false">K23-L23</f>
        <v>-2</v>
      </c>
      <c r="N23" s="9" t="s">
        <v>27</v>
      </c>
      <c r="O23" s="0" t="n">
        <v>110</v>
      </c>
      <c r="P23" s="0" t="n">
        <f aca="false">$I23*O23</f>
        <v>110</v>
      </c>
      <c r="R23" s="0" t="n">
        <f aca="false">IF(Q23=0,0,P23)</f>
        <v>0</v>
      </c>
      <c r="S23" s="0" t="n">
        <v>63</v>
      </c>
      <c r="T23" s="0" t="n">
        <f aca="false">$I23*S23</f>
        <v>63</v>
      </c>
      <c r="U23" s="0" t="n">
        <v>1</v>
      </c>
      <c r="V23" s="0" t="n">
        <f aca="false">IF(U23=0,0,T23)</f>
        <v>63</v>
      </c>
      <c r="X23" s="0" t="n">
        <f aca="false">$I23*W23</f>
        <v>0</v>
      </c>
      <c r="Z23" s="0" t="n">
        <f aca="false">IF(Y23=0,0,X23)</f>
        <v>0</v>
      </c>
    </row>
    <row r="24" customFormat="false" ht="13.8" hidden="false" customHeight="false" outlineLevel="0" collapsed="false">
      <c r="A24" s="7" t="s">
        <v>97</v>
      </c>
      <c r="B24" s="7" t="s">
        <v>98</v>
      </c>
      <c r="C24" s="7" t="s">
        <v>108</v>
      </c>
      <c r="D24" s="7" t="s">
        <v>109</v>
      </c>
      <c r="E24" s="7"/>
      <c r="F24" s="7" t="s">
        <v>110</v>
      </c>
      <c r="G24" s="7"/>
      <c r="H24" s="7"/>
      <c r="I24" s="7" t="n">
        <v>5</v>
      </c>
      <c r="J24" s="8" t="n">
        <f aca="false">100*P24/$P$61</f>
        <v>2.78419093553099</v>
      </c>
      <c r="K24" s="9" t="n">
        <f aca="false">$K$1*I24</f>
        <v>15</v>
      </c>
      <c r="L24" s="9" t="n">
        <v>29</v>
      </c>
      <c r="M24" s="9" t="n">
        <f aca="false">K24-L24</f>
        <v>-14</v>
      </c>
      <c r="N24" s="9" t="s">
        <v>27</v>
      </c>
      <c r="O24" s="0" t="n">
        <v>26</v>
      </c>
      <c r="P24" s="0" t="n">
        <f aca="false">$I24*O24</f>
        <v>130</v>
      </c>
      <c r="R24" s="0" t="n">
        <f aca="false">IF(Q24=0,0,P24)</f>
        <v>0</v>
      </c>
      <c r="S24" s="0" t="n">
        <v>7.5</v>
      </c>
      <c r="T24" s="0" t="n">
        <f aca="false">$I24*S24</f>
        <v>37.5</v>
      </c>
      <c r="U24" s="0" t="n">
        <v>1</v>
      </c>
      <c r="V24" s="0" t="n">
        <f aca="false">IF(U24=0,0,T24)</f>
        <v>37.5</v>
      </c>
      <c r="X24" s="0" t="n">
        <f aca="false">$I24*W24</f>
        <v>0</v>
      </c>
      <c r="Z24" s="0" t="n">
        <f aca="false">IF(Y24=0,0,X24)</f>
        <v>0</v>
      </c>
    </row>
    <row r="25" customFormat="false" ht="13.8" hidden="false" customHeight="false" outlineLevel="0" collapsed="false">
      <c r="A25" s="7" t="s">
        <v>97</v>
      </c>
      <c r="B25" s="7" t="s">
        <v>98</v>
      </c>
      <c r="C25" s="7" t="s">
        <v>111</v>
      </c>
      <c r="D25" s="7" t="s">
        <v>112</v>
      </c>
      <c r="E25" s="7"/>
      <c r="F25" s="7"/>
      <c r="G25" s="7"/>
      <c r="H25" s="7"/>
      <c r="I25" s="7" t="n">
        <v>1</v>
      </c>
      <c r="J25" s="8" t="n">
        <f aca="false">100*P25/$P$61</f>
        <v>2.99835946903337</v>
      </c>
      <c r="K25" s="9" t="n">
        <f aca="false">$K$1*I25</f>
        <v>3</v>
      </c>
      <c r="L25" s="9" t="n">
        <v>2</v>
      </c>
      <c r="M25" s="9" t="n">
        <f aca="false">K25-L25</f>
        <v>1</v>
      </c>
      <c r="N25" s="9" t="s">
        <v>113</v>
      </c>
      <c r="O25" s="0" t="n">
        <v>140</v>
      </c>
      <c r="P25" s="0" t="n">
        <f aca="false">$I25*O25</f>
        <v>140</v>
      </c>
      <c r="R25" s="0" t="n">
        <f aca="false">IF(Q25=0,0,P25)</f>
        <v>0</v>
      </c>
      <c r="S25" s="0" t="n">
        <v>102</v>
      </c>
      <c r="T25" s="0" t="n">
        <f aca="false">$I25*S25</f>
        <v>102</v>
      </c>
      <c r="U25" s="0" t="n">
        <v>1</v>
      </c>
      <c r="V25" s="0" t="n">
        <f aca="false">IF(U25=0,0,T25)</f>
        <v>102</v>
      </c>
      <c r="X25" s="0" t="n">
        <f aca="false">$I25*W25</f>
        <v>0</v>
      </c>
      <c r="Z25" s="0" t="n">
        <f aca="false">IF(Y25=0,0,X25)</f>
        <v>0</v>
      </c>
    </row>
    <row r="26" customFormat="false" ht="13.8" hidden="false" customHeight="false" outlineLevel="0" collapsed="false">
      <c r="A26" s="7" t="s">
        <v>97</v>
      </c>
      <c r="B26" s="7" t="s">
        <v>98</v>
      </c>
      <c r="C26" s="7" t="s">
        <v>114</v>
      </c>
      <c r="D26" s="7" t="s">
        <v>115</v>
      </c>
      <c r="E26" s="7"/>
      <c r="F26" s="7"/>
      <c r="G26" s="7"/>
      <c r="H26" s="7"/>
      <c r="I26" s="7" t="n">
        <v>1</v>
      </c>
      <c r="J26" s="8" t="n">
        <f aca="false">100*P26/$P$61</f>
        <v>8.35257280659297</v>
      </c>
      <c r="K26" s="9" t="n">
        <f aca="false">$K$1*I26</f>
        <v>3</v>
      </c>
      <c r="L26" s="9" t="n">
        <v>3</v>
      </c>
      <c r="M26" s="9" t="n">
        <f aca="false">K26-L26</f>
        <v>0</v>
      </c>
      <c r="N26" s="9" t="s">
        <v>116</v>
      </c>
      <c r="O26" s="0" t="n">
        <v>390</v>
      </c>
      <c r="P26" s="0" t="n">
        <f aca="false">$I26*O26</f>
        <v>390</v>
      </c>
      <c r="R26" s="0" t="n">
        <f aca="false">IF(Q26=0,0,P26)</f>
        <v>0</v>
      </c>
      <c r="S26" s="0" t="n">
        <v>337</v>
      </c>
      <c r="T26" s="0" t="n">
        <f aca="false">$I26*S26</f>
        <v>337</v>
      </c>
      <c r="U26" s="0" t="n">
        <v>1</v>
      </c>
      <c r="V26" s="0" t="n">
        <f aca="false">IF(U26=0,0,T26)</f>
        <v>337</v>
      </c>
      <c r="X26" s="0" t="n">
        <f aca="false">$I26*W26</f>
        <v>0</v>
      </c>
      <c r="Z26" s="0" t="n">
        <f aca="false">IF(Y26=0,0,X26)</f>
        <v>0</v>
      </c>
    </row>
    <row r="27" customFormat="false" ht="13.8" hidden="false" customHeight="false" outlineLevel="0" collapsed="false">
      <c r="A27" s="7" t="s">
        <v>97</v>
      </c>
      <c r="B27" s="7" t="s">
        <v>98</v>
      </c>
      <c r="C27" s="7" t="s">
        <v>117</v>
      </c>
      <c r="D27" s="7" t="s">
        <v>118</v>
      </c>
      <c r="E27" s="7"/>
      <c r="F27" s="7"/>
      <c r="G27" s="7"/>
      <c r="H27" s="7"/>
      <c r="I27" s="7" t="n">
        <v>3</v>
      </c>
      <c r="J27" s="8" t="n">
        <f aca="false">100*P27/$P$61</f>
        <v>10.7298435284694</v>
      </c>
      <c r="K27" s="9" t="n">
        <f aca="false">$K$1*I27</f>
        <v>9</v>
      </c>
      <c r="L27" s="9" t="n">
        <v>12</v>
      </c>
      <c r="M27" s="9" t="n">
        <f aca="false">K27-L27</f>
        <v>-3</v>
      </c>
      <c r="N27" s="9" t="s">
        <v>27</v>
      </c>
      <c r="O27" s="0" t="n">
        <v>167</v>
      </c>
      <c r="P27" s="0" t="n">
        <f aca="false">$I27*O27</f>
        <v>501</v>
      </c>
      <c r="R27" s="0" t="n">
        <f aca="false">IF(Q27=0,0,P27)</f>
        <v>0</v>
      </c>
      <c r="S27" s="0" t="n">
        <v>144</v>
      </c>
      <c r="T27" s="0" t="n">
        <f aca="false">$I27*S27</f>
        <v>432</v>
      </c>
      <c r="V27" s="0" t="n">
        <f aca="false">IF(U27=0,0,T27)</f>
        <v>0</v>
      </c>
      <c r="X27" s="0" t="n">
        <f aca="false">$I27*W27</f>
        <v>0</v>
      </c>
      <c r="Z27" s="0" t="n">
        <f aca="false">IF(Y27=0,0,X27)</f>
        <v>0</v>
      </c>
    </row>
    <row r="28" customFormat="false" ht="13.8" hidden="false" customHeight="false" outlineLevel="0" collapsed="false">
      <c r="A28" s="7" t="s">
        <v>119</v>
      </c>
      <c r="B28" s="7" t="s">
        <v>120</v>
      </c>
      <c r="C28" s="7" t="s">
        <v>121</v>
      </c>
      <c r="D28" s="7" t="s">
        <v>122</v>
      </c>
      <c r="E28" s="7"/>
      <c r="F28" s="7" t="s">
        <v>123</v>
      </c>
      <c r="G28" s="7"/>
      <c r="H28" s="7"/>
      <c r="I28" s="7" t="n">
        <v>16</v>
      </c>
      <c r="J28" s="8" t="n">
        <f aca="false">100*P28/$P$61</f>
        <v>17.8188219873983</v>
      </c>
      <c r="K28" s="9" t="n">
        <f aca="false">$K$1*I28</f>
        <v>48</v>
      </c>
      <c r="L28" s="9" t="n">
        <v>16</v>
      </c>
      <c r="M28" s="9" t="n">
        <f aca="false">K28-L28</f>
        <v>32</v>
      </c>
      <c r="N28" s="9" t="s">
        <v>124</v>
      </c>
      <c r="O28" s="0" t="n">
        <v>52</v>
      </c>
      <c r="P28" s="0" t="n">
        <f aca="false">$I28*O28</f>
        <v>832</v>
      </c>
      <c r="R28" s="0" t="n">
        <f aca="false">IF(Q28=0,0,P28)</f>
        <v>0</v>
      </c>
      <c r="S28" s="0" t="n">
        <v>57</v>
      </c>
      <c r="T28" s="0" t="n">
        <f aca="false">$I28*S28</f>
        <v>912</v>
      </c>
      <c r="V28" s="0" t="n">
        <f aca="false">IF(U28=0,0,T28)</f>
        <v>0</v>
      </c>
      <c r="X28" s="0" t="n">
        <f aca="false">$I28*W28</f>
        <v>0</v>
      </c>
      <c r="Z28" s="0" t="n">
        <f aca="false">IF(Y28=0,0,X28)</f>
        <v>0</v>
      </c>
    </row>
    <row r="29" customFormat="false" ht="13.8" hidden="false" customHeight="false" outlineLevel="0" collapsed="false">
      <c r="A29" s="7" t="s">
        <v>119</v>
      </c>
      <c r="B29" s="7" t="s">
        <v>125</v>
      </c>
      <c r="C29" s="7" t="s">
        <v>126</v>
      </c>
      <c r="D29" s="7" t="s">
        <v>127</v>
      </c>
      <c r="E29" s="7"/>
      <c r="F29" s="7" t="s">
        <v>128</v>
      </c>
      <c r="G29" s="7"/>
      <c r="H29" s="7"/>
      <c r="I29" s="7" t="n">
        <v>8</v>
      </c>
      <c r="J29" s="8" t="n">
        <f aca="false">100*P29/$P$61</f>
        <v>5.14004480405721</v>
      </c>
      <c r="K29" s="9" t="n">
        <f aca="false">$K$1*I29</f>
        <v>24</v>
      </c>
      <c r="L29" s="9" t="n">
        <v>5</v>
      </c>
      <c r="M29" s="9" t="n">
        <f aca="false">K29-L29</f>
        <v>19</v>
      </c>
      <c r="N29" s="9" t="s">
        <v>35</v>
      </c>
      <c r="O29" s="0" t="n">
        <v>30</v>
      </c>
      <c r="P29" s="0" t="n">
        <f aca="false">$I29*O29</f>
        <v>240</v>
      </c>
      <c r="R29" s="0" t="n">
        <f aca="false">IF(Q29=0,0,P29)</f>
        <v>0</v>
      </c>
      <c r="S29" s="0" t="n">
        <v>20.6</v>
      </c>
      <c r="T29" s="0" t="n">
        <f aca="false">$I29*S29</f>
        <v>164.8</v>
      </c>
      <c r="U29" s="0" t="n">
        <v>1</v>
      </c>
      <c r="V29" s="0" t="n">
        <f aca="false">IF(U29=0,0,T29)</f>
        <v>164.8</v>
      </c>
      <c r="X29" s="0" t="n">
        <f aca="false">$I29*W29</f>
        <v>0</v>
      </c>
      <c r="Z29" s="0" t="n">
        <f aca="false">IF(Y29=0,0,X29)</f>
        <v>0</v>
      </c>
    </row>
    <row r="30" customFormat="false" ht="13.8" hidden="false" customHeight="false" outlineLevel="0" collapsed="false">
      <c r="A30" s="7" t="s">
        <v>129</v>
      </c>
      <c r="B30" s="7" t="s">
        <v>130</v>
      </c>
      <c r="C30" s="7" t="s">
        <v>131</v>
      </c>
      <c r="D30" s="7"/>
      <c r="E30" s="7" t="s">
        <v>132</v>
      </c>
      <c r="F30" s="7"/>
      <c r="G30" s="7"/>
      <c r="H30" s="7"/>
      <c r="I30" s="7" t="n">
        <v>1</v>
      </c>
      <c r="J30" s="8" t="n">
        <f aca="false">100*P30/$P$61</f>
        <v>0.321252800253576</v>
      </c>
      <c r="K30" s="9" t="n">
        <f aca="false">$K$1*I30</f>
        <v>3</v>
      </c>
      <c r="L30" s="9" t="n">
        <v>4</v>
      </c>
      <c r="M30" s="9" t="n">
        <f aca="false">K30-L30</f>
        <v>-1</v>
      </c>
      <c r="N30" s="9" t="s">
        <v>27</v>
      </c>
      <c r="O30" s="0" t="n">
        <v>15</v>
      </c>
      <c r="P30" s="0" t="n">
        <f aca="false">$I30*O30</f>
        <v>15</v>
      </c>
      <c r="R30" s="0" t="n">
        <f aca="false">IF(Q30=0,0,P30)</f>
        <v>0</v>
      </c>
      <c r="T30" s="0" t="n">
        <f aca="false">$I30*S30</f>
        <v>0</v>
      </c>
      <c r="U30" s="0" t="n">
        <v>1</v>
      </c>
      <c r="V30" s="0" t="n">
        <f aca="false">IF(U30=0,0,T30)</f>
        <v>0</v>
      </c>
      <c r="X30" s="0" t="n">
        <f aca="false">$I30*W30</f>
        <v>0</v>
      </c>
      <c r="Z30" s="0" t="n">
        <f aca="false">IF(Y30=0,0,X30)</f>
        <v>0</v>
      </c>
    </row>
    <row r="31" customFormat="false" ht="13.8" hidden="false" customHeight="false" outlineLevel="0" collapsed="false">
      <c r="A31" s="7" t="s">
        <v>129</v>
      </c>
      <c r="B31" s="7" t="s">
        <v>133</v>
      </c>
      <c r="C31" s="7"/>
      <c r="D31" s="7" t="s">
        <v>134</v>
      </c>
      <c r="E31" s="7"/>
      <c r="F31" s="7"/>
      <c r="G31" s="7"/>
      <c r="H31" s="7"/>
      <c r="I31" s="7" t="n">
        <v>1</v>
      </c>
      <c r="J31" s="8" t="n">
        <f aca="false">100*P31/$P$61</f>
        <v>11.7792693426311</v>
      </c>
      <c r="K31" s="9" t="n">
        <f aca="false">$K$1*I31</f>
        <v>3</v>
      </c>
      <c r="L31" s="9" t="n">
        <v>2</v>
      </c>
      <c r="M31" s="9" t="n">
        <f aca="false">K31-L31</f>
        <v>1</v>
      </c>
      <c r="N31" s="9" t="s">
        <v>135</v>
      </c>
      <c r="O31" s="0" t="n">
        <v>550</v>
      </c>
      <c r="P31" s="0" t="n">
        <f aca="false">$I31*O31</f>
        <v>550</v>
      </c>
      <c r="R31" s="0" t="n">
        <f aca="false">IF(Q31=0,0,P31)</f>
        <v>0</v>
      </c>
      <c r="S31" s="0" t="n">
        <v>388</v>
      </c>
      <c r="T31" s="0" t="n">
        <f aca="false">$I31*S31</f>
        <v>388</v>
      </c>
      <c r="U31" s="0" t="n">
        <v>1</v>
      </c>
      <c r="V31" s="0" t="n">
        <f aca="false">IF(U31=0,0,T31)</f>
        <v>388</v>
      </c>
      <c r="X31" s="0" t="n">
        <f aca="false">$I31*W31</f>
        <v>0</v>
      </c>
      <c r="Z31" s="0" t="n">
        <f aca="false">IF(Y31=0,0,X31)</f>
        <v>0</v>
      </c>
    </row>
    <row r="32" customFormat="false" ht="13.8" hidden="false" customHeight="false" outlineLevel="0" collapsed="false">
      <c r="A32" s="7" t="s">
        <v>129</v>
      </c>
      <c r="B32" s="7" t="s">
        <v>136</v>
      </c>
      <c r="C32" s="7"/>
      <c r="D32" s="7"/>
      <c r="E32" s="7"/>
      <c r="F32" s="7"/>
      <c r="G32" s="7"/>
      <c r="H32" s="7"/>
      <c r="I32" s="7" t="n">
        <v>1</v>
      </c>
      <c r="J32" s="8" t="n">
        <f aca="false">100*P32/$P$61</f>
        <v>0</v>
      </c>
      <c r="K32" s="9" t="n">
        <f aca="false">$K$1*I32</f>
        <v>3</v>
      </c>
      <c r="L32" s="9" t="n">
        <v>4</v>
      </c>
      <c r="M32" s="9" t="n">
        <f aca="false">K32-L32</f>
        <v>-1</v>
      </c>
      <c r="N32" s="9" t="s">
        <v>27</v>
      </c>
      <c r="X32" s="0" t="n">
        <f aca="false">$I32*W32</f>
        <v>0</v>
      </c>
      <c r="Z32" s="0" t="n">
        <f aca="false">IF(Y32=0,0,X32)</f>
        <v>0</v>
      </c>
    </row>
    <row r="33" customFormat="false" ht="13.8" hidden="false" customHeight="false" outlineLevel="0" collapsed="false">
      <c r="A33" s="7" t="s">
        <v>137</v>
      </c>
      <c r="B33" s="7" t="s">
        <v>138</v>
      </c>
      <c r="C33" s="7" t="s">
        <v>139</v>
      </c>
      <c r="D33" s="7"/>
      <c r="E33" s="7" t="s">
        <v>140</v>
      </c>
      <c r="F33" s="7" t="s">
        <v>64</v>
      </c>
      <c r="G33" s="7"/>
      <c r="H33" s="7"/>
      <c r="I33" s="7" t="n">
        <v>18</v>
      </c>
      <c r="J33" s="8" t="n">
        <f aca="false">100*P33/$P$61</f>
        <v>0.771006720608581</v>
      </c>
      <c r="K33" s="9" t="n">
        <f aca="false">$K$1*I33</f>
        <v>54</v>
      </c>
      <c r="L33" s="9" t="n">
        <v>50</v>
      </c>
      <c r="M33" s="9" t="n">
        <f aca="false">K33-L33</f>
        <v>4</v>
      </c>
      <c r="N33" s="9" t="s">
        <v>27</v>
      </c>
      <c r="O33" s="0" t="n">
        <v>2</v>
      </c>
      <c r="P33" s="0" t="n">
        <f aca="false">$I33*O33</f>
        <v>36</v>
      </c>
      <c r="R33" s="0" t="n">
        <f aca="false">IF(Q33=0,0,P33)</f>
        <v>0</v>
      </c>
      <c r="S33" s="0" t="n">
        <v>0.08</v>
      </c>
      <c r="T33" s="0" t="n">
        <f aca="false">$I33*S33</f>
        <v>1.44</v>
      </c>
      <c r="U33" s="0" t="n">
        <v>1</v>
      </c>
      <c r="V33" s="0" t="n">
        <f aca="false">IF(U33=0,0,T33)</f>
        <v>1.44</v>
      </c>
      <c r="X33" s="0" t="n">
        <f aca="false">$I33*W33</f>
        <v>0</v>
      </c>
      <c r="Z33" s="0" t="n">
        <f aca="false">IF(Y33=0,0,X33)</f>
        <v>0</v>
      </c>
    </row>
    <row r="34" customFormat="false" ht="13.8" hidden="false" customHeight="false" outlineLevel="0" collapsed="false">
      <c r="A34" s="7" t="s">
        <v>137</v>
      </c>
      <c r="B34" s="7" t="s">
        <v>138</v>
      </c>
      <c r="C34" s="7" t="s">
        <v>141</v>
      </c>
      <c r="D34" s="7"/>
      <c r="E34" s="7" t="s">
        <v>142</v>
      </c>
      <c r="F34" s="7" t="s">
        <v>64</v>
      </c>
      <c r="G34" s="7"/>
      <c r="H34" s="7"/>
      <c r="I34" s="7" t="n">
        <v>2</v>
      </c>
      <c r="J34" s="8" t="n">
        <f aca="false">100*P34/$P$61</f>
        <v>0</v>
      </c>
      <c r="K34" s="9" t="n">
        <f aca="false">$K$1*I34</f>
        <v>6</v>
      </c>
      <c r="L34" s="9" t="n">
        <v>10</v>
      </c>
      <c r="M34" s="9" t="n">
        <f aca="false">K34-L34</f>
        <v>-4</v>
      </c>
      <c r="N34" s="9" t="s">
        <v>27</v>
      </c>
      <c r="P34" s="0" t="n">
        <f aca="false">$I34*O34</f>
        <v>0</v>
      </c>
      <c r="R34" s="0" t="n">
        <f aca="false">IF(Q34=0,0,P34)</f>
        <v>0</v>
      </c>
      <c r="T34" s="0" t="n">
        <f aca="false">$I34*S34</f>
        <v>0</v>
      </c>
      <c r="V34" s="0" t="n">
        <f aca="false">IF(U34=0,0,T34)</f>
        <v>0</v>
      </c>
      <c r="X34" s="0" t="n">
        <f aca="false">$I34*W34</f>
        <v>0</v>
      </c>
      <c r="Z34" s="0" t="n">
        <f aca="false">IF(Y34=0,0,X34)</f>
        <v>0</v>
      </c>
    </row>
    <row r="35" customFormat="false" ht="13.8" hidden="false" customHeight="false" outlineLevel="0" collapsed="false">
      <c r="A35" s="7" t="s">
        <v>137</v>
      </c>
      <c r="B35" s="7" t="s">
        <v>138</v>
      </c>
      <c r="C35" s="7" t="s">
        <v>143</v>
      </c>
      <c r="D35" s="7"/>
      <c r="E35" s="7" t="s">
        <v>144</v>
      </c>
      <c r="F35" s="7" t="s">
        <v>64</v>
      </c>
      <c r="G35" s="7"/>
      <c r="H35" s="7"/>
      <c r="I35" s="7" t="n">
        <v>27</v>
      </c>
      <c r="J35" s="8" t="n">
        <f aca="false">100*P35/$P$61</f>
        <v>0</v>
      </c>
      <c r="K35" s="9" t="n">
        <f aca="false">$K$1*I35</f>
        <v>81</v>
      </c>
      <c r="L35" s="9" t="n">
        <v>100</v>
      </c>
      <c r="M35" s="9" t="n">
        <f aca="false">K35-L35</f>
        <v>-19</v>
      </c>
      <c r="N35" s="9" t="s">
        <v>27</v>
      </c>
      <c r="P35" s="0" t="n">
        <f aca="false">$I35*O35</f>
        <v>0</v>
      </c>
      <c r="R35" s="0" t="n">
        <f aca="false">IF(Q35=0,0,P35)</f>
        <v>0</v>
      </c>
      <c r="S35" s="0" t="n">
        <v>0.1</v>
      </c>
      <c r="T35" s="0" t="n">
        <f aca="false">$I35*S35</f>
        <v>2.7</v>
      </c>
      <c r="U35" s="0" t="n">
        <v>1</v>
      </c>
      <c r="V35" s="0" t="n">
        <f aca="false">IF(U35=0,0,T35)</f>
        <v>2.7</v>
      </c>
      <c r="X35" s="0" t="n">
        <f aca="false">$I35*W35</f>
        <v>0</v>
      </c>
      <c r="Z35" s="0" t="n">
        <f aca="false">IF(Y35=0,0,X35)</f>
        <v>0</v>
      </c>
    </row>
    <row r="36" customFormat="false" ht="13.8" hidden="false" customHeight="false" outlineLevel="0" collapsed="false">
      <c r="A36" s="7" t="s">
        <v>137</v>
      </c>
      <c r="B36" s="7" t="s">
        <v>138</v>
      </c>
      <c r="C36" s="7" t="s">
        <v>145</v>
      </c>
      <c r="D36" s="7"/>
      <c r="E36" s="7" t="s">
        <v>146</v>
      </c>
      <c r="F36" s="7" t="s">
        <v>64</v>
      </c>
      <c r="G36" s="7"/>
      <c r="H36" s="7"/>
      <c r="I36" s="7" t="n">
        <v>1</v>
      </c>
      <c r="J36" s="8" t="n">
        <f aca="false">100*P36/$P$61</f>
        <v>0</v>
      </c>
      <c r="K36" s="9" t="n">
        <f aca="false">$K$1*I36</f>
        <v>3</v>
      </c>
      <c r="L36" s="9" t="n">
        <v>4</v>
      </c>
      <c r="M36" s="9" t="n">
        <f aca="false">K36-L36</f>
        <v>-1</v>
      </c>
      <c r="N36" s="9" t="s">
        <v>27</v>
      </c>
      <c r="P36" s="0" t="n">
        <f aca="false">$I36*O36</f>
        <v>0</v>
      </c>
      <c r="R36" s="0" t="n">
        <f aca="false">IF(Q36=0,0,P36)</f>
        <v>0</v>
      </c>
      <c r="T36" s="0" t="n">
        <f aca="false">$I36*S36</f>
        <v>0</v>
      </c>
      <c r="V36" s="0" t="n">
        <f aca="false">IF(U36=0,0,T36)</f>
        <v>0</v>
      </c>
      <c r="X36" s="0" t="n">
        <f aca="false">$I36*W36</f>
        <v>0</v>
      </c>
      <c r="Z36" s="0" t="n">
        <f aca="false">IF(Y36=0,0,X36)</f>
        <v>0</v>
      </c>
    </row>
    <row r="37" customFormat="false" ht="13.8" hidden="false" customHeight="false" outlineLevel="0" collapsed="false">
      <c r="A37" s="7" t="s">
        <v>137</v>
      </c>
      <c r="B37" s="7" t="s">
        <v>138</v>
      </c>
      <c r="C37" s="7" t="s">
        <v>147</v>
      </c>
      <c r="D37" s="7"/>
      <c r="E37" s="7" t="s">
        <v>148</v>
      </c>
      <c r="F37" s="7" t="s">
        <v>64</v>
      </c>
      <c r="G37" s="7"/>
      <c r="H37" s="7"/>
      <c r="I37" s="7" t="n">
        <v>2</v>
      </c>
      <c r="J37" s="8" t="n">
        <f aca="false">100*P37/$P$61</f>
        <v>0</v>
      </c>
      <c r="K37" s="9" t="n">
        <f aca="false">$K$1*I37</f>
        <v>6</v>
      </c>
      <c r="L37" s="9" t="n">
        <v>4</v>
      </c>
      <c r="M37" s="9" t="n">
        <f aca="false">K37-L37</f>
        <v>2</v>
      </c>
      <c r="N37" s="9" t="s">
        <v>27</v>
      </c>
      <c r="P37" s="0" t="n">
        <f aca="false">$I37*O37</f>
        <v>0</v>
      </c>
      <c r="R37" s="0" t="n">
        <f aca="false">IF(Q37=0,0,P37)</f>
        <v>0</v>
      </c>
      <c r="T37" s="0" t="n">
        <f aca="false">$I37*S37</f>
        <v>0</v>
      </c>
      <c r="V37" s="0" t="n">
        <f aca="false">IF(U37=0,0,T37)</f>
        <v>0</v>
      </c>
      <c r="X37" s="0" t="n">
        <f aca="false">$I37*W37</f>
        <v>0</v>
      </c>
      <c r="Z37" s="0" t="n">
        <f aca="false">IF(Y37=0,0,X37)</f>
        <v>0</v>
      </c>
    </row>
    <row r="38" customFormat="false" ht="13.8" hidden="false" customHeight="false" outlineLevel="0" collapsed="false">
      <c r="A38" s="7" t="s">
        <v>137</v>
      </c>
      <c r="B38" s="7" t="s">
        <v>138</v>
      </c>
      <c r="C38" s="7" t="s">
        <v>149</v>
      </c>
      <c r="D38" s="7"/>
      <c r="E38" s="7" t="s">
        <v>150</v>
      </c>
      <c r="F38" s="7" t="s">
        <v>151</v>
      </c>
      <c r="G38" s="7"/>
      <c r="H38" s="7"/>
      <c r="I38" s="7" t="n">
        <v>16</v>
      </c>
      <c r="J38" s="8" t="n">
        <f aca="false">100*P38/$P$61</f>
        <v>0</v>
      </c>
      <c r="K38" s="9" t="n">
        <f aca="false">$K$1*I38</f>
        <v>48</v>
      </c>
      <c r="L38" s="9" t="n">
        <v>46</v>
      </c>
      <c r="M38" s="9" t="n">
        <f aca="false">K38-L38</f>
        <v>2</v>
      </c>
      <c r="N38" s="9" t="s">
        <v>27</v>
      </c>
      <c r="P38" s="0" t="n">
        <f aca="false">$I38*O38</f>
        <v>0</v>
      </c>
      <c r="R38" s="0" t="n">
        <f aca="false">IF(Q38=0,0,P38)</f>
        <v>0</v>
      </c>
      <c r="T38" s="0" t="n">
        <f aca="false">$I38*S38</f>
        <v>0</v>
      </c>
      <c r="U38" s="0" t="n">
        <v>1</v>
      </c>
      <c r="V38" s="0" t="n">
        <f aca="false">IF(U38=0,0,T38)</f>
        <v>0</v>
      </c>
      <c r="X38" s="0" t="n">
        <f aca="false">$I38*W38</f>
        <v>0</v>
      </c>
      <c r="Z38" s="0" t="n">
        <f aca="false">IF(Y38=0,0,X38)</f>
        <v>0</v>
      </c>
    </row>
    <row r="39" customFormat="false" ht="13.8" hidden="false" customHeight="false" outlineLevel="0" collapsed="false">
      <c r="A39" s="7" t="s">
        <v>137</v>
      </c>
      <c r="B39" s="7" t="s">
        <v>138</v>
      </c>
      <c r="C39" s="7" t="s">
        <v>152</v>
      </c>
      <c r="D39" s="7"/>
      <c r="E39" s="7" t="s">
        <v>153</v>
      </c>
      <c r="F39" s="7" t="s">
        <v>64</v>
      </c>
      <c r="G39" s="7"/>
      <c r="H39" s="7"/>
      <c r="I39" s="7" t="n">
        <v>1</v>
      </c>
      <c r="J39" s="8" t="n">
        <f aca="false">100*P39/$P$61</f>
        <v>0</v>
      </c>
      <c r="K39" s="9" t="n">
        <f aca="false">$K$1*I39</f>
        <v>3</v>
      </c>
      <c r="L39" s="9" t="n">
        <v>49</v>
      </c>
      <c r="M39" s="9" t="n">
        <f aca="false">K39-L39</f>
        <v>-46</v>
      </c>
      <c r="N39" s="9" t="s">
        <v>27</v>
      </c>
      <c r="P39" s="0" t="n">
        <f aca="false">$I39*O39</f>
        <v>0</v>
      </c>
      <c r="R39" s="0" t="n">
        <f aca="false">IF(Q39=0,0,P39)</f>
        <v>0</v>
      </c>
      <c r="S39" s="0" t="n">
        <v>0.1</v>
      </c>
      <c r="T39" s="0" t="n">
        <f aca="false">$I39*S39</f>
        <v>0.1</v>
      </c>
      <c r="U39" s="0" t="n">
        <v>1</v>
      </c>
      <c r="V39" s="0" t="n">
        <f aca="false">IF(U39=0,0,T39)</f>
        <v>0.1</v>
      </c>
      <c r="X39" s="0" t="n">
        <f aca="false">$I39*W39</f>
        <v>0</v>
      </c>
      <c r="Z39" s="0" t="n">
        <f aca="false">IF(Y39=0,0,X39)</f>
        <v>0</v>
      </c>
    </row>
    <row r="40" customFormat="false" ht="13.8" hidden="false" customHeight="false" outlineLevel="0" collapsed="false">
      <c r="A40" s="7" t="s">
        <v>137</v>
      </c>
      <c r="B40" s="7" t="s">
        <v>138</v>
      </c>
      <c r="C40" s="7" t="s">
        <v>154</v>
      </c>
      <c r="D40" s="7"/>
      <c r="E40" s="7" t="s">
        <v>155</v>
      </c>
      <c r="F40" s="7" t="s">
        <v>64</v>
      </c>
      <c r="G40" s="7"/>
      <c r="H40" s="7"/>
      <c r="I40" s="7" t="n">
        <v>8</v>
      </c>
      <c r="J40" s="8" t="n">
        <f aca="false">100*P40/$P$61</f>
        <v>0</v>
      </c>
      <c r="K40" s="9" t="n">
        <f aca="false">$K$1*I40</f>
        <v>24</v>
      </c>
      <c r="L40" s="9" t="n">
        <v>42</v>
      </c>
      <c r="M40" s="9" t="n">
        <f aca="false">K40-L40</f>
        <v>-18</v>
      </c>
      <c r="N40" s="9" t="s">
        <v>27</v>
      </c>
      <c r="P40" s="0" t="n">
        <f aca="false">$I40*O40</f>
        <v>0</v>
      </c>
      <c r="R40" s="0" t="n">
        <f aca="false">IF(Q40=0,0,P40)</f>
        <v>0</v>
      </c>
      <c r="S40" s="0" t="n">
        <v>0.13</v>
      </c>
      <c r="T40" s="0" t="n">
        <f aca="false">$I40*S40</f>
        <v>1.04</v>
      </c>
      <c r="U40" s="0" t="n">
        <v>1</v>
      </c>
      <c r="V40" s="0" t="n">
        <f aca="false">IF(U40=0,0,T40)</f>
        <v>1.04</v>
      </c>
      <c r="X40" s="0" t="n">
        <f aca="false">$I40*W40</f>
        <v>0</v>
      </c>
      <c r="Z40" s="0" t="n">
        <f aca="false">IF(Y40=0,0,X40)</f>
        <v>0</v>
      </c>
    </row>
    <row r="41" customFormat="false" ht="13.8" hidden="false" customHeight="false" outlineLevel="0" collapsed="false">
      <c r="A41" s="7" t="s">
        <v>137</v>
      </c>
      <c r="B41" s="7" t="s">
        <v>138</v>
      </c>
      <c r="C41" s="7" t="s">
        <v>156</v>
      </c>
      <c r="D41" s="7"/>
      <c r="E41" s="7" t="s">
        <v>157</v>
      </c>
      <c r="F41" s="7" t="s">
        <v>64</v>
      </c>
      <c r="G41" s="7"/>
      <c r="H41" s="7"/>
      <c r="I41" s="7" t="n">
        <v>9</v>
      </c>
      <c r="J41" s="8" t="n">
        <f aca="false">100*P41/$P$61</f>
        <v>0</v>
      </c>
      <c r="K41" s="9" t="n">
        <f aca="false">$K$1*I41</f>
        <v>27</v>
      </c>
      <c r="L41" s="9" t="n">
        <v>18</v>
      </c>
      <c r="M41" s="9" t="n">
        <f aca="false">K41-L41</f>
        <v>9</v>
      </c>
      <c r="N41" s="9" t="s">
        <v>27</v>
      </c>
      <c r="P41" s="0" t="n">
        <f aca="false">$I41*O41</f>
        <v>0</v>
      </c>
      <c r="R41" s="0" t="n">
        <f aca="false">IF(Q41=0,0,P41)</f>
        <v>0</v>
      </c>
      <c r="T41" s="0" t="n">
        <f aca="false">$I41*S41</f>
        <v>0</v>
      </c>
      <c r="V41" s="0" t="n">
        <f aca="false">IF(U41=0,0,T41)</f>
        <v>0</v>
      </c>
      <c r="X41" s="0" t="n">
        <f aca="false">$I41*W41</f>
        <v>0</v>
      </c>
      <c r="Z41" s="0" t="n">
        <f aca="false">IF(Y41=0,0,X41)</f>
        <v>0</v>
      </c>
    </row>
    <row r="42" customFormat="false" ht="13.8" hidden="false" customHeight="false" outlineLevel="0" collapsed="false">
      <c r="A42" s="7" t="s">
        <v>137</v>
      </c>
      <c r="B42" s="7" t="s">
        <v>138</v>
      </c>
      <c r="C42" s="7" t="s">
        <v>158</v>
      </c>
      <c r="D42" s="7"/>
      <c r="E42" s="7" t="s">
        <v>159</v>
      </c>
      <c r="F42" s="7" t="s">
        <v>64</v>
      </c>
      <c r="G42" s="7"/>
      <c r="H42" s="7"/>
      <c r="I42" s="7" t="n">
        <v>2</v>
      </c>
      <c r="J42" s="8" t="n">
        <f aca="false">100*P42/$P$61</f>
        <v>0</v>
      </c>
      <c r="K42" s="9" t="n">
        <f aca="false">$K$1*I42</f>
        <v>6</v>
      </c>
      <c r="L42" s="9" t="n">
        <v>10</v>
      </c>
      <c r="M42" s="9" t="n">
        <f aca="false">K42-L42</f>
        <v>-4</v>
      </c>
      <c r="N42" s="9" t="s">
        <v>27</v>
      </c>
    </row>
    <row r="43" customFormat="false" ht="13.8" hidden="false" customHeight="false" outlineLevel="0" collapsed="false">
      <c r="A43" s="7" t="s">
        <v>137</v>
      </c>
      <c r="B43" s="7" t="s">
        <v>138</v>
      </c>
      <c r="C43" s="7" t="s">
        <v>160</v>
      </c>
      <c r="D43" s="7" t="s">
        <v>161</v>
      </c>
      <c r="E43" s="7" t="s">
        <v>162</v>
      </c>
      <c r="F43" s="7" t="s">
        <v>64</v>
      </c>
      <c r="G43" s="7"/>
      <c r="H43" s="7"/>
      <c r="I43" s="7" t="n">
        <v>1</v>
      </c>
      <c r="J43" s="8" t="n">
        <f aca="false">100*P43/$P$61</f>
        <v>0</v>
      </c>
      <c r="K43" s="9" t="n">
        <f aca="false">$K$1*I43</f>
        <v>3</v>
      </c>
      <c r="L43" s="9" t="n">
        <v>5</v>
      </c>
      <c r="M43" s="9" t="n">
        <f aca="false">K43-L43</f>
        <v>-2</v>
      </c>
      <c r="N43" s="9" t="s">
        <v>27</v>
      </c>
      <c r="P43" s="0" t="n">
        <f aca="false">$I43*O43</f>
        <v>0</v>
      </c>
      <c r="R43" s="0" t="n">
        <f aca="false">IF(Q43=0,0,P43)</f>
        <v>0</v>
      </c>
      <c r="T43" s="0" t="n">
        <f aca="false">$I43*S43</f>
        <v>0</v>
      </c>
      <c r="V43" s="0" t="n">
        <f aca="false">IF(U43=0,0,T43)</f>
        <v>0</v>
      </c>
      <c r="X43" s="0" t="n">
        <f aca="false">$I43*W43</f>
        <v>0</v>
      </c>
      <c r="Z43" s="0" t="n">
        <f aca="false">IF(Y43=0,0,X43)</f>
        <v>0</v>
      </c>
    </row>
    <row r="44" customFormat="false" ht="13.8" hidden="false" customHeight="false" outlineLevel="0" collapsed="false">
      <c r="A44" s="7" t="s">
        <v>137</v>
      </c>
      <c r="B44" s="7" t="s">
        <v>138</v>
      </c>
      <c r="C44" s="7" t="s">
        <v>163</v>
      </c>
      <c r="D44" s="7"/>
      <c r="E44" s="7" t="s">
        <v>164</v>
      </c>
      <c r="F44" s="7" t="s">
        <v>64</v>
      </c>
      <c r="G44" s="7"/>
      <c r="H44" s="7"/>
      <c r="I44" s="7" t="n">
        <v>1</v>
      </c>
      <c r="J44" s="8" t="n">
        <f aca="false">100*P44/$P$61</f>
        <v>0</v>
      </c>
      <c r="K44" s="9" t="n">
        <f aca="false">$K$1*I44</f>
        <v>3</v>
      </c>
      <c r="L44" s="9" t="n">
        <v>9</v>
      </c>
      <c r="M44" s="9" t="n">
        <f aca="false">K44-L44</f>
        <v>-6</v>
      </c>
      <c r="N44" s="9" t="s">
        <v>83</v>
      </c>
      <c r="P44" s="0" t="n">
        <f aca="false">$I44*O44</f>
        <v>0</v>
      </c>
      <c r="R44" s="0" t="n">
        <f aca="false">IF(Q44=0,0,P44)</f>
        <v>0</v>
      </c>
      <c r="T44" s="0" t="n">
        <f aca="false">$I44*S44</f>
        <v>0</v>
      </c>
      <c r="V44" s="0" t="n">
        <f aca="false">IF(U44=0,0,T44)</f>
        <v>0</v>
      </c>
      <c r="X44" s="0" t="n">
        <f aca="false">$I44*W44</f>
        <v>0</v>
      </c>
      <c r="Z44" s="0" t="n">
        <f aca="false">IF(Y44=0,0,X44)</f>
        <v>0</v>
      </c>
    </row>
    <row r="45" customFormat="false" ht="13.8" hidden="false" customHeight="false" outlineLevel="0" collapsed="false">
      <c r="A45" s="7" t="s">
        <v>137</v>
      </c>
      <c r="B45" s="7" t="s">
        <v>138</v>
      </c>
      <c r="C45" s="7" t="s">
        <v>165</v>
      </c>
      <c r="D45" s="7"/>
      <c r="E45" s="7" t="s">
        <v>166</v>
      </c>
      <c r="F45" s="7" t="s">
        <v>151</v>
      </c>
      <c r="G45" s="7"/>
      <c r="H45" s="7"/>
      <c r="I45" s="7" t="n">
        <v>16</v>
      </c>
      <c r="J45" s="8" t="n">
        <f aca="false">100*P45/$P$61</f>
        <v>0</v>
      </c>
      <c r="K45" s="9" t="n">
        <f aca="false">$K$1*I45</f>
        <v>48</v>
      </c>
      <c r="L45" s="9"/>
      <c r="M45" s="9" t="n">
        <f aca="false">K45-L45</f>
        <v>48</v>
      </c>
      <c r="N45" s="9" t="s">
        <v>167</v>
      </c>
      <c r="P45" s="0" t="n">
        <f aca="false">$I45*O45</f>
        <v>0</v>
      </c>
      <c r="R45" s="0" t="n">
        <f aca="false">IF(Q45=0,0,P45)</f>
        <v>0</v>
      </c>
      <c r="S45" s="0" t="n">
        <v>1.7</v>
      </c>
      <c r="T45" s="0" t="n">
        <f aca="false">$I45*S45</f>
        <v>27.2</v>
      </c>
      <c r="U45" s="0" t="n">
        <v>1</v>
      </c>
      <c r="V45" s="0" t="n">
        <f aca="false">IF(U45=0,0,T45)</f>
        <v>27.2</v>
      </c>
      <c r="X45" s="0" t="n">
        <f aca="false">$I45*W45</f>
        <v>0</v>
      </c>
      <c r="Z45" s="0" t="n">
        <f aca="false">IF(Y45=0,0,X45)</f>
        <v>0</v>
      </c>
    </row>
    <row r="46" customFormat="false" ht="13.8" hidden="false" customHeight="false" outlineLevel="0" collapsed="false">
      <c r="A46" s="7" t="s">
        <v>137</v>
      </c>
      <c r="B46" s="7" t="s">
        <v>138</v>
      </c>
      <c r="C46" s="7" t="s">
        <v>168</v>
      </c>
      <c r="D46" s="7"/>
      <c r="E46" s="7" t="s">
        <v>169</v>
      </c>
      <c r="F46" s="7" t="s">
        <v>64</v>
      </c>
      <c r="G46" s="7"/>
      <c r="H46" s="7"/>
      <c r="I46" s="7" t="n">
        <v>1</v>
      </c>
      <c r="J46" s="8" t="n">
        <f aca="false">100*P46/$P$61</f>
        <v>0</v>
      </c>
      <c r="K46" s="9" t="n">
        <f aca="false">$K$1*I46</f>
        <v>3</v>
      </c>
      <c r="L46" s="9" t="n">
        <v>18</v>
      </c>
      <c r="M46" s="9" t="n">
        <f aca="false">K46-L46</f>
        <v>-15</v>
      </c>
      <c r="N46" s="9" t="s">
        <v>27</v>
      </c>
      <c r="P46" s="0" t="n">
        <f aca="false">$I46*O46</f>
        <v>0</v>
      </c>
      <c r="R46" s="0" t="n">
        <f aca="false">IF(Q46=0,0,P46)</f>
        <v>0</v>
      </c>
      <c r="T46" s="0" t="n">
        <f aca="false">$I46*S46</f>
        <v>0</v>
      </c>
      <c r="V46" s="0" t="n">
        <f aca="false">IF(U46=0,0,T46)</f>
        <v>0</v>
      </c>
      <c r="X46" s="0" t="n">
        <f aca="false">$I46*W46</f>
        <v>0</v>
      </c>
      <c r="Z46" s="0" t="n">
        <f aca="false">IF(Y46=0,0,X46)</f>
        <v>0</v>
      </c>
    </row>
    <row r="47" customFormat="false" ht="13.8" hidden="false" customHeight="false" outlineLevel="0" collapsed="false">
      <c r="A47" s="7" t="s">
        <v>137</v>
      </c>
      <c r="B47" s="7" t="s">
        <v>138</v>
      </c>
      <c r="C47" s="7" t="s">
        <v>170</v>
      </c>
      <c r="D47" s="7"/>
      <c r="E47" s="7" t="s">
        <v>171</v>
      </c>
      <c r="F47" s="7" t="s">
        <v>151</v>
      </c>
      <c r="G47" s="7"/>
      <c r="H47" s="7"/>
      <c r="I47" s="7" t="n">
        <v>32</v>
      </c>
      <c r="J47" s="8" t="n">
        <f aca="false">100*P47/$P$61</f>
        <v>1.78188219873983</v>
      </c>
      <c r="K47" s="9" t="n">
        <f aca="false">$K$1*I47</f>
        <v>96</v>
      </c>
      <c r="L47" s="9" t="n">
        <v>218</v>
      </c>
      <c r="M47" s="9" t="n">
        <f aca="false">K47-L47</f>
        <v>-122</v>
      </c>
      <c r="N47" s="9" t="s">
        <v>27</v>
      </c>
      <c r="O47" s="0" t="n">
        <v>2.6</v>
      </c>
      <c r="P47" s="0" t="n">
        <f aca="false">$I47*O47</f>
        <v>83.2</v>
      </c>
      <c r="R47" s="0" t="n">
        <f aca="false">IF(Q47=0,0,P47)</f>
        <v>0</v>
      </c>
      <c r="S47" s="0" t="n">
        <v>1.1</v>
      </c>
      <c r="T47" s="0" t="n">
        <f aca="false">$I47*S47</f>
        <v>35.2</v>
      </c>
      <c r="U47" s="0" t="n">
        <v>1</v>
      </c>
      <c r="V47" s="0" t="n">
        <f aca="false">IF(U47=0,0,T47)</f>
        <v>35.2</v>
      </c>
      <c r="X47" s="0" t="n">
        <f aca="false">$I47*W47</f>
        <v>0</v>
      </c>
      <c r="Z47" s="0" t="n">
        <f aca="false">IF(Y47=0,0,X47)</f>
        <v>0</v>
      </c>
    </row>
    <row r="48" customFormat="false" ht="13.8" hidden="false" customHeight="false" outlineLevel="0" collapsed="false">
      <c r="A48" s="7" t="s">
        <v>137</v>
      </c>
      <c r="B48" s="7" t="s">
        <v>138</v>
      </c>
      <c r="C48" s="7" t="s">
        <v>172</v>
      </c>
      <c r="D48" s="7"/>
      <c r="E48" s="7" t="s">
        <v>173</v>
      </c>
      <c r="F48" s="7" t="s">
        <v>64</v>
      </c>
      <c r="G48" s="7"/>
      <c r="H48" s="7"/>
      <c r="I48" s="7" t="n">
        <v>1</v>
      </c>
      <c r="J48" s="8" t="n">
        <f aca="false">100*P48/$P$61</f>
        <v>0</v>
      </c>
      <c r="K48" s="9" t="n">
        <f aca="false">$K$1*I48</f>
        <v>3</v>
      </c>
      <c r="L48" s="9" t="n">
        <v>9</v>
      </c>
      <c r="M48" s="9" t="n">
        <f aca="false">K48-L48</f>
        <v>-6</v>
      </c>
      <c r="N48" s="9" t="s">
        <v>83</v>
      </c>
      <c r="P48" s="0" t="n">
        <f aca="false">$I48*O48</f>
        <v>0</v>
      </c>
      <c r="R48" s="0" t="n">
        <f aca="false">IF(Q48=0,0,P48)</f>
        <v>0</v>
      </c>
      <c r="T48" s="0" t="n">
        <f aca="false">$I48*S48</f>
        <v>0</v>
      </c>
      <c r="V48" s="0" t="n">
        <f aca="false">IF(U48=0,0,T48)</f>
        <v>0</v>
      </c>
      <c r="X48" s="0" t="n">
        <f aca="false">$I48*W48</f>
        <v>0</v>
      </c>
      <c r="Z48" s="0" t="n">
        <f aca="false">IF(Y48=0,0,X48)</f>
        <v>0</v>
      </c>
    </row>
    <row r="49" customFormat="false" ht="13.8" hidden="false" customHeight="false" outlineLevel="0" collapsed="false">
      <c r="A49" s="7" t="s">
        <v>137</v>
      </c>
      <c r="B49" s="7" t="s">
        <v>138</v>
      </c>
      <c r="C49" s="7" t="s">
        <v>174</v>
      </c>
      <c r="D49" s="7"/>
      <c r="E49" s="7" t="s">
        <v>175</v>
      </c>
      <c r="F49" s="7" t="s">
        <v>64</v>
      </c>
      <c r="G49" s="7"/>
      <c r="H49" s="7"/>
      <c r="I49" s="7" t="n">
        <v>4</v>
      </c>
      <c r="J49" s="8" t="n">
        <f aca="false">100*P49/$P$61</f>
        <v>0</v>
      </c>
      <c r="K49" s="9" t="n">
        <f aca="false">$K$1*I49</f>
        <v>12</v>
      </c>
      <c r="L49" s="9" t="n">
        <v>46</v>
      </c>
      <c r="M49" s="9" t="n">
        <f aca="false">K49-L49</f>
        <v>-34</v>
      </c>
      <c r="N49" s="9" t="s">
        <v>27</v>
      </c>
      <c r="P49" s="0" t="n">
        <f aca="false">$I49*O49</f>
        <v>0</v>
      </c>
      <c r="R49" s="0" t="n">
        <f aca="false">IF(Q49=0,0,P49)</f>
        <v>0</v>
      </c>
      <c r="S49" s="0" t="n">
        <v>0.1</v>
      </c>
      <c r="T49" s="0" t="n">
        <f aca="false">$I49*S49</f>
        <v>0.4</v>
      </c>
      <c r="U49" s="0" t="n">
        <v>1</v>
      </c>
      <c r="V49" s="0" t="n">
        <f aca="false">IF(U49=0,0,T49)</f>
        <v>0.4</v>
      </c>
      <c r="X49" s="0" t="n">
        <f aca="false">$I49*W49</f>
        <v>0</v>
      </c>
      <c r="Z49" s="0" t="n">
        <f aca="false">IF(Y49=0,0,X49)</f>
        <v>0</v>
      </c>
    </row>
    <row r="50" customFormat="false" ht="13.8" hidden="false" customHeight="false" outlineLevel="0" collapsed="false">
      <c r="A50" s="7" t="s">
        <v>137</v>
      </c>
      <c r="B50" s="7" t="s">
        <v>138</v>
      </c>
      <c r="C50" s="7" t="s">
        <v>176</v>
      </c>
      <c r="D50" s="7" t="s">
        <v>177</v>
      </c>
      <c r="E50" s="7" t="s">
        <v>178</v>
      </c>
      <c r="F50" s="7" t="s">
        <v>64</v>
      </c>
      <c r="G50" s="7"/>
      <c r="H50" s="7"/>
      <c r="I50" s="7" t="n">
        <v>1</v>
      </c>
      <c r="J50" s="8" t="n">
        <f aca="false">100*P50/$P$61</f>
        <v>0</v>
      </c>
      <c r="K50" s="9" t="n">
        <f aca="false">$K$1*I50</f>
        <v>3</v>
      </c>
      <c r="L50" s="9" t="n">
        <v>18</v>
      </c>
      <c r="M50" s="9" t="n">
        <f aca="false">K50-L50</f>
        <v>-15</v>
      </c>
      <c r="N50" s="9" t="s">
        <v>27</v>
      </c>
      <c r="P50" s="0" t="n">
        <f aca="false">$I50*O50</f>
        <v>0</v>
      </c>
      <c r="R50" s="0" t="n">
        <f aca="false">IF(Q50=0,0,P50)</f>
        <v>0</v>
      </c>
      <c r="T50" s="0" t="n">
        <f aca="false">$I50*S50</f>
        <v>0</v>
      </c>
      <c r="V50" s="0" t="n">
        <f aca="false">IF(U50=0,0,T50)</f>
        <v>0</v>
      </c>
      <c r="X50" s="0" t="n">
        <f aca="false">$I50*W50</f>
        <v>0</v>
      </c>
      <c r="Z50" s="0" t="n">
        <f aca="false">IF(Y50=0,0,X50)</f>
        <v>0</v>
      </c>
    </row>
    <row r="51" customFormat="false" ht="13.8" hidden="false" customHeight="false" outlineLevel="0" collapsed="false">
      <c r="A51" s="7" t="s">
        <v>179</v>
      </c>
      <c r="B51" s="7" t="s">
        <v>180</v>
      </c>
      <c r="C51" s="7"/>
      <c r="D51" s="7" t="s">
        <v>181</v>
      </c>
      <c r="E51" s="7"/>
      <c r="F51" s="7"/>
      <c r="G51" s="7"/>
      <c r="H51" s="7"/>
      <c r="I51" s="7" t="n">
        <v>6</v>
      </c>
      <c r="J51" s="8" t="n">
        <f aca="false">100*P51/$P$61</f>
        <v>5.99714727513375</v>
      </c>
      <c r="K51" s="9" t="n">
        <f aca="false">$K$1*I51</f>
        <v>18</v>
      </c>
      <c r="L51" s="9" t="s">
        <v>182</v>
      </c>
      <c r="M51" s="9" t="e">
        <f aca="false">K51-L51</f>
        <v>#VALUE!</v>
      </c>
      <c r="N51" s="9" t="s">
        <v>27</v>
      </c>
      <c r="O51" s="0" t="n">
        <v>46.67</v>
      </c>
      <c r="P51" s="0" t="n">
        <f aca="false">$I51*O51</f>
        <v>280.02</v>
      </c>
      <c r="R51" s="0" t="n">
        <f aca="false">IF(Q51=0,0,P51)</f>
        <v>0</v>
      </c>
      <c r="S51" s="0" t="n">
        <v>13.4</v>
      </c>
      <c r="T51" s="0" t="n">
        <f aca="false">$I51*S51</f>
        <v>80.4</v>
      </c>
      <c r="U51" s="0" t="n">
        <v>1</v>
      </c>
      <c r="V51" s="0" t="n">
        <f aca="false">IF(U51=0,0,T51)</f>
        <v>80.4</v>
      </c>
      <c r="X51" s="0" t="n">
        <f aca="false">$I51*W51</f>
        <v>0</v>
      </c>
      <c r="Z51" s="0" t="n">
        <f aca="false">IF(Y51=0,0,X51)</f>
        <v>0</v>
      </c>
    </row>
    <row r="52" customFormat="false" ht="13.8" hidden="false" customHeight="false" outlineLevel="0" collapsed="false">
      <c r="A52" s="7" t="s">
        <v>179</v>
      </c>
      <c r="B52" s="7" t="s">
        <v>180</v>
      </c>
      <c r="C52" s="7"/>
      <c r="D52" s="7" t="s">
        <v>183</v>
      </c>
      <c r="E52" s="7"/>
      <c r="F52" s="7"/>
      <c r="G52" s="7"/>
      <c r="H52" s="7"/>
      <c r="I52" s="7" t="n">
        <v>8</v>
      </c>
      <c r="J52" s="8" t="n">
        <f aca="false">100*P52/$P$61</f>
        <v>0</v>
      </c>
      <c r="K52" s="9" t="n">
        <f aca="false">$K$1*I52</f>
        <v>24</v>
      </c>
      <c r="L52" s="9" t="s">
        <v>182</v>
      </c>
      <c r="M52" s="9" t="e">
        <f aca="false">K52-L52</f>
        <v>#VALUE!</v>
      </c>
      <c r="N52" s="9" t="s">
        <v>27</v>
      </c>
      <c r="P52" s="0" t="n">
        <f aca="false">$I52*O52</f>
        <v>0</v>
      </c>
      <c r="R52" s="0" t="n">
        <f aca="false">IF(Q52=0,0,P52)</f>
        <v>0</v>
      </c>
      <c r="T52" s="0" t="n">
        <f aca="false">$I52*S52</f>
        <v>0</v>
      </c>
      <c r="U52" s="0" t="n">
        <v>1</v>
      </c>
      <c r="V52" s="0" t="n">
        <f aca="false">IF(U52=0,0,T52)</f>
        <v>0</v>
      </c>
      <c r="X52" s="0" t="n">
        <f aca="false">$I52*W52</f>
        <v>0</v>
      </c>
      <c r="Z52" s="0" t="n">
        <f aca="false">IF(Y52=0,0,X52)</f>
        <v>0</v>
      </c>
    </row>
    <row r="53" customFormat="false" ht="13.8" hidden="false" customHeight="false" outlineLevel="0" collapsed="false">
      <c r="A53" s="7" t="s">
        <v>179</v>
      </c>
      <c r="B53" s="7" t="s">
        <v>184</v>
      </c>
      <c r="C53" s="7" t="s">
        <v>185</v>
      </c>
      <c r="D53" s="7" t="s">
        <v>186</v>
      </c>
      <c r="E53" s="7"/>
      <c r="F53" s="7"/>
      <c r="G53" s="7"/>
      <c r="H53" s="7"/>
      <c r="I53" s="7" t="n">
        <v>1</v>
      </c>
      <c r="J53" s="8" t="n">
        <f aca="false">100*P53/$P$61</f>
        <v>0.514004480405721</v>
      </c>
      <c r="K53" s="9" t="n">
        <f aca="false">$K$1*I53</f>
        <v>3</v>
      </c>
      <c r="L53" s="9" t="n">
        <v>20</v>
      </c>
      <c r="M53" s="9" t="n">
        <f aca="false">K53-L53</f>
        <v>-17</v>
      </c>
      <c r="N53" s="9" t="s">
        <v>116</v>
      </c>
      <c r="O53" s="0" t="n">
        <v>24</v>
      </c>
      <c r="P53" s="0" t="n">
        <f aca="false">$I53*O53</f>
        <v>24</v>
      </c>
      <c r="R53" s="0" t="n">
        <f aca="false">IF(Q53=0,0,P53)</f>
        <v>0</v>
      </c>
      <c r="S53" s="0" t="n">
        <v>10</v>
      </c>
      <c r="T53" s="0" t="n">
        <f aca="false">$I53*S53</f>
        <v>10</v>
      </c>
      <c r="U53" s="0" t="n">
        <v>1</v>
      </c>
      <c r="V53" s="0" t="n">
        <f aca="false">IF(U53=0,0,T53)</f>
        <v>10</v>
      </c>
      <c r="X53" s="0" t="n">
        <f aca="false">$I53*W53</f>
        <v>0</v>
      </c>
      <c r="Z53" s="0" t="n">
        <f aca="false">IF(Y53=0,0,X53)</f>
        <v>0</v>
      </c>
    </row>
    <row r="54" customFormat="false" ht="13.8" hidden="false" customHeight="false" outlineLevel="0" collapsed="false">
      <c r="A54" s="7" t="s">
        <v>179</v>
      </c>
      <c r="B54" s="7" t="s">
        <v>187</v>
      </c>
      <c r="C54" s="7" t="s">
        <v>188</v>
      </c>
      <c r="D54" s="7" t="s">
        <v>189</v>
      </c>
      <c r="E54" s="7"/>
      <c r="F54" s="7"/>
      <c r="G54" s="7"/>
      <c r="H54" s="7"/>
      <c r="I54" s="7" t="n">
        <v>1</v>
      </c>
      <c r="J54" s="8" t="n">
        <f aca="false">100*P54/$P$61</f>
        <v>2.78419093553099</v>
      </c>
      <c r="K54" s="9" t="n">
        <f aca="false">$K$1*I54</f>
        <v>3</v>
      </c>
      <c r="L54" s="9" t="n">
        <v>1</v>
      </c>
      <c r="M54" s="9" t="n">
        <f aca="false">K54-L54</f>
        <v>2</v>
      </c>
      <c r="N54" s="9" t="s">
        <v>124</v>
      </c>
      <c r="O54" s="0" t="n">
        <v>130</v>
      </c>
      <c r="P54" s="0" t="n">
        <f aca="false">$I54*O54</f>
        <v>130</v>
      </c>
      <c r="R54" s="0" t="n">
        <f aca="false">IF(Q54=0,0,P54)</f>
        <v>0</v>
      </c>
      <c r="S54" s="0" t="n">
        <v>79.5</v>
      </c>
      <c r="T54" s="0" t="n">
        <f aca="false">$I54*S54</f>
        <v>79.5</v>
      </c>
      <c r="U54" s="0" t="n">
        <v>1</v>
      </c>
      <c r="V54" s="0" t="n">
        <f aca="false">IF(U54=0,0,T54)</f>
        <v>79.5</v>
      </c>
      <c r="X54" s="0" t="n">
        <f aca="false">$I54*W54</f>
        <v>0</v>
      </c>
      <c r="Z54" s="0" t="n">
        <f aca="false">IF(Y54=0,0,X54)</f>
        <v>0</v>
      </c>
    </row>
    <row r="55" customFormat="false" ht="13.8" hidden="false" customHeight="false" outlineLevel="0" collapsed="false">
      <c r="A55" s="7" t="s">
        <v>179</v>
      </c>
      <c r="B55" s="7" t="s">
        <v>190</v>
      </c>
      <c r="C55" s="7" t="s">
        <v>191</v>
      </c>
      <c r="D55" s="7" t="s">
        <v>192</v>
      </c>
      <c r="E55" s="7"/>
      <c r="F55" s="7"/>
      <c r="G55" s="7"/>
      <c r="H55" s="7"/>
      <c r="I55" s="7" t="n">
        <v>1</v>
      </c>
      <c r="J55" s="8" t="n">
        <f aca="false">100*P55/$P$61</f>
        <v>0</v>
      </c>
      <c r="K55" s="9" t="n">
        <f aca="false">$K$1*I55</f>
        <v>3</v>
      </c>
      <c r="L55" s="9"/>
      <c r="M55" s="9" t="n">
        <f aca="false">K55-L55</f>
        <v>3</v>
      </c>
      <c r="N55" s="9" t="s">
        <v>96</v>
      </c>
      <c r="P55" s="0" t="n">
        <f aca="false">$I55*O55</f>
        <v>0</v>
      </c>
      <c r="R55" s="0" t="n">
        <f aca="false">IF(Q55=0,0,P55)</f>
        <v>0</v>
      </c>
      <c r="T55" s="0" t="n">
        <f aca="false">$I55*S55</f>
        <v>0</v>
      </c>
      <c r="V55" s="0" t="n">
        <f aca="false">IF(U55=0,0,T55)</f>
        <v>0</v>
      </c>
      <c r="X55" s="0" t="n">
        <f aca="false">$I55*W55</f>
        <v>0</v>
      </c>
      <c r="Z55" s="0" t="n">
        <f aca="false">IF(Y55=0,0,X55)</f>
        <v>0</v>
      </c>
    </row>
    <row r="56" customFormat="false" ht="13.8" hidden="false" customHeight="false" outlineLevel="0" collapsed="false">
      <c r="A56" s="7" t="s">
        <v>179</v>
      </c>
      <c r="B56" s="7" t="s">
        <v>190</v>
      </c>
      <c r="C56" s="7" t="s">
        <v>193</v>
      </c>
      <c r="D56" s="7" t="s">
        <v>194</v>
      </c>
      <c r="E56" s="7"/>
      <c r="F56" s="7"/>
      <c r="G56" s="7"/>
      <c r="H56" s="7"/>
      <c r="I56" s="7" t="n">
        <v>1</v>
      </c>
      <c r="J56" s="8" t="n">
        <f aca="false">100*P56/$P$61</f>
        <v>0.299835946903337</v>
      </c>
      <c r="K56" s="9" t="n">
        <f aca="false">$K$1*I56</f>
        <v>3</v>
      </c>
      <c r="L56" s="9" t="n">
        <v>4</v>
      </c>
      <c r="M56" s="9" t="n">
        <f aca="false">K56-L56</f>
        <v>-1</v>
      </c>
      <c r="N56" s="9" t="s">
        <v>27</v>
      </c>
      <c r="O56" s="0" t="n">
        <v>14</v>
      </c>
      <c r="P56" s="0" t="n">
        <f aca="false">$I56*O56</f>
        <v>14</v>
      </c>
      <c r="R56" s="0" t="n">
        <f aca="false">IF(Q56=0,0,P56)</f>
        <v>0</v>
      </c>
      <c r="S56" s="0" t="n">
        <v>4.8</v>
      </c>
      <c r="T56" s="0" t="n">
        <f aca="false">$I56*S56</f>
        <v>4.8</v>
      </c>
      <c r="U56" s="0" t="n">
        <v>1</v>
      </c>
      <c r="V56" s="0" t="n">
        <f aca="false">IF(U56=0,0,T56)</f>
        <v>4.8</v>
      </c>
      <c r="X56" s="0" t="n">
        <f aca="false">$I56*W56</f>
        <v>0</v>
      </c>
      <c r="Z56" s="0" t="n">
        <f aca="false">IF(Y56=0,0,X56)</f>
        <v>0</v>
      </c>
    </row>
    <row r="57" customFormat="false" ht="13.8" hidden="false" customHeight="false" outlineLevel="0" collapsed="false">
      <c r="A57" s="7" t="s">
        <v>179</v>
      </c>
      <c r="B57" s="7" t="s">
        <v>195</v>
      </c>
      <c r="C57" s="7" t="s">
        <v>196</v>
      </c>
      <c r="D57" s="7" t="s">
        <v>197</v>
      </c>
      <c r="E57" s="7"/>
      <c r="F57" s="7"/>
      <c r="G57" s="7"/>
      <c r="H57" s="7"/>
      <c r="I57" s="7" t="n">
        <v>1</v>
      </c>
      <c r="J57" s="8" t="n">
        <f aca="false">100*P57/$P$61</f>
        <v>0</v>
      </c>
      <c r="K57" s="9" t="n">
        <f aca="false">$K$1*I57</f>
        <v>3</v>
      </c>
      <c r="L57" s="9" t="n">
        <v>5</v>
      </c>
      <c r="M57" s="9" t="n">
        <f aca="false">K57-L57</f>
        <v>-2</v>
      </c>
      <c r="N57" s="9" t="s">
        <v>198</v>
      </c>
      <c r="P57" s="0" t="n">
        <f aca="false">$I57*O57</f>
        <v>0</v>
      </c>
      <c r="R57" s="0" t="n">
        <f aca="false">IF(Q57=0,0,P57)</f>
        <v>0</v>
      </c>
      <c r="T57" s="0" t="n">
        <f aca="false">$I57*S57</f>
        <v>0</v>
      </c>
      <c r="V57" s="0" t="n">
        <f aca="false">IF(U57=0,0,T57)</f>
        <v>0</v>
      </c>
      <c r="X57" s="0" t="n">
        <f aca="false">$I57*W57</f>
        <v>0</v>
      </c>
      <c r="Z57" s="0" t="n">
        <f aca="false">IF(Y57=0,0,X57)</f>
        <v>0</v>
      </c>
    </row>
    <row r="58" customFormat="false" ht="13.8" hidden="false" customHeight="false" outlineLevel="0" collapsed="false">
      <c r="A58" s="7" t="s">
        <v>199</v>
      </c>
      <c r="B58" s="7" t="s">
        <v>200</v>
      </c>
      <c r="C58" s="7" t="s">
        <v>201</v>
      </c>
      <c r="D58" s="7" t="s">
        <v>202</v>
      </c>
      <c r="E58" s="7"/>
      <c r="F58" s="7" t="s">
        <v>203</v>
      </c>
      <c r="G58" s="7"/>
      <c r="H58" s="7"/>
      <c r="I58" s="7" t="n">
        <v>2</v>
      </c>
      <c r="J58" s="8" t="n">
        <f aca="false">100*P58/$P$61</f>
        <v>0.12850112010143</v>
      </c>
      <c r="K58" s="9" t="n">
        <f aca="false">$K$1*I58</f>
        <v>6</v>
      </c>
      <c r="L58" s="9" t="n">
        <v>20</v>
      </c>
      <c r="M58" s="9" t="n">
        <f aca="false">K58-L58</f>
        <v>-14</v>
      </c>
      <c r="N58" s="9" t="s">
        <v>27</v>
      </c>
      <c r="O58" s="0" t="n">
        <v>3</v>
      </c>
      <c r="P58" s="0" t="n">
        <f aca="false">$I58*O58</f>
        <v>6</v>
      </c>
      <c r="R58" s="0" t="n">
        <f aca="false">IF(Q58=0,0,P58)</f>
        <v>0</v>
      </c>
      <c r="S58" s="0" t="n">
        <v>0.63</v>
      </c>
      <c r="T58" s="0" t="n">
        <f aca="false">$I58*S58</f>
        <v>1.26</v>
      </c>
      <c r="U58" s="0" t="n">
        <v>1</v>
      </c>
      <c r="V58" s="0" t="n">
        <f aca="false">IF(U58=0,0,T58)</f>
        <v>1.26</v>
      </c>
      <c r="X58" s="0" t="n">
        <f aca="false">$I58*W58</f>
        <v>0</v>
      </c>
      <c r="Z58" s="0" t="n">
        <f aca="false">IF(Y58=0,0,X58)</f>
        <v>0</v>
      </c>
    </row>
    <row r="59" customFormat="false" ht="13.8" hidden="false" customHeight="false" outlineLevel="0" collapsed="false">
      <c r="A59" s="7" t="s">
        <v>199</v>
      </c>
      <c r="B59" s="7" t="s">
        <v>204</v>
      </c>
      <c r="C59" s="7" t="s">
        <v>205</v>
      </c>
      <c r="D59" s="7" t="s">
        <v>206</v>
      </c>
      <c r="E59" s="7"/>
      <c r="F59" s="7" t="s">
        <v>39</v>
      </c>
      <c r="G59" s="7"/>
      <c r="H59" s="7"/>
      <c r="I59" s="7" t="n">
        <v>1</v>
      </c>
      <c r="J59" s="8" t="n">
        <f aca="false">100*P59/$P$61</f>
        <v>0.12850112010143</v>
      </c>
      <c r="K59" s="9" t="n">
        <f aca="false">$K$1*I59</f>
        <v>3</v>
      </c>
      <c r="L59" s="9" t="n">
        <v>18</v>
      </c>
      <c r="M59" s="9" t="n">
        <f aca="false">K59-L59</f>
        <v>-15</v>
      </c>
      <c r="N59" s="9" t="s">
        <v>27</v>
      </c>
      <c r="O59" s="0" t="n">
        <v>6</v>
      </c>
      <c r="P59" s="0" t="n">
        <f aca="false">$I59*O59</f>
        <v>6</v>
      </c>
      <c r="R59" s="0" t="n">
        <f aca="false">IF(Q59=0,0,P59)</f>
        <v>0</v>
      </c>
      <c r="S59" s="0" t="n">
        <v>1.7</v>
      </c>
      <c r="T59" s="0" t="n">
        <f aca="false">$I59*S59</f>
        <v>1.7</v>
      </c>
      <c r="U59" s="0" t="n">
        <v>1</v>
      </c>
      <c r="V59" s="0" t="n">
        <f aca="false">IF(U59=0,0,T59)</f>
        <v>1.7</v>
      </c>
      <c r="X59" s="0" t="n">
        <f aca="false">$I59*W59</f>
        <v>0</v>
      </c>
      <c r="Z59" s="0" t="n">
        <f aca="false">IF(Y59=0,0,X59)</f>
        <v>0</v>
      </c>
    </row>
    <row r="60" customFormat="false" ht="13.8" hidden="false" customHeight="false" outlineLevel="0" collapsed="false">
      <c r="A60" s="7" t="s">
        <v>199</v>
      </c>
      <c r="B60" s="7" t="s">
        <v>207</v>
      </c>
      <c r="C60" s="7" t="s">
        <v>208</v>
      </c>
      <c r="D60" s="7" t="s">
        <v>209</v>
      </c>
      <c r="E60" s="7"/>
      <c r="F60" s="7" t="s">
        <v>39</v>
      </c>
      <c r="G60" s="7"/>
      <c r="H60" s="7"/>
      <c r="I60" s="7" t="n">
        <v>2</v>
      </c>
      <c r="J60" s="8" t="n">
        <f aca="false">100*P60/$P$61</f>
        <v>0.428337067004767</v>
      </c>
      <c r="K60" s="9" t="n">
        <f aca="false">$K$1*I60</f>
        <v>6</v>
      </c>
      <c r="L60" s="9" t="n">
        <v>6</v>
      </c>
      <c r="M60" s="9" t="n">
        <f aca="false">K60-L60</f>
        <v>0</v>
      </c>
      <c r="N60" s="9" t="s">
        <v>27</v>
      </c>
      <c r="O60" s="0" t="n">
        <v>10</v>
      </c>
      <c r="P60" s="0" t="n">
        <f aca="false">$I60*O60</f>
        <v>20</v>
      </c>
      <c r="R60" s="0" t="n">
        <f aca="false">IF(Q60=0,0,P60)</f>
        <v>0</v>
      </c>
      <c r="S60" s="0" t="s">
        <v>210</v>
      </c>
      <c r="T60" s="0" t="e">
        <f aca="false">$I60*S60</f>
        <v>#VALUE!</v>
      </c>
      <c r="V60" s="0" t="n">
        <f aca="false">IF(U60=0,0,T60)</f>
        <v>0</v>
      </c>
      <c r="X60" s="0" t="n">
        <f aca="false">$I60*W60</f>
        <v>0</v>
      </c>
      <c r="Z60" s="0" t="n">
        <f aca="false">IF(Y60=0,0,X60)</f>
        <v>0</v>
      </c>
    </row>
    <row r="61" customFormat="false" ht="13.8" hidden="false" customHeight="false" outlineLevel="0" collapsed="false">
      <c r="P61" s="0" t="n">
        <f aca="false">SUM(P3:P60)</f>
        <v>4669.22</v>
      </c>
      <c r="R61" s="0" t="n">
        <f aca="false">SUM(R3:R60)</f>
        <v>0</v>
      </c>
      <c r="V61" s="0" t="n">
        <f aca="false">SUM(V3:V60)</f>
        <v>1692.14</v>
      </c>
      <c r="Z61" s="0" t="n">
        <f aca="false">SUM(Z3:Z60)</f>
        <v>0</v>
      </c>
      <c r="AB61" s="0" t="n">
        <f aca="false">R61+V61+Z61</f>
        <v>1692.14</v>
      </c>
    </row>
    <row r="63" customFormat="false" ht="13.8" hidden="false" customHeight="false" outlineLevel="0" collapsed="false">
      <c r="R63" s="0" t="n">
        <f aca="false">P61-AB61</f>
        <v>2977.08</v>
      </c>
    </row>
  </sheetData>
  <mergeCells count="3">
    <mergeCell ref="O1:R1"/>
    <mergeCell ref="S1:V1"/>
    <mergeCell ref="W1:Z1"/>
  </mergeCells>
  <conditionalFormatting sqref="M3:M60">
    <cfRule type="expression" priority="2" aboveAverage="0" equalAverage="0" bottom="0" percent="0" rank="0" text="" dxfId="0">
      <formula>AND(M3&gt;0,U3&lt;&gt;1)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8734</TotalTime>
  <Application>LibreOffice/7.1.0.3$Windows_X86_64 LibreOffice_project/f6099ecf3d29644b5008cc8f48f42f4a40986e4c</Application>
  <AppVersion>15.0000</AppVersion>
  <DocSecurity>0</DocSecurity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2020-01-16T18:18:30Z</dcterms:created>
  <dc:creator>gsus</dc:creator>
  <dc:description/>
  <dc:language>ru-RU</dc:language>
  <cp:lastModifiedBy/>
  <dcterms:modified xsi:type="dcterms:W3CDTF">2022-03-13T18:21:50Z</dcterms:modified>
  <cp:revision>169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