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ncat-my.sharepoint.com/personal/gustavo_tudela_ctfc_cat/Documents/PhD/2025/Exchange period - Finland/YassoModeling/"/>
    </mc:Choice>
  </mc:AlternateContent>
  <xr:revisionPtr revIDLastSave="186" documentId="8_{05E220D6-E17B-4CBB-B035-B049CEFC73B5}" xr6:coauthVersionLast="47" xr6:coauthVersionMax="47" xr10:uidLastSave="{EC63BD87-C0CF-4FD6-9D17-E84A60ACD0E9}"/>
  <bookViews>
    <workbookView xWindow="-108" yWindow="-108" windowWidth="23256" windowHeight="14016" activeTab="1" xr2:uid="{4895F57A-3D92-42DC-A2E7-1FF41A1EB273}"/>
  </bookViews>
  <sheets>
    <sheet name="Hoja1" sheetId="1" r:id="rId1"/>
    <sheet name="Hoja3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D22" i="3"/>
  <c r="C12" i="3" l="1"/>
  <c r="Q11" i="3"/>
  <c r="Q9" i="3"/>
  <c r="O9" i="3"/>
  <c r="I11" i="3"/>
  <c r="I10" i="3"/>
  <c r="I9" i="3"/>
  <c r="Q10" i="3"/>
  <c r="Q8" i="3"/>
  <c r="Q12" i="3" s="1"/>
  <c r="O11" i="3"/>
  <c r="O10" i="3"/>
  <c r="O8" i="3"/>
  <c r="O12" i="3" s="1"/>
  <c r="M11" i="3"/>
  <c r="M12" i="3" s="1"/>
  <c r="M10" i="3"/>
  <c r="M9" i="3"/>
  <c r="M8" i="3"/>
  <c r="K11" i="3"/>
  <c r="K10" i="3"/>
  <c r="K9" i="3"/>
  <c r="K8" i="3"/>
  <c r="K12" i="3" s="1"/>
  <c r="I8" i="3"/>
  <c r="I12" i="3" s="1"/>
  <c r="G11" i="3"/>
  <c r="G10" i="3"/>
  <c r="G9" i="3"/>
  <c r="G8" i="3"/>
  <c r="G12" i="3" s="1"/>
  <c r="E11" i="3"/>
  <c r="E10" i="3"/>
  <c r="E9" i="3"/>
  <c r="E8" i="3"/>
  <c r="E12" i="3" s="1"/>
  <c r="C11" i="3"/>
  <c r="C10" i="3"/>
  <c r="C9" i="3"/>
  <c r="C8" i="3"/>
</calcChain>
</file>

<file path=xl/sharedStrings.xml><?xml version="1.0" encoding="utf-8"?>
<sst xmlns="http://schemas.openxmlformats.org/spreadsheetml/2006/main" count="120" uniqueCount="96">
  <si>
    <t>Species</t>
  </si>
  <si>
    <t>Size</t>
  </si>
  <si>
    <t>C1</t>
  </si>
  <si>
    <t>C2</t>
  </si>
  <si>
    <t>C3</t>
  </si>
  <si>
    <t>C4</t>
  </si>
  <si>
    <t>C5</t>
  </si>
  <si>
    <t>Pinus halepensis</t>
  </si>
  <si>
    <t>Quercus ilex</t>
  </si>
  <si>
    <t>Pinus nigra</t>
  </si>
  <si>
    <t>Olea europaea</t>
  </si>
  <si>
    <t>Quercus pubescens</t>
  </si>
  <si>
    <t>https://doi.org/10.1007/s11104-020-04799-4</t>
  </si>
  <si>
    <t>Extractables</t>
  </si>
  <si>
    <t>0,1 4</t>
  </si>
  <si>
    <t>10,28 ±</t>
  </si>
  <si>
    <t>3,73 ±</t>
  </si>
  <si>
    <t>5,44 ±</t>
  </si>
  <si>
    <t>9,25 ±</t>
  </si>
  <si>
    <t>0,2 3</t>
  </si>
  <si>
    <t>7,70 ±</t>
  </si>
  <si>
    <t>0,2 6</t>
  </si>
  <si>
    <t>6,40 ±</t>
  </si>
  <si>
    <t>0,3 4</t>
  </si>
  <si>
    <t>10,47 ±</t>
  </si>
  <si>
    <t>0,7 6</t>
  </si>
  <si>
    <t>Total lignin</t>
  </si>
  <si>
    <t>33,51 ±</t>
  </si>
  <si>
    <t>34,26 ±</t>
  </si>
  <si>
    <t>31,74 ±</t>
  </si>
  <si>
    <t>± 0,64</t>
  </si>
  <si>
    <t>31,69 ±</t>
  </si>
  <si>
    <t>34,54 ±</t>
  </si>
  <si>
    <t>37,43 ±</t>
  </si>
  <si>
    <t>±0,79</t>
  </si>
  <si>
    <t xml:space="preserve"> 9,62 ±</t>
  </si>
  <si>
    <t>20,98 ±</t>
  </si>
  <si>
    <t>29,67 ±</t>
  </si>
  <si>
    <t>± 0,14</t>
  </si>
  <si>
    <t>24,36 ±</t>
  </si>
  <si>
    <t>22,43 ±</t>
  </si>
  <si>
    <t>23,27 ±</t>
  </si>
  <si>
    <t>26,59 ±</t>
  </si>
  <si>
    <t xml:space="preserve">Cellulose </t>
  </si>
  <si>
    <t>29,15 ±</t>
  </si>
  <si>
    <t>2,45 ±</t>
  </si>
  <si>
    <t>9,36 ±</t>
  </si>
  <si>
    <t>±1,32</t>
  </si>
  <si>
    <t>15,28 ±</t>
  </si>
  <si>
    <t>13,07 ±</t>
  </si>
  <si>
    <t>12,87 ±</t>
  </si>
  <si>
    <t>12,37 ±</t>
  </si>
  <si>
    <t xml:space="preserve">Xylan </t>
  </si>
  <si>
    <t>2,81 ±</t>
  </si>
  <si>
    <t>1,06 ±</t>
  </si>
  <si>
    <t>0,81 ±</t>
  </si>
  <si>
    <t>1,94 ±</t>
  </si>
  <si>
    <t>1,31 ±</t>
  </si>
  <si>
    <t>0,98 ±</t>
  </si>
  <si>
    <t>1,62 ±</t>
  </si>
  <si>
    <t>1,25 ±</t>
  </si>
  <si>
    <t xml:space="preserve">Arabinan </t>
  </si>
  <si>
    <t>1,16 ±</t>
  </si>
  <si>
    <t>2,02 ±</t>
  </si>
  <si>
    <t>3,12 ±</t>
  </si>
  <si>
    <t>2,84 ±</t>
  </si>
  <si>
    <t>2,69 ±</t>
  </si>
  <si>
    <t>2,79 ±</t>
  </si>
  <si>
    <t>2,78 ±</t>
  </si>
  <si>
    <t>2,87 ±</t>
  </si>
  <si>
    <t xml:space="preserve">Galacturonan </t>
  </si>
  <si>
    <t>2,47 ±</t>
  </si>
  <si>
    <t>13,53 ±</t>
  </si>
  <si>
    <t>19,03 ±</t>
  </si>
  <si>
    <t>± 2,08</t>
  </si>
  <si>
    <t>22,69 ±</t>
  </si>
  <si>
    <t>20,57 ±</t>
  </si>
  <si>
    <t>±0,81</t>
  </si>
  <si>
    <t>±0,65</t>
  </si>
  <si>
    <t xml:space="preserve">Hemicellulose </t>
  </si>
  <si>
    <t>14,74 ±</t>
  </si>
  <si>
    <t>Pp</t>
  </si>
  <si>
    <t>Ph leaf</t>
  </si>
  <si>
    <t>Au</t>
  </si>
  <si>
    <t>Ea</t>
  </si>
  <si>
    <t>Ph</t>
  </si>
  <si>
    <t>Qi</t>
  </si>
  <si>
    <t>Qs bark</t>
  </si>
  <si>
    <t>Cs</t>
  </si>
  <si>
    <t>Pinus pinea</t>
  </si>
  <si>
    <t>Pinus halepensis needle</t>
  </si>
  <si>
    <t>Arbutus unedo</t>
  </si>
  <si>
    <t>Erica arborea</t>
  </si>
  <si>
    <t>Quercus suber</t>
  </si>
  <si>
    <t>Castanea sativa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</si>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</sst>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7F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1104-020-04799-4" TargetMode="External"/><Relationship Id="rId2" Type="http://schemas.openxmlformats.org/officeDocument/2006/relationships/hyperlink" Target="https://doi.org/10.1007/s11104-020-04799-4" TargetMode="External"/><Relationship Id="rId1" Type="http://schemas.openxmlformats.org/officeDocument/2006/relationships/hyperlink" Target="https://doi.org/10.1007/s11104-020-04799-4" TargetMode="External"/><Relationship Id="rId4" Type="http://schemas.openxmlformats.org/officeDocument/2006/relationships/hyperlink" Target="https://doi.org/10.1007/s11104-020-04799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5484-1D44-4970-9CC7-E6A79E76C7D7}">
  <dimension ref="A1:H16"/>
  <sheetViews>
    <sheetView workbookViewId="0">
      <selection activeCell="C19" sqref="C19"/>
    </sheetView>
  </sheetViews>
  <sheetFormatPr baseColWidth="10" defaultRowHeight="14.4" x14ac:dyDescent="0.3"/>
  <cols>
    <col min="1" max="1" width="20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 t="s">
        <v>7</v>
      </c>
      <c r="B2">
        <v>1</v>
      </c>
    </row>
    <row r="3" spans="1:8" x14ac:dyDescent="0.3">
      <c r="A3" t="s">
        <v>7</v>
      </c>
      <c r="B3">
        <v>4.5</v>
      </c>
    </row>
    <row r="4" spans="1:8" x14ac:dyDescent="0.3">
      <c r="A4" t="s">
        <v>7</v>
      </c>
      <c r="B4">
        <v>10</v>
      </c>
    </row>
    <row r="5" spans="1:8" x14ac:dyDescent="0.3">
      <c r="A5" t="s">
        <v>8</v>
      </c>
      <c r="B5">
        <v>1</v>
      </c>
      <c r="D5">
        <v>38.5</v>
      </c>
      <c r="E5">
        <v>42</v>
      </c>
      <c r="F5">
        <v>18.5</v>
      </c>
      <c r="G5">
        <v>1</v>
      </c>
      <c r="H5" s="1" t="s">
        <v>12</v>
      </c>
    </row>
    <row r="6" spans="1:8" x14ac:dyDescent="0.3">
      <c r="A6" t="s">
        <v>8</v>
      </c>
      <c r="B6">
        <v>4.5</v>
      </c>
      <c r="D6">
        <v>38.5</v>
      </c>
      <c r="E6">
        <v>42</v>
      </c>
      <c r="F6">
        <v>18.5</v>
      </c>
      <c r="G6">
        <v>1</v>
      </c>
      <c r="H6" s="1" t="s">
        <v>12</v>
      </c>
    </row>
    <row r="7" spans="1:8" x14ac:dyDescent="0.3">
      <c r="A7" t="s">
        <v>8</v>
      </c>
      <c r="B7">
        <v>10</v>
      </c>
      <c r="D7">
        <v>38.5</v>
      </c>
      <c r="E7">
        <v>42</v>
      </c>
      <c r="F7">
        <v>18.5</v>
      </c>
      <c r="G7">
        <v>1</v>
      </c>
      <c r="H7" s="1" t="s">
        <v>12</v>
      </c>
    </row>
    <row r="8" spans="1:8" x14ac:dyDescent="0.3">
      <c r="A8" t="s">
        <v>9</v>
      </c>
      <c r="B8">
        <v>1</v>
      </c>
    </row>
    <row r="9" spans="1:8" x14ac:dyDescent="0.3">
      <c r="A9" t="s">
        <v>9</v>
      </c>
      <c r="B9">
        <v>4.5</v>
      </c>
    </row>
    <row r="10" spans="1:8" x14ac:dyDescent="0.3">
      <c r="A10" t="s">
        <v>9</v>
      </c>
      <c r="B10">
        <v>10</v>
      </c>
    </row>
    <row r="11" spans="1:8" x14ac:dyDescent="0.3">
      <c r="A11" t="s">
        <v>10</v>
      </c>
      <c r="B11">
        <v>1</v>
      </c>
      <c r="D11">
        <v>44.6</v>
      </c>
      <c r="E11">
        <v>45.1</v>
      </c>
      <c r="F11">
        <v>9.5</v>
      </c>
      <c r="G11">
        <v>0.9</v>
      </c>
      <c r="H11" s="1" t="s">
        <v>12</v>
      </c>
    </row>
    <row r="12" spans="1:8" x14ac:dyDescent="0.3">
      <c r="A12" t="s">
        <v>10</v>
      </c>
      <c r="B12">
        <v>4.5</v>
      </c>
      <c r="D12">
        <v>44.6</v>
      </c>
      <c r="E12">
        <v>45.1</v>
      </c>
      <c r="F12">
        <v>9.5</v>
      </c>
      <c r="G12">
        <v>0.9</v>
      </c>
      <c r="H12" s="1" t="s">
        <v>12</v>
      </c>
    </row>
    <row r="13" spans="1:8" x14ac:dyDescent="0.3">
      <c r="A13" t="s">
        <v>10</v>
      </c>
      <c r="B13">
        <v>10</v>
      </c>
      <c r="D13">
        <v>44.6</v>
      </c>
      <c r="E13">
        <v>45.1</v>
      </c>
      <c r="F13">
        <v>9.5</v>
      </c>
      <c r="G13">
        <v>0.9</v>
      </c>
      <c r="H13" s="1" t="s">
        <v>12</v>
      </c>
    </row>
    <row r="14" spans="1:8" x14ac:dyDescent="0.3">
      <c r="A14" t="s">
        <v>11</v>
      </c>
      <c r="B14">
        <v>1</v>
      </c>
      <c r="D14">
        <v>37</v>
      </c>
      <c r="E14">
        <v>38.200000000000003</v>
      </c>
      <c r="F14">
        <v>24.1</v>
      </c>
      <c r="G14">
        <v>0.7</v>
      </c>
      <c r="H14" s="1" t="s">
        <v>12</v>
      </c>
    </row>
    <row r="15" spans="1:8" x14ac:dyDescent="0.3">
      <c r="A15" t="s">
        <v>11</v>
      </c>
      <c r="B15">
        <v>4.5</v>
      </c>
      <c r="D15">
        <v>37</v>
      </c>
      <c r="E15">
        <v>38.200000000000003</v>
      </c>
      <c r="F15">
        <v>24.1</v>
      </c>
      <c r="G15">
        <v>0.7</v>
      </c>
      <c r="H15" s="1" t="s">
        <v>12</v>
      </c>
    </row>
    <row r="16" spans="1:8" x14ac:dyDescent="0.3">
      <c r="A16" t="s">
        <v>11</v>
      </c>
      <c r="B16">
        <v>10</v>
      </c>
      <c r="D16">
        <v>37</v>
      </c>
      <c r="E16">
        <v>38.200000000000003</v>
      </c>
      <c r="F16">
        <v>24.1</v>
      </c>
      <c r="G16">
        <v>0.7</v>
      </c>
      <c r="H16" s="1" t="s">
        <v>12</v>
      </c>
    </row>
  </sheetData>
  <hyperlinks>
    <hyperlink ref="H7" r:id="rId1" xr:uid="{A73D7777-3991-42F7-AF0E-E1EEBC579D76}"/>
    <hyperlink ref="H6" r:id="rId2" xr:uid="{5BFEB539-440D-45D8-9DC9-ADF82AA59336}"/>
    <hyperlink ref="H5" r:id="rId3" xr:uid="{C86822CF-82F0-41DC-B979-076244C3758A}"/>
    <hyperlink ref="H11:H16" r:id="rId4" display="https://doi.org/10.1007/s11104-020-04799-4" xr:uid="{0E52DC3C-3322-450F-B2F3-4EA9F50272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83C9-14FF-4866-A391-9D6D8800D57B}">
  <dimension ref="B1:R22"/>
  <sheetViews>
    <sheetView tabSelected="1" workbookViewId="0">
      <selection activeCell="I9" sqref="I9"/>
    </sheetView>
  </sheetViews>
  <sheetFormatPr baseColWidth="10" defaultRowHeight="14.4" x14ac:dyDescent="0.3"/>
  <cols>
    <col min="2" max="2" width="15.88671875" customWidth="1"/>
    <col min="3" max="3" width="6.88671875" bestFit="1" customWidth="1"/>
    <col min="4" max="8" width="6" customWidth="1"/>
    <col min="9" max="9" width="8.88671875" bestFit="1" customWidth="1"/>
    <col min="10" max="17" width="6" customWidth="1"/>
  </cols>
  <sheetData>
    <row r="1" spans="2:18" x14ac:dyDescent="0.3">
      <c r="C1" t="s">
        <v>89</v>
      </c>
      <c r="E1" t="s">
        <v>90</v>
      </c>
      <c r="G1" t="s">
        <v>7</v>
      </c>
      <c r="I1" t="s">
        <v>8</v>
      </c>
      <c r="K1" t="s">
        <v>91</v>
      </c>
      <c r="M1" t="s">
        <v>92</v>
      </c>
      <c r="O1" t="s">
        <v>93</v>
      </c>
      <c r="Q1" t="s">
        <v>94</v>
      </c>
    </row>
    <row r="2" spans="2:18" x14ac:dyDescent="0.3">
      <c r="C2" t="s">
        <v>81</v>
      </c>
      <c r="E2" t="s">
        <v>82</v>
      </c>
      <c r="G2" t="s">
        <v>85</v>
      </c>
      <c r="I2" t="s">
        <v>86</v>
      </c>
      <c r="K2" t="s">
        <v>83</v>
      </c>
      <c r="M2" t="s">
        <v>84</v>
      </c>
      <c r="O2" t="s">
        <v>87</v>
      </c>
      <c r="Q2" t="s">
        <v>88</v>
      </c>
    </row>
    <row r="3" spans="2:18" x14ac:dyDescent="0.3">
      <c r="B3" t="s">
        <v>13</v>
      </c>
      <c r="C3" t="s">
        <v>35</v>
      </c>
      <c r="D3" t="s">
        <v>14</v>
      </c>
      <c r="E3" t="s">
        <v>15</v>
      </c>
      <c r="F3">
        <v>0.18</v>
      </c>
      <c r="G3" t="s">
        <v>16</v>
      </c>
      <c r="H3">
        <v>0.2</v>
      </c>
      <c r="I3" t="s">
        <v>17</v>
      </c>
      <c r="J3">
        <v>0.56000000000000005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</row>
    <row r="4" spans="2:18" x14ac:dyDescent="0.3">
      <c r="B4" t="s">
        <v>79</v>
      </c>
      <c r="C4" t="s">
        <v>80</v>
      </c>
      <c r="D4">
        <v>0.77</v>
      </c>
      <c r="E4" t="s">
        <v>72</v>
      </c>
      <c r="F4">
        <v>1.25</v>
      </c>
      <c r="G4" t="s">
        <v>73</v>
      </c>
      <c r="H4">
        <v>1.42</v>
      </c>
      <c r="I4">
        <v>19.02</v>
      </c>
      <c r="J4" t="s">
        <v>74</v>
      </c>
      <c r="K4" t="s">
        <v>75</v>
      </c>
      <c r="L4">
        <v>0.89</v>
      </c>
      <c r="M4" t="s">
        <v>76</v>
      </c>
      <c r="N4">
        <v>1.57</v>
      </c>
      <c r="O4">
        <v>20.07</v>
      </c>
      <c r="P4" t="s">
        <v>77</v>
      </c>
      <c r="Q4">
        <v>19.36</v>
      </c>
      <c r="R4" t="s">
        <v>78</v>
      </c>
    </row>
    <row r="5" spans="2:18" x14ac:dyDescent="0.3">
      <c r="B5" t="s">
        <v>43</v>
      </c>
      <c r="C5" t="s">
        <v>44</v>
      </c>
      <c r="D5">
        <v>1.61</v>
      </c>
      <c r="E5" t="s">
        <v>36</v>
      </c>
      <c r="F5">
        <v>0.6</v>
      </c>
      <c r="G5" t="s">
        <v>37</v>
      </c>
      <c r="H5">
        <v>0.23</v>
      </c>
      <c r="I5">
        <v>19.46</v>
      </c>
      <c r="J5" t="s">
        <v>38</v>
      </c>
      <c r="K5" t="s">
        <v>39</v>
      </c>
      <c r="L5">
        <v>0.93</v>
      </c>
      <c r="M5" t="s">
        <v>40</v>
      </c>
      <c r="N5">
        <v>1.69</v>
      </c>
      <c r="O5" t="s">
        <v>41</v>
      </c>
      <c r="P5">
        <v>2</v>
      </c>
      <c r="Q5" t="s">
        <v>42</v>
      </c>
      <c r="R5">
        <v>0.28999999999999998</v>
      </c>
    </row>
    <row r="6" spans="2:18" x14ac:dyDescent="0.3">
      <c r="B6" t="s">
        <v>26</v>
      </c>
      <c r="C6" t="s">
        <v>27</v>
      </c>
      <c r="D6">
        <v>0.52</v>
      </c>
      <c r="E6" t="s">
        <v>28</v>
      </c>
      <c r="F6">
        <v>0.14000000000000001</v>
      </c>
      <c r="G6" t="s">
        <v>29</v>
      </c>
      <c r="H6">
        <v>0.35</v>
      </c>
      <c r="I6">
        <v>33.049999999999997</v>
      </c>
      <c r="J6" t="s">
        <v>30</v>
      </c>
      <c r="K6" t="s">
        <v>31</v>
      </c>
      <c r="L6">
        <v>0.44</v>
      </c>
      <c r="M6" t="s">
        <v>32</v>
      </c>
      <c r="N6">
        <v>0.22</v>
      </c>
      <c r="O6" t="s">
        <v>33</v>
      </c>
      <c r="P6">
        <v>0.31</v>
      </c>
      <c r="Q6">
        <v>29.47</v>
      </c>
      <c r="R6" t="s">
        <v>34</v>
      </c>
    </row>
    <row r="8" spans="2:18" x14ac:dyDescent="0.3">
      <c r="B8" t="s">
        <v>13</v>
      </c>
      <c r="C8">
        <f>VALUE(MID(C3,1,FIND("±",C3)-2))</f>
        <v>9.6199999999999992</v>
      </c>
      <c r="E8">
        <f>VALUE(MID(E3,1,FIND("±",E3)-2))</f>
        <v>10.28</v>
      </c>
      <c r="G8">
        <f>VALUE(MID(G3,1,FIND("±",G3)-2))</f>
        <v>3.73</v>
      </c>
      <c r="I8">
        <f>VALUE(MID(I3,1,FIND("±",I3)-2))</f>
        <v>5.44</v>
      </c>
      <c r="K8">
        <f t="shared" ref="K8:M11" si="0">VALUE(MID(K3,1,FIND("±",K3)-2))</f>
        <v>9.25</v>
      </c>
      <c r="M8">
        <f t="shared" si="0"/>
        <v>7.7</v>
      </c>
      <c r="O8">
        <f t="shared" ref="O8" si="1">VALUE(MID(O3,1,FIND("±",O3)-2))</f>
        <v>6.4</v>
      </c>
      <c r="Q8">
        <f t="shared" ref="Q8" si="2">VALUE(MID(Q3,1,FIND("±",Q3)-2))</f>
        <v>10.47</v>
      </c>
    </row>
    <row r="9" spans="2:18" x14ac:dyDescent="0.3">
      <c r="B9" t="s">
        <v>79</v>
      </c>
      <c r="C9">
        <f>VALUE(MID(C4,1,FIND("±",C4)-2))</f>
        <v>14.74</v>
      </c>
      <c r="E9">
        <f>VALUE(MID(E4,1,FIND("±",E4)-2))</f>
        <v>13.53</v>
      </c>
      <c r="G9">
        <f>VALUE(MID(G4,1,FIND("±",G4)-2))</f>
        <v>19.03</v>
      </c>
      <c r="I9">
        <f>I4</f>
        <v>19.02</v>
      </c>
      <c r="K9">
        <f t="shared" si="0"/>
        <v>22.69</v>
      </c>
      <c r="M9">
        <f t="shared" si="0"/>
        <v>20.57</v>
      </c>
      <c r="O9">
        <f>O4</f>
        <v>20.07</v>
      </c>
      <c r="Q9">
        <f>Q4</f>
        <v>19.36</v>
      </c>
    </row>
    <row r="10" spans="2:18" x14ac:dyDescent="0.3">
      <c r="B10" t="s">
        <v>43</v>
      </c>
      <c r="C10">
        <f>VALUE(MID(C5,1,FIND("±",C5)-2))</f>
        <v>29.15</v>
      </c>
      <c r="E10">
        <f>VALUE(MID(E5,1,FIND("±",E5)-2))</f>
        <v>20.98</v>
      </c>
      <c r="G10">
        <f>VALUE(MID(G5,1,FIND("±",G5)-2))</f>
        <v>29.67</v>
      </c>
      <c r="I10">
        <f t="shared" ref="I10:I11" si="3">I5</f>
        <v>19.46</v>
      </c>
      <c r="K10">
        <f t="shared" si="0"/>
        <v>24.36</v>
      </c>
      <c r="M10">
        <f t="shared" si="0"/>
        <v>22.43</v>
      </c>
      <c r="O10">
        <f t="shared" ref="O10" si="4">VALUE(MID(O5,1,FIND("±",O5)-2))</f>
        <v>23.27</v>
      </c>
      <c r="Q10">
        <f t="shared" ref="Q10" si="5">VALUE(MID(Q5,1,FIND("±",Q5)-2))</f>
        <v>26.59</v>
      </c>
    </row>
    <row r="11" spans="2:18" x14ac:dyDescent="0.3">
      <c r="B11" t="s">
        <v>26</v>
      </c>
      <c r="C11">
        <f>VALUE(MID(C6,1,FIND("±",C6)-2))</f>
        <v>33.51</v>
      </c>
      <c r="E11">
        <f>VALUE(MID(E6,1,FIND("±",E6)-2))</f>
        <v>34.26</v>
      </c>
      <c r="G11">
        <f>VALUE(MID(G6,1,FIND("±",G6)-2))</f>
        <v>31.74</v>
      </c>
      <c r="I11">
        <f t="shared" si="3"/>
        <v>33.049999999999997</v>
      </c>
      <c r="K11">
        <f t="shared" si="0"/>
        <v>31.69</v>
      </c>
      <c r="M11">
        <f t="shared" si="0"/>
        <v>34.54</v>
      </c>
      <c r="O11">
        <f t="shared" ref="O11" si="6">VALUE(MID(O6,1,FIND("±",O6)-2))</f>
        <v>37.43</v>
      </c>
      <c r="Q11">
        <f>Q6</f>
        <v>29.47</v>
      </c>
    </row>
    <row r="12" spans="2:18" x14ac:dyDescent="0.3">
      <c r="B12" t="s">
        <v>95</v>
      </c>
      <c r="C12">
        <f>SUM(C8:C11)</f>
        <v>87.02</v>
      </c>
      <c r="E12">
        <f>SUM(E8:E11)</f>
        <v>79.05</v>
      </c>
      <c r="G12">
        <f>SUM(G8:G11)</f>
        <v>84.17</v>
      </c>
      <c r="I12">
        <f>SUM(I8:I11)</f>
        <v>76.97</v>
      </c>
      <c r="K12">
        <f>SUM(K8:K11)</f>
        <v>87.99</v>
      </c>
      <c r="M12">
        <f>SUM(M8:M11)</f>
        <v>85.240000000000009</v>
      </c>
      <c r="O12">
        <f>SUM(O8:O11)</f>
        <v>87.169999999999987</v>
      </c>
      <c r="Q12">
        <f>SUM(Q8:Q11)</f>
        <v>85.89</v>
      </c>
    </row>
    <row r="14" spans="2:18" x14ac:dyDescent="0.3">
      <c r="B14" t="s">
        <v>52</v>
      </c>
      <c r="C14" t="s">
        <v>53</v>
      </c>
      <c r="D14">
        <v>0.21</v>
      </c>
      <c r="E14" t="s">
        <v>45</v>
      </c>
      <c r="F14">
        <v>7.0000000000000007E-2</v>
      </c>
      <c r="G14" t="s">
        <v>46</v>
      </c>
      <c r="H14">
        <v>0.57999999999999996</v>
      </c>
      <c r="I14">
        <v>12.09</v>
      </c>
      <c r="J14" t="s">
        <v>47</v>
      </c>
      <c r="K14" t="s">
        <v>48</v>
      </c>
      <c r="L14">
        <v>0.53</v>
      </c>
      <c r="M14" t="s">
        <v>49</v>
      </c>
      <c r="N14">
        <v>1.17</v>
      </c>
      <c r="O14" t="s">
        <v>50</v>
      </c>
      <c r="P14">
        <v>0.5</v>
      </c>
      <c r="Q14" t="s">
        <v>51</v>
      </c>
      <c r="R14">
        <v>0.14000000000000001</v>
      </c>
    </row>
    <row r="16" spans="2:18" x14ac:dyDescent="0.3">
      <c r="B16" t="s">
        <v>61</v>
      </c>
      <c r="C16" t="s">
        <v>62</v>
      </c>
      <c r="D16">
        <v>7.0000000000000007E-2</v>
      </c>
      <c r="E16" t="s">
        <v>54</v>
      </c>
      <c r="F16">
        <v>0.05</v>
      </c>
      <c r="G16" t="s">
        <v>55</v>
      </c>
      <c r="H16">
        <v>0.17</v>
      </c>
      <c r="I16" t="s">
        <v>56</v>
      </c>
      <c r="J16">
        <v>0.21</v>
      </c>
      <c r="K16" t="s">
        <v>57</v>
      </c>
      <c r="L16">
        <v>0.15</v>
      </c>
      <c r="M16" t="s">
        <v>58</v>
      </c>
      <c r="N16">
        <v>0.2</v>
      </c>
      <c r="O16" t="s">
        <v>59</v>
      </c>
      <c r="P16">
        <v>0.03</v>
      </c>
      <c r="Q16" t="s">
        <v>60</v>
      </c>
      <c r="R16">
        <v>0.11</v>
      </c>
    </row>
    <row r="18" spans="2:18" x14ac:dyDescent="0.3">
      <c r="B18" t="s">
        <v>70</v>
      </c>
      <c r="C18" t="s">
        <v>71</v>
      </c>
      <c r="D18">
        <v>0.13</v>
      </c>
      <c r="E18" t="s">
        <v>63</v>
      </c>
      <c r="F18">
        <v>0.01</v>
      </c>
      <c r="G18" t="s">
        <v>64</v>
      </c>
      <c r="H18">
        <v>0.47</v>
      </c>
      <c r="I18" t="s">
        <v>65</v>
      </c>
      <c r="J18">
        <v>0.35</v>
      </c>
      <c r="K18" t="s">
        <v>66</v>
      </c>
      <c r="L18">
        <v>0.11</v>
      </c>
      <c r="M18" t="s">
        <v>67</v>
      </c>
      <c r="N18">
        <v>0.06</v>
      </c>
      <c r="O18" t="s">
        <v>68</v>
      </c>
      <c r="P18">
        <v>0.05</v>
      </c>
      <c r="Q18" t="s">
        <v>69</v>
      </c>
      <c r="R18">
        <v>0.22</v>
      </c>
    </row>
    <row r="22" spans="2:18" x14ac:dyDescent="0.3">
      <c r="D22">
        <f>0.6858+0.1384+0.0758+0.0796</f>
        <v>0.97959999999999992</v>
      </c>
      <c r="E22">
        <f>0.479+0.1633+0.0817+0.276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Tudela Haberland, Gustavo</dc:creator>
  <cp:lastModifiedBy>Tudela Haberland, Gustavo</cp:lastModifiedBy>
  <dcterms:created xsi:type="dcterms:W3CDTF">2025-05-05T06:58:07Z</dcterms:created>
  <dcterms:modified xsi:type="dcterms:W3CDTF">2025-05-09T12:47:07Z</dcterms:modified>
</cp:coreProperties>
</file>