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smac/Downloads/"/>
    </mc:Choice>
  </mc:AlternateContent>
  <xr:revisionPtr revIDLastSave="0" documentId="13_ncr:1_{3CDB94FC-0E24-2A48-8EC6-0E9C121FC69A}" xr6:coauthVersionLast="47" xr6:coauthVersionMax="47" xr10:uidLastSave="{00000000-0000-0000-0000-000000000000}"/>
  <bookViews>
    <workbookView xWindow="0" yWindow="0" windowWidth="28800" windowHeight="18000" activeTab="4" xr2:uid="{E1E746C7-5398-4CFA-B9AB-4EA74855C9FF}"/>
  </bookViews>
  <sheets>
    <sheet name="Comparables" sheetId="9" r:id="rId1"/>
    <sheet name="Assumptions" sheetId="2" r:id="rId2"/>
    <sheet name="DCF Analysis" sheetId="1" r:id="rId3"/>
    <sheet name="NWC" sheetId="4" r:id="rId4"/>
    <sheet name="WACC" sheetId="3" r:id="rId5"/>
    <sheet name="Earnings_Estimates" sheetId="8" r:id="rId6"/>
    <sheet name="Income statement" sheetId="5" r:id="rId7"/>
    <sheet name="Balance Sheet" sheetId="6" r:id="rId8"/>
    <sheet name="Cash Flow" sheetId="7" r:id="rId9"/>
  </sheets>
  <definedNames>
    <definedName name="_xlnm._FilterDatabase" localSheetId="1" hidden="1">Assumptions!$E$13:$H$19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44265.0450115741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24" i="9"/>
  <c r="F24" i="9"/>
  <c r="E25" i="9"/>
  <c r="F25" i="9"/>
  <c r="D25" i="9"/>
  <c r="D24" i="9"/>
  <c r="F21" i="9"/>
  <c r="F22" i="9"/>
  <c r="F20" i="9"/>
  <c r="D21" i="9"/>
  <c r="E21" i="9"/>
  <c r="D22" i="9"/>
  <c r="E22" i="9"/>
  <c r="E20" i="9"/>
  <c r="D20" i="9"/>
  <c r="H10" i="9"/>
  <c r="I10" i="9"/>
  <c r="J10" i="9"/>
  <c r="H11" i="9"/>
  <c r="I11" i="9"/>
  <c r="J11" i="9"/>
  <c r="J9" i="9"/>
  <c r="I9" i="9"/>
  <c r="H9" i="9"/>
  <c r="H25" i="1"/>
  <c r="K12" i="3"/>
  <c r="C38" i="1"/>
  <c r="H31" i="1"/>
  <c r="J31" i="1"/>
  <c r="K31" i="1"/>
  <c r="L31" i="1"/>
  <c r="I31" i="1"/>
  <c r="K21" i="3"/>
  <c r="K16" i="3"/>
  <c r="K7" i="3"/>
  <c r="F12" i="3"/>
  <c r="K6" i="3"/>
  <c r="F15" i="4"/>
  <c r="F16" i="4"/>
  <c r="F14" i="4"/>
  <c r="F13" i="4"/>
  <c r="F17" i="4"/>
  <c r="F10" i="4"/>
  <c r="F9" i="4"/>
  <c r="F8" i="4"/>
  <c r="F7" i="4"/>
  <c r="J24" i="2"/>
  <c r="K24" i="2"/>
  <c r="J25" i="2"/>
  <c r="K25" i="2"/>
  <c r="J26" i="2"/>
  <c r="K26" i="2"/>
  <c r="L26" i="2"/>
  <c r="J27" i="2"/>
  <c r="K27" i="2"/>
  <c r="J29" i="2"/>
  <c r="H32" i="4"/>
  <c r="J30" i="2"/>
  <c r="K30" i="2"/>
  <c r="L30" i="2"/>
  <c r="I29" i="2"/>
  <c r="I30" i="2"/>
  <c r="I25" i="2"/>
  <c r="I26" i="2"/>
  <c r="I27" i="2"/>
  <c r="G32" i="4"/>
  <c r="G33" i="4"/>
  <c r="I24" i="2"/>
  <c r="G27" i="4"/>
  <c r="F33" i="4"/>
  <c r="H30" i="2"/>
  <c r="F32" i="4"/>
  <c r="H29" i="2"/>
  <c r="F30" i="4"/>
  <c r="F29" i="4"/>
  <c r="F28" i="4"/>
  <c r="F27" i="4"/>
  <c r="J23" i="2"/>
  <c r="K23" i="2"/>
  <c r="I23" i="2"/>
  <c r="F26" i="4"/>
  <c r="J22" i="2"/>
  <c r="K22" i="2"/>
  <c r="I22" i="2"/>
  <c r="D13" i="4"/>
  <c r="E13" i="4"/>
  <c r="D15" i="4"/>
  <c r="E15" i="4"/>
  <c r="D16" i="4"/>
  <c r="E16" i="4"/>
  <c r="C16" i="4"/>
  <c r="C15" i="4"/>
  <c r="C13" i="4"/>
  <c r="D7" i="4"/>
  <c r="E7" i="4"/>
  <c r="D8" i="4"/>
  <c r="E8" i="4"/>
  <c r="D9" i="4"/>
  <c r="D11" i="4"/>
  <c r="E9" i="4"/>
  <c r="E11" i="4"/>
  <c r="D10" i="4"/>
  <c r="E10" i="4"/>
  <c r="C10" i="4"/>
  <c r="C9" i="4"/>
  <c r="C8" i="4"/>
  <c r="C7" i="4"/>
  <c r="C11" i="4"/>
  <c r="I18" i="2"/>
  <c r="J18" i="2"/>
  <c r="J17" i="2"/>
  <c r="K17" i="2"/>
  <c r="L17" i="2"/>
  <c r="M17" i="2"/>
  <c r="I17" i="2"/>
  <c r="F17" i="1"/>
  <c r="G17" i="1"/>
  <c r="J15" i="2"/>
  <c r="K15" i="2"/>
  <c r="J16" i="2"/>
  <c r="K16" i="2"/>
  <c r="K16" i="1"/>
  <c r="L16" i="2"/>
  <c r="L16" i="1"/>
  <c r="M16" i="2"/>
  <c r="I16" i="2"/>
  <c r="I15" i="2"/>
  <c r="H15" i="1"/>
  <c r="H16" i="1"/>
  <c r="H13" i="1"/>
  <c r="H14" i="1"/>
  <c r="I8" i="1"/>
  <c r="J8" i="1"/>
  <c r="K8" i="1"/>
  <c r="L8" i="1"/>
  <c r="J14" i="2"/>
  <c r="K14" i="2"/>
  <c r="L14" i="2"/>
  <c r="I14" i="2"/>
  <c r="H9" i="1"/>
  <c r="H10" i="1"/>
  <c r="J7" i="1"/>
  <c r="K7" i="1"/>
  <c r="L7" i="1"/>
  <c r="I7" i="1"/>
  <c r="H7" i="1"/>
  <c r="F25" i="1"/>
  <c r="F26" i="1"/>
  <c r="F19" i="2"/>
  <c r="G25" i="1"/>
  <c r="G26" i="1"/>
  <c r="G19" i="2"/>
  <c r="E25" i="1"/>
  <c r="F13" i="1"/>
  <c r="G13" i="1"/>
  <c r="E13" i="1"/>
  <c r="E17" i="1"/>
  <c r="F15" i="1"/>
  <c r="G15" i="1"/>
  <c r="E15" i="1"/>
  <c r="F9" i="1"/>
  <c r="G9" i="1"/>
  <c r="E9" i="1"/>
  <c r="F7" i="1"/>
  <c r="G7" i="1"/>
  <c r="E7" i="1"/>
  <c r="E24" i="4"/>
  <c r="C24" i="4"/>
  <c r="C30" i="4"/>
  <c r="E27" i="2"/>
  <c r="F8" i="3"/>
  <c r="H8" i="3"/>
  <c r="F9" i="3"/>
  <c r="H9" i="3"/>
  <c r="K9" i="3"/>
  <c r="F10" i="3"/>
  <c r="H10" i="3"/>
  <c r="K13" i="3"/>
  <c r="C14" i="3"/>
  <c r="D14" i="3"/>
  <c r="E14" i="3"/>
  <c r="G14" i="3"/>
  <c r="C15" i="3"/>
  <c r="D15" i="3"/>
  <c r="E15" i="3"/>
  <c r="G15" i="3"/>
  <c r="K17" i="3"/>
  <c r="E19" i="3"/>
  <c r="D19" i="3"/>
  <c r="G19" i="3"/>
  <c r="H19" i="3"/>
  <c r="C21" i="3"/>
  <c r="C20" i="3"/>
  <c r="C23" i="3"/>
  <c r="K23" i="3"/>
  <c r="C24" i="3"/>
  <c r="F6" i="4"/>
  <c r="G6" i="4"/>
  <c r="H6" i="4"/>
  <c r="I6" i="4"/>
  <c r="J6" i="4"/>
  <c r="F11" i="4"/>
  <c r="C17" i="4"/>
  <c r="D17" i="4"/>
  <c r="E17" i="4"/>
  <c r="C23" i="4"/>
  <c r="D23" i="4"/>
  <c r="E23" i="4"/>
  <c r="E26" i="4"/>
  <c r="G23" i="2"/>
  <c r="F23" i="4"/>
  <c r="H25" i="2"/>
  <c r="D24" i="4"/>
  <c r="D27" i="4"/>
  <c r="F24" i="2"/>
  <c r="F24" i="4"/>
  <c r="G25" i="4"/>
  <c r="H25" i="4"/>
  <c r="G26" i="4"/>
  <c r="H26" i="4"/>
  <c r="H27" i="4"/>
  <c r="G28" i="4"/>
  <c r="G29" i="4"/>
  <c r="H29" i="4"/>
  <c r="I29" i="4"/>
  <c r="G30" i="4"/>
  <c r="H30" i="4"/>
  <c r="H33" i="4"/>
  <c r="I33" i="4"/>
  <c r="H6" i="1"/>
  <c r="G6" i="1"/>
  <c r="F6" i="1"/>
  <c r="E6" i="1"/>
  <c r="R7" i="1"/>
  <c r="Q7" i="1"/>
  <c r="T7" i="1"/>
  <c r="U7" i="1"/>
  <c r="F8" i="1"/>
  <c r="G8" i="1"/>
  <c r="G13" i="2"/>
  <c r="H8" i="1"/>
  <c r="H13" i="2"/>
  <c r="P8" i="1"/>
  <c r="P9" i="1"/>
  <c r="E10" i="1"/>
  <c r="E14" i="2"/>
  <c r="F10" i="1"/>
  <c r="F14" i="2"/>
  <c r="G10" i="1"/>
  <c r="G14" i="2"/>
  <c r="I10" i="1"/>
  <c r="J10" i="1"/>
  <c r="K10" i="1"/>
  <c r="F11" i="1"/>
  <c r="F12" i="1"/>
  <c r="G11" i="1"/>
  <c r="G12" i="1"/>
  <c r="H11" i="1"/>
  <c r="H18" i="1"/>
  <c r="P11" i="1"/>
  <c r="P12" i="1"/>
  <c r="E14" i="1"/>
  <c r="E15" i="2"/>
  <c r="F14" i="1"/>
  <c r="F15" i="2"/>
  <c r="G14" i="1"/>
  <c r="G15" i="2"/>
  <c r="H15" i="2"/>
  <c r="I14" i="1"/>
  <c r="J14" i="1"/>
  <c r="R15" i="1"/>
  <c r="Q15" i="1"/>
  <c r="T15" i="1"/>
  <c r="U15" i="1"/>
  <c r="E16" i="1"/>
  <c r="E16" i="2"/>
  <c r="F16" i="1"/>
  <c r="F16" i="2"/>
  <c r="G16" i="1"/>
  <c r="G16" i="2"/>
  <c r="H16" i="2"/>
  <c r="I16" i="1"/>
  <c r="J16" i="1"/>
  <c r="P16" i="1"/>
  <c r="I17" i="1"/>
  <c r="J17" i="1"/>
  <c r="K17" i="1"/>
  <c r="L17" i="1"/>
  <c r="P17" i="1"/>
  <c r="P19" i="1"/>
  <c r="P20" i="1"/>
  <c r="I21" i="1"/>
  <c r="E24" i="1"/>
  <c r="F24" i="1"/>
  <c r="G24" i="1"/>
  <c r="H24" i="1"/>
  <c r="R24" i="1"/>
  <c r="Q24" i="1"/>
  <c r="T24" i="1"/>
  <c r="U24" i="1"/>
  <c r="E26" i="1"/>
  <c r="E19" i="2"/>
  <c r="H26" i="1"/>
  <c r="H19" i="2"/>
  <c r="I19" i="2"/>
  <c r="P26" i="1"/>
  <c r="P25" i="1"/>
  <c r="E27" i="1"/>
  <c r="P28" i="1"/>
  <c r="P29" i="1"/>
  <c r="R32" i="1"/>
  <c r="Q32" i="1"/>
  <c r="T32" i="1"/>
  <c r="U32" i="1"/>
  <c r="P34" i="1"/>
  <c r="P33" i="1"/>
  <c r="P36" i="1"/>
  <c r="P37" i="1"/>
  <c r="R41" i="1"/>
  <c r="Q41" i="1"/>
  <c r="T41" i="1"/>
  <c r="U41" i="1"/>
  <c r="P42" i="1"/>
  <c r="P43" i="1"/>
  <c r="P45" i="1"/>
  <c r="P46" i="1"/>
  <c r="H12" i="2"/>
  <c r="G12" i="2"/>
  <c r="F12" i="2"/>
  <c r="E12" i="2"/>
  <c r="I12" i="2"/>
  <c r="J12" i="2"/>
  <c r="K12" i="2"/>
  <c r="L12" i="2"/>
  <c r="M12" i="2"/>
  <c r="F13" i="2"/>
  <c r="H14" i="2"/>
  <c r="E17" i="2"/>
  <c r="F17" i="2"/>
  <c r="G17" i="2"/>
  <c r="H17" i="2"/>
  <c r="E18" i="2"/>
  <c r="F18" i="2"/>
  <c r="G18" i="2"/>
  <c r="H18" i="2"/>
  <c r="E22" i="2"/>
  <c r="F22" i="2"/>
  <c r="G22" i="2"/>
  <c r="H22" i="2"/>
  <c r="F19" i="4"/>
  <c r="I30" i="4"/>
  <c r="L27" i="2"/>
  <c r="M26" i="2"/>
  <c r="J29" i="4"/>
  <c r="M30" i="2"/>
  <c r="J33" i="4"/>
  <c r="L25" i="2"/>
  <c r="I28" i="4"/>
  <c r="L24" i="2"/>
  <c r="I27" i="4"/>
  <c r="H28" i="4"/>
  <c r="K29" i="2"/>
  <c r="H24" i="2"/>
  <c r="I26" i="4"/>
  <c r="L23" i="2"/>
  <c r="I25" i="4"/>
  <c r="L22" i="2"/>
  <c r="D33" i="4"/>
  <c r="F30" i="2"/>
  <c r="C26" i="4"/>
  <c r="E23" i="2"/>
  <c r="C19" i="4"/>
  <c r="J19" i="2"/>
  <c r="J26" i="1"/>
  <c r="I26" i="1"/>
  <c r="I25" i="1"/>
  <c r="K19" i="2"/>
  <c r="J21" i="1"/>
  <c r="K18" i="2"/>
  <c r="K14" i="1"/>
  <c r="L15" i="2"/>
  <c r="M14" i="2"/>
  <c r="L10" i="1"/>
  <c r="H27" i="2"/>
  <c r="H26" i="2"/>
  <c r="H23" i="2"/>
  <c r="H28" i="2"/>
  <c r="I28" i="2"/>
  <c r="E31" i="4"/>
  <c r="G28" i="2"/>
  <c r="C33" i="4"/>
  <c r="E30" i="2"/>
  <c r="G18" i="1"/>
  <c r="G19" i="1"/>
  <c r="E27" i="4"/>
  <c r="G24" i="2"/>
  <c r="E30" i="4"/>
  <c r="G27" i="2"/>
  <c r="E11" i="1"/>
  <c r="E12" i="1"/>
  <c r="D32" i="4"/>
  <c r="F29" i="2"/>
  <c r="D31" i="4"/>
  <c r="F28" i="2"/>
  <c r="C32" i="4"/>
  <c r="E29" i="2"/>
  <c r="C31" i="4"/>
  <c r="E28" i="2"/>
  <c r="O22" i="1"/>
  <c r="J43" i="1"/>
  <c r="J45" i="1"/>
  <c r="J37" i="1"/>
  <c r="J39" i="1"/>
  <c r="K25" i="3"/>
  <c r="F14" i="3"/>
  <c r="F15" i="3"/>
  <c r="E19" i="4"/>
  <c r="D19" i="4"/>
  <c r="F20" i="4"/>
  <c r="H27" i="1"/>
  <c r="D30" i="4"/>
  <c r="F27" i="2"/>
  <c r="C27" i="4"/>
  <c r="E24" i="2"/>
  <c r="F18" i="1"/>
  <c r="F19" i="1"/>
  <c r="H12" i="1"/>
  <c r="E29" i="4"/>
  <c r="G26" i="2"/>
  <c r="D29" i="4"/>
  <c r="F26" i="2"/>
  <c r="E28" i="4"/>
  <c r="G25" i="2"/>
  <c r="C29" i="4"/>
  <c r="E26" i="2"/>
  <c r="D28" i="4"/>
  <c r="F25" i="2"/>
  <c r="D26" i="4"/>
  <c r="F23" i="2"/>
  <c r="C28" i="4"/>
  <c r="E25" i="2"/>
  <c r="E33" i="4"/>
  <c r="G30" i="2"/>
  <c r="E32" i="4"/>
  <c r="G29" i="2"/>
  <c r="I13" i="1"/>
  <c r="I15" i="1"/>
  <c r="I24" i="1"/>
  <c r="H19" i="1"/>
  <c r="H20" i="1"/>
  <c r="H22" i="1"/>
  <c r="M37" i="1"/>
  <c r="M43" i="1"/>
  <c r="H14" i="3"/>
  <c r="H15" i="3"/>
  <c r="I9" i="1"/>
  <c r="G24" i="4"/>
  <c r="G23" i="4"/>
  <c r="E6" i="4"/>
  <c r="D6" i="4"/>
  <c r="C6" i="4"/>
  <c r="I6" i="1"/>
  <c r="C19" i="3"/>
  <c r="G31" i="4"/>
  <c r="J28" i="2"/>
  <c r="I32" i="4"/>
  <c r="L29" i="2"/>
  <c r="M24" i="2"/>
  <c r="J27" i="4"/>
  <c r="J30" i="4"/>
  <c r="M27" i="2"/>
  <c r="J28" i="4"/>
  <c r="M25" i="2"/>
  <c r="M23" i="2"/>
  <c r="J26" i="4"/>
  <c r="M22" i="2"/>
  <c r="J25" i="4"/>
  <c r="D20" i="4"/>
  <c r="F27" i="1"/>
  <c r="K26" i="1"/>
  <c r="L19" i="2"/>
  <c r="K21" i="1"/>
  <c r="L18" i="2"/>
  <c r="M15" i="2"/>
  <c r="L14" i="1"/>
  <c r="I11" i="1"/>
  <c r="I18" i="1"/>
  <c r="G20" i="1"/>
  <c r="G22" i="1"/>
  <c r="E18" i="1"/>
  <c r="E19" i="1"/>
  <c r="H28" i="1"/>
  <c r="E20" i="4"/>
  <c r="G27" i="1"/>
  <c r="G28" i="1"/>
  <c r="E20" i="1"/>
  <c r="E22" i="1"/>
  <c r="E28" i="1"/>
  <c r="F20" i="1"/>
  <c r="F22" i="1"/>
  <c r="G16" i="4"/>
  <c r="G10" i="4"/>
  <c r="G15" i="4"/>
  <c r="G7" i="4"/>
  <c r="G9" i="4"/>
  <c r="G14" i="4"/>
  <c r="G8" i="4"/>
  <c r="G13" i="4"/>
  <c r="J25" i="1"/>
  <c r="J15" i="1"/>
  <c r="J24" i="1"/>
  <c r="J9" i="1"/>
  <c r="H24" i="4"/>
  <c r="H23" i="4"/>
  <c r="H7" i="4"/>
  <c r="J11" i="1"/>
  <c r="J13" i="1"/>
  <c r="I12" i="1"/>
  <c r="J6" i="1"/>
  <c r="I32" i="1"/>
  <c r="C41" i="1"/>
  <c r="H32" i="1"/>
  <c r="H33" i="1"/>
  <c r="K28" i="2"/>
  <c r="H31" i="4"/>
  <c r="J32" i="4"/>
  <c r="M29" i="2"/>
  <c r="G17" i="4"/>
  <c r="F28" i="1"/>
  <c r="L26" i="1"/>
  <c r="M19" i="2"/>
  <c r="M18" i="2"/>
  <c r="L21" i="1"/>
  <c r="J12" i="1"/>
  <c r="J18" i="1"/>
  <c r="H9" i="4"/>
  <c r="H14" i="4"/>
  <c r="H16" i="4"/>
  <c r="H15" i="4"/>
  <c r="H10" i="4"/>
  <c r="H8" i="4"/>
  <c r="H11" i="4"/>
  <c r="H13" i="4"/>
  <c r="G11" i="4"/>
  <c r="J32" i="1"/>
  <c r="K6" i="1"/>
  <c r="K13" i="1"/>
  <c r="K9" i="1"/>
  <c r="I24" i="4"/>
  <c r="K25" i="1"/>
  <c r="I23" i="4"/>
  <c r="K15" i="1"/>
  <c r="K24" i="1"/>
  <c r="I20" i="1"/>
  <c r="I22" i="1"/>
  <c r="I19" i="1"/>
  <c r="G19" i="4"/>
  <c r="L28" i="2"/>
  <c r="I31" i="4"/>
  <c r="L6" i="1"/>
  <c r="K32" i="1"/>
  <c r="K11" i="1"/>
  <c r="I9" i="4"/>
  <c r="I14" i="4"/>
  <c r="I16" i="4"/>
  <c r="I10" i="4"/>
  <c r="I15" i="4"/>
  <c r="I7" i="4"/>
  <c r="G20" i="4"/>
  <c r="I27" i="1"/>
  <c r="I28" i="1"/>
  <c r="I33" i="1"/>
  <c r="I8" i="4"/>
  <c r="I13" i="4"/>
  <c r="H17" i="4"/>
  <c r="H19" i="4"/>
  <c r="J19" i="1"/>
  <c r="J20" i="1"/>
  <c r="J22" i="1"/>
  <c r="L25" i="1"/>
  <c r="L9" i="1"/>
  <c r="J24" i="4"/>
  <c r="J23" i="4"/>
  <c r="L15" i="1"/>
  <c r="L24" i="1"/>
  <c r="L13" i="1"/>
  <c r="M28" i="2"/>
  <c r="J31" i="4"/>
  <c r="H20" i="4"/>
  <c r="J27" i="1"/>
  <c r="J28" i="1"/>
  <c r="J33" i="1"/>
  <c r="J7" i="4"/>
  <c r="J9" i="4"/>
  <c r="J14" i="4"/>
  <c r="J16" i="4"/>
  <c r="J10" i="4"/>
  <c r="J15" i="4"/>
  <c r="J8" i="4"/>
  <c r="J13" i="4"/>
  <c r="K12" i="1"/>
  <c r="K18" i="1"/>
  <c r="I17" i="4"/>
  <c r="L11" i="1"/>
  <c r="L32" i="1"/>
  <c r="H41" i="1"/>
  <c r="I11" i="4"/>
  <c r="J17" i="4"/>
  <c r="L18" i="1"/>
  <c r="L12" i="1"/>
  <c r="K20" i="1"/>
  <c r="K19" i="1"/>
  <c r="K22" i="1"/>
  <c r="J11" i="4"/>
  <c r="J19" i="4"/>
  <c r="I19" i="4"/>
  <c r="B38" i="1"/>
  <c r="E38" i="1"/>
  <c r="J48" i="1"/>
  <c r="J20" i="4"/>
  <c r="L27" i="1"/>
  <c r="I20" i="4"/>
  <c r="K27" i="1"/>
  <c r="K28" i="1"/>
  <c r="K33" i="1"/>
  <c r="L20" i="1"/>
  <c r="L22" i="1"/>
  <c r="L19" i="1"/>
  <c r="L28" i="1"/>
  <c r="C40" i="1"/>
  <c r="L33" i="1"/>
  <c r="H36" i="1"/>
  <c r="M48" i="1"/>
  <c r="H38" i="1"/>
  <c r="H40" i="1"/>
  <c r="H42" i="1"/>
  <c r="C42" i="1"/>
  <c r="M49" i="1"/>
  <c r="C36" i="1"/>
  <c r="C45" i="1"/>
  <c r="M51" i="1"/>
  <c r="P41" i="1"/>
  <c r="H45" i="1"/>
  <c r="H43" i="1"/>
  <c r="C51" i="1"/>
  <c r="C53" i="1"/>
  <c r="P7" i="1"/>
  <c r="M36" i="1"/>
  <c r="M39" i="1"/>
  <c r="P24" i="1"/>
  <c r="P15" i="1"/>
  <c r="M42" i="1"/>
  <c r="M45" i="1"/>
  <c r="P32" i="1"/>
  <c r="H51" i="1"/>
  <c r="H53" i="1"/>
  <c r="C43" i="1"/>
</calcChain>
</file>

<file path=xl/sharedStrings.xml><?xml version="1.0" encoding="utf-8"?>
<sst xmlns="http://schemas.openxmlformats.org/spreadsheetml/2006/main" count="19888" uniqueCount="689">
  <si>
    <t>University of Illinois at Urbana-Champaign, Gies College of Business</t>
  </si>
  <si>
    <t>Comparable Company Analysis Valuation Summary Template</t>
  </si>
  <si>
    <t>Market cap in $ millions</t>
  </si>
  <si>
    <t>Aggregated Comparable Company Multiples</t>
  </si>
  <si>
    <t>Stock Price</t>
  </si>
  <si>
    <t>EPS</t>
  </si>
  <si>
    <t>Market capitalization</t>
  </si>
  <si>
    <t>Book Value</t>
  </si>
  <si>
    <t>P/E ratio</t>
  </si>
  <si>
    <t>M/B ratio</t>
  </si>
  <si>
    <t>Descriptive</t>
  </si>
  <si>
    <t>LTM</t>
  </si>
  <si>
    <t>NTM</t>
  </si>
  <si>
    <t>Statistic</t>
  </si>
  <si>
    <t>PepsiCo, Inc. (NasdaqGS:PEP)</t>
  </si>
  <si>
    <t>Monster Beverage Corporation (NasdaqGS:MNST) </t>
  </si>
  <si>
    <t>Keurig Dr Pepper Inc. (NasdaqGS:KDP)</t>
  </si>
  <si>
    <t>The Coca-Cola Company (NYSE:KO)</t>
  </si>
  <si>
    <t>Subject Company Valuation Summary</t>
  </si>
  <si>
    <t>Market Capitalization</t>
  </si>
  <si>
    <t>LTM P/E</t>
  </si>
  <si>
    <t>NTM P/E</t>
  </si>
  <si>
    <t>Average</t>
  </si>
  <si>
    <t>Median</t>
  </si>
  <si>
    <t>Discounted Cash Flow (DCF) Analysis Assumptions Template</t>
  </si>
  <si>
    <t>$ in millions, except per share amounts</t>
  </si>
  <si>
    <t>Inputs and Toggles</t>
  </si>
  <si>
    <t>Fiscal Year Ending</t>
  </si>
  <si>
    <t>Latest Annual Filing</t>
  </si>
  <si>
    <t>Latest Quarterly Filing</t>
  </si>
  <si>
    <t>Mid-Year Convention (Y/N)</t>
  </si>
  <si>
    <t>Y</t>
  </si>
  <si>
    <t>Historical Period</t>
  </si>
  <si>
    <t>Projection Period</t>
  </si>
  <si>
    <t>Income Statement Metrics and Drivers</t>
  </si>
  <si>
    <t>Total Revenue - (% Growth)</t>
  </si>
  <si>
    <t>Cost of Goods Sold - (% Margin)</t>
  </si>
  <si>
    <t>Selling, General and Administrative - (% Margin)</t>
  </si>
  <si>
    <t>Depreciation &amp; Amortization - (% Margin)</t>
  </si>
  <si>
    <t>Other Operating Expenses / (Income) - ($)</t>
  </si>
  <si>
    <t>Marginal Tax Rate - (%)</t>
  </si>
  <si>
    <t>Capital Expenditures - (% Margin)</t>
  </si>
  <si>
    <t>Net Working Capital Metrics and Drivers</t>
  </si>
  <si>
    <t>Days</t>
  </si>
  <si>
    <t>Days Sales Outstanding (DSO)</t>
  </si>
  <si>
    <t>Days Inventory Held (DIH)</t>
  </si>
  <si>
    <t>Prepaid Expenses (% of Total Revenue)</t>
  </si>
  <si>
    <t>Other Current Assets (% of Total Revenue)</t>
  </si>
  <si>
    <t>Days Payable Outstanding (DPO)</t>
  </si>
  <si>
    <t>Deferred Revenue (% of Total Revenue)</t>
  </si>
  <si>
    <t>Accrued Liabiliites (% of Total Revenue)</t>
  </si>
  <si>
    <t>Other Current Liabilities (% of Total Revenue)</t>
  </si>
  <si>
    <t>Discounted Cash Flow (DCF) Analysis Template</t>
  </si>
  <si>
    <t>Implied Enterprise Value Sensitivity Analysis</t>
  </si>
  <si>
    <t>Terminal Multiple</t>
  </si>
  <si>
    <t>Total Revenue</t>
  </si>
  <si>
    <t>% Growth</t>
  </si>
  <si>
    <t>WACC</t>
  </si>
  <si>
    <t>Cost of Goods Sold</t>
  </si>
  <si>
    <t>% Margin</t>
  </si>
  <si>
    <t>Gross Profit</t>
  </si>
  <si>
    <t>Selling, General and Administrative</t>
  </si>
  <si>
    <t>Perpetuity Growth Rate</t>
  </si>
  <si>
    <t>Depreciation &amp; Amortization</t>
  </si>
  <si>
    <t>Other Operating Expenses / (Income)</t>
  </si>
  <si>
    <t>Operating Income (EBIT)</t>
  </si>
  <si>
    <t>Income Tax Expense</t>
  </si>
  <si>
    <t>Marginal Tax Rate</t>
  </si>
  <si>
    <t>Net Operating Profit After Taxes (NOPAT)</t>
  </si>
  <si>
    <t>Capital Expenditures</t>
  </si>
  <si>
    <t>Change in Net Working Capital - (Increase) / Decrease</t>
  </si>
  <si>
    <t>Unlevered Free Cash Flow (UFCF)</t>
  </si>
  <si>
    <t>Discount Period</t>
  </si>
  <si>
    <t>Discount Factor</t>
  </si>
  <si>
    <t>Present Value of UFCF</t>
  </si>
  <si>
    <t>Terminal Multiple Method</t>
  </si>
  <si>
    <t>Perpetuity Growth Method</t>
  </si>
  <si>
    <t>Terminal Multiple Method - Implied EV / EBITDA</t>
  </si>
  <si>
    <t>Implied Enterprise Value</t>
  </si>
  <si>
    <t>EBITDA Exit Multiple</t>
  </si>
  <si>
    <t>Implied Perpetuity Growth Rate Sensitivity Analysis</t>
  </si>
  <si>
    <t>Terminal Value</t>
  </si>
  <si>
    <t>Perpetuity Growth Method - Implied EV / EBITDA</t>
  </si>
  <si>
    <t>PV of Terminal Value</t>
  </si>
  <si>
    <t>% of Enterprise Value</t>
  </si>
  <si>
    <t>Less: Total Debt</t>
  </si>
  <si>
    <t>Terminal Multiple Method - Implied Growth Rate</t>
  </si>
  <si>
    <t>Plus: Cash and Cash Equivalents</t>
  </si>
  <si>
    <t>Less: Preferred Stock</t>
  </si>
  <si>
    <t>Less: Noncontrolling Interest</t>
  </si>
  <si>
    <t>Implied Equity Value</t>
  </si>
  <si>
    <t>Implied Growth Rate</t>
  </si>
  <si>
    <t>Fully Diluted Shares</t>
  </si>
  <si>
    <t>Implied Share Price</t>
  </si>
  <si>
    <t>Net Working Capital (NWC) Projections Template</t>
  </si>
  <si>
    <t>Accounts Receivable</t>
  </si>
  <si>
    <t>Inventories</t>
  </si>
  <si>
    <t>Prepaid Expenses</t>
  </si>
  <si>
    <t>Other Current Assets</t>
  </si>
  <si>
    <t xml:space="preserve">   Total Current Assets</t>
  </si>
  <si>
    <t>Accounts Payable</t>
  </si>
  <si>
    <t>Deferred Revenue</t>
  </si>
  <si>
    <t>Accrued Liabilities</t>
  </si>
  <si>
    <t>Other Current Liabilities</t>
  </si>
  <si>
    <t xml:space="preserve">   Total Current Liabilities</t>
  </si>
  <si>
    <t>Net Working Capital</t>
  </si>
  <si>
    <t>Change in NWC - (Increase) / Decrease</t>
  </si>
  <si>
    <t>Metrics and Drivers</t>
  </si>
  <si>
    <t>Accrued Liabilities (% of Total Revenue)</t>
  </si>
  <si>
    <t>Weighted Average Cost of Capital (WACC) Analysis Template</t>
  </si>
  <si>
    <t>Comparable Companies Unlevered Beta Analysis</t>
  </si>
  <si>
    <t>Levered Beta Calculation</t>
  </si>
  <si>
    <t>Company</t>
  </si>
  <si>
    <t>Estimated</t>
  </si>
  <si>
    <t>Market Value</t>
  </si>
  <si>
    <t>Debt /</t>
  </si>
  <si>
    <t>Marginal</t>
  </si>
  <si>
    <t>Unlevered</t>
  </si>
  <si>
    <t>Selected Unlevered Beta</t>
  </si>
  <si>
    <t>Name</t>
  </si>
  <si>
    <t>Levered Beta (1)</t>
  </si>
  <si>
    <t>Total Debt</t>
  </si>
  <si>
    <t>Equity</t>
  </si>
  <si>
    <t>Tax Rate</t>
  </si>
  <si>
    <t>Beta</t>
  </si>
  <si>
    <t>Target Debt / Equity Structure</t>
  </si>
  <si>
    <t>Levered Beta</t>
  </si>
  <si>
    <t>WACC Calculation</t>
  </si>
  <si>
    <t>Debt-to-Total Capitalization</t>
  </si>
  <si>
    <t>Equity-to-Total Capitalization</t>
  </si>
  <si>
    <t>Pre-Tax Cost of Debt</t>
  </si>
  <si>
    <t>WACC Sensitivity Analysis</t>
  </si>
  <si>
    <t>After-Tax Cost of Debt</t>
  </si>
  <si>
    <t>Risk-Free Rate of Return (2)</t>
  </si>
  <si>
    <t>Market Risk Premium (3)</t>
  </si>
  <si>
    <t>Selected Levered Beta (4)</t>
  </si>
  <si>
    <t>Size Premium (5)</t>
  </si>
  <si>
    <t>Cost of Equity</t>
  </si>
  <si>
    <t>References</t>
  </si>
  <si>
    <t>(1) Notes</t>
  </si>
  <si>
    <t>(2) Notes</t>
  </si>
  <si>
    <t>(3) Notes</t>
  </si>
  <si>
    <t>(4) Notes</t>
  </si>
  <si>
    <t>(5) Notes</t>
  </si>
  <si>
    <t>The Coca-Cola Company (NYSE:KO) &gt; Capital IQ Estimates &gt; Consensus</t>
  </si>
  <si>
    <t>Currency: Reported Currency</t>
  </si>
  <si>
    <t>Conversion: Today's Spot Rate</t>
  </si>
  <si>
    <t>Units: Capital IQ (Default)</t>
  </si>
  <si>
    <t>Decimals: CapitalIQ (Default)</t>
  </si>
  <si>
    <t>Consolidation: Consolidated</t>
  </si>
  <si>
    <t>Acctg. Standard: US GAAP</t>
  </si>
  <si>
    <t>Current Fiscal Year End: Dec-31-2023 | FQ1 2023 Earnings Release Date: Apr-24-2023</t>
  </si>
  <si>
    <t>NYSE:KO (USD)</t>
  </si>
  <si>
    <t>Mean</t>
  </si>
  <si>
    <t>High/Low</t>
  </si>
  <si>
    <t>Std. Dev.</t>
  </si>
  <si>
    <t>No. of Estimates.</t>
  </si>
  <si>
    <t>NYSE:KO - Recommendation: Outperform (1.78)</t>
  </si>
  <si>
    <t>Target Price</t>
  </si>
  <si>
    <t>77.00/58.00</t>
  </si>
  <si>
    <t>25/25</t>
  </si>
  <si>
    <t>1 - Buy</t>
  </si>
  <si>
    <t>LT Growth</t>
  </si>
  <si>
    <t>7.00%/4.82%</t>
  </si>
  <si>
    <t>5/5</t>
  </si>
  <si>
    <t>2 - Outperform</t>
  </si>
  <si>
    <t>Price Volatility</t>
  </si>
  <si>
    <t>Low (1.00)</t>
  </si>
  <si>
    <t>3 - Hold</t>
  </si>
  <si>
    <t>Industry Recommendation</t>
  </si>
  <si>
    <t>Outperform (2.20)</t>
  </si>
  <si>
    <t>4 - Underperform</t>
  </si>
  <si>
    <t>5 - Sell</t>
  </si>
  <si>
    <t>0 - No Opinion</t>
  </si>
  <si>
    <t>BOVESPA:COCA34 (BRL)</t>
  </si>
  <si>
    <t>BOVESPA:COCA34 - Recommendation: Outperform (2.00)</t>
  </si>
  <si>
    <t>55.91/55.91</t>
  </si>
  <si>
    <t>1/1</t>
  </si>
  <si>
    <t>Market Summary</t>
  </si>
  <si>
    <t>NYSE:KO</t>
  </si>
  <si>
    <t>BMV:KO *</t>
  </si>
  <si>
    <t>BOVESPA:COCA34 (GDR)</t>
  </si>
  <si>
    <t>NYSE:KO (US GAAP|USD)</t>
  </si>
  <si>
    <t>Currency</t>
  </si>
  <si>
    <t>US Dollar</t>
  </si>
  <si>
    <t>Mexican Peso</t>
  </si>
  <si>
    <t>Brazilian Real</t>
  </si>
  <si>
    <t>Current Quarter</t>
  </si>
  <si>
    <t>Current Year</t>
  </si>
  <si>
    <t>Latest Price/Last Close Price</t>
  </si>
  <si>
    <t>64.05/64.05</t>
  </si>
  <si>
    <t>1,150.02/1,150.02</t>
  </si>
  <si>
    <t>53.91/53.91</t>
  </si>
  <si>
    <t>EPS Normalized</t>
  </si>
  <si>
    <t>52 Wk. High/Low</t>
  </si>
  <si>
    <t>67.20/54.02</t>
  </si>
  <si>
    <t>1,388.59/1,060.02</t>
  </si>
  <si>
    <t>57.89/46.81</t>
  </si>
  <si>
    <t xml:space="preserve">   Guidance</t>
  </si>
  <si>
    <t>-</t>
  </si>
  <si>
    <t>2.55/-/2.58</t>
  </si>
  <si>
    <t>Potential Upside/Diff. from Target Price</t>
  </si>
  <si>
    <t>6.99 %/4.47</t>
  </si>
  <si>
    <t>-/-</t>
  </si>
  <si>
    <t>Company Level (US GAAP|USD)</t>
  </si>
  <si>
    <t>Common Shares Per ADR</t>
  </si>
  <si>
    <t>NA</t>
  </si>
  <si>
    <t>Revenue</t>
  </si>
  <si>
    <t>EBITDA</t>
  </si>
  <si>
    <t>Fiscal Years</t>
  </si>
  <si>
    <t xml:space="preserve">    Final Est.</t>
  </si>
  <si>
    <t xml:space="preserve">    Median</t>
  </si>
  <si>
    <t xml:space="preserve">    High</t>
  </si>
  <si>
    <t xml:space="preserve">    Low</t>
  </si>
  <si>
    <t xml:space="preserve">    Std. Dev.</t>
  </si>
  <si>
    <t xml:space="preserve">    No. of Estimates</t>
  </si>
  <si>
    <t>3/3</t>
  </si>
  <si>
    <t>20/20</t>
  </si>
  <si>
    <t>12/12</t>
  </si>
  <si>
    <t>15/15</t>
  </si>
  <si>
    <t>17/17</t>
  </si>
  <si>
    <t>19/19</t>
  </si>
  <si>
    <t>18/18</t>
  </si>
  <si>
    <t>16/16</t>
  </si>
  <si>
    <t>13/13</t>
  </si>
  <si>
    <t>21/21</t>
  </si>
  <si>
    <t>24/24</t>
  </si>
  <si>
    <t>26/28</t>
  </si>
  <si>
    <t>26/27</t>
  </si>
  <si>
    <t>23/23</t>
  </si>
  <si>
    <t>22/22</t>
  </si>
  <si>
    <t>22/23</t>
  </si>
  <si>
    <t>10/10</t>
  </si>
  <si>
    <t>2/2</t>
  </si>
  <si>
    <t xml:space="preserve">    Guidance Low</t>
  </si>
  <si>
    <t xml:space="preserve">    Guidance</t>
  </si>
  <si>
    <t xml:space="preserve">    Guidance High</t>
  </si>
  <si>
    <t xml:space="preserve">    Acctg. Standard</t>
  </si>
  <si>
    <t>US GAAP</t>
  </si>
  <si>
    <t>EPS (GAAP)</t>
  </si>
  <si>
    <t>6/6</t>
  </si>
  <si>
    <t>2/5</t>
  </si>
  <si>
    <t>2/4</t>
  </si>
  <si>
    <t>4/6</t>
  </si>
  <si>
    <t>9/9</t>
  </si>
  <si>
    <t>6/8</t>
  </si>
  <si>
    <t>7/10</t>
  </si>
  <si>
    <t>5/7</t>
  </si>
  <si>
    <t>7/9</t>
  </si>
  <si>
    <t>7/7</t>
  </si>
  <si>
    <t>8/9</t>
  </si>
  <si>
    <t>8/8</t>
  </si>
  <si>
    <t>Cash Earnings / Share</t>
  </si>
  <si>
    <t>DPS</t>
  </si>
  <si>
    <t>1/3</t>
  </si>
  <si>
    <t>9/7</t>
  </si>
  <si>
    <t>11/11</t>
  </si>
  <si>
    <t>16/17</t>
  </si>
  <si>
    <t>15/16</t>
  </si>
  <si>
    <t>Book Value / Share</t>
  </si>
  <si>
    <t>4/4</t>
  </si>
  <si>
    <t>7/8</t>
  </si>
  <si>
    <t>6/7</t>
  </si>
  <si>
    <t>5/6</t>
  </si>
  <si>
    <t>3/5</t>
  </si>
  <si>
    <t>Net Asset Value Per Share</t>
  </si>
  <si>
    <t>CFPS</t>
  </si>
  <si>
    <t>4/3</t>
  </si>
  <si>
    <t>4/5</t>
  </si>
  <si>
    <t>Company Level (USD)</t>
  </si>
  <si>
    <t>14/14</t>
  </si>
  <si>
    <t>10/15</t>
  </si>
  <si>
    <t>13/22</t>
  </si>
  <si>
    <t>16/24</t>
  </si>
  <si>
    <t>17/21</t>
  </si>
  <si>
    <t>18/23</t>
  </si>
  <si>
    <t>18/21</t>
  </si>
  <si>
    <t>18/20</t>
  </si>
  <si>
    <t>16/19</t>
  </si>
  <si>
    <t>18/22</t>
  </si>
  <si>
    <t>16/21</t>
  </si>
  <si>
    <t>8/11</t>
  </si>
  <si>
    <t>2/3</t>
  </si>
  <si>
    <t>1/2</t>
  </si>
  <si>
    <t>3/1</t>
  </si>
  <si>
    <t>10/11</t>
  </si>
  <si>
    <t>12/16</t>
  </si>
  <si>
    <t>17/19</t>
  </si>
  <si>
    <t>12/18</t>
  </si>
  <si>
    <t>14/18</t>
  </si>
  <si>
    <t>11/14</t>
  </si>
  <si>
    <t>15/18</t>
  </si>
  <si>
    <t>13/16</t>
  </si>
  <si>
    <t>14/17</t>
  </si>
  <si>
    <t>8/10</t>
  </si>
  <si>
    <t>EBIT</t>
  </si>
  <si>
    <t>11/12</t>
  </si>
  <si>
    <t>21/22</t>
  </si>
  <si>
    <t>15/17</t>
  </si>
  <si>
    <t>Interest Expense</t>
  </si>
  <si>
    <t>5/8</t>
  </si>
  <si>
    <t>8/12</t>
  </si>
  <si>
    <t>7/14</t>
  </si>
  <si>
    <t>9/14</t>
  </si>
  <si>
    <t>8/13</t>
  </si>
  <si>
    <t>9/13</t>
  </si>
  <si>
    <t>6/13</t>
  </si>
  <si>
    <t>7/13</t>
  </si>
  <si>
    <t>6/11</t>
  </si>
  <si>
    <t>6/10</t>
  </si>
  <si>
    <t>EBT (Excl. Excep)</t>
  </si>
  <si>
    <t>14/15</t>
  </si>
  <si>
    <t>17/18</t>
  </si>
  <si>
    <t>EBT (GAAP)</t>
  </si>
  <si>
    <t>5/9</t>
  </si>
  <si>
    <t>4/7</t>
  </si>
  <si>
    <t>Net Income (Excl. Excep)</t>
  </si>
  <si>
    <t>18/19</t>
  </si>
  <si>
    <t>16/18</t>
  </si>
  <si>
    <t>Net Income (GAAP)</t>
  </si>
  <si>
    <t>3/6</t>
  </si>
  <si>
    <t>Net Debt</t>
  </si>
  <si>
    <t>13/14</t>
  </si>
  <si>
    <t>5/11</t>
  </si>
  <si>
    <t>6/12</t>
  </si>
  <si>
    <t>9/10</t>
  </si>
  <si>
    <t>3/8</t>
  </si>
  <si>
    <t>4/8</t>
  </si>
  <si>
    <t>Net Asset Value</t>
  </si>
  <si>
    <t>Cash From Operations</t>
  </si>
  <si>
    <t>Capital Expenditure</t>
  </si>
  <si>
    <t>12/14</t>
  </si>
  <si>
    <t>Free Cash Flow</t>
  </si>
  <si>
    <t>11/13</t>
  </si>
  <si>
    <t>10/13</t>
  </si>
  <si>
    <t>Same Store Sales Growth %</t>
  </si>
  <si>
    <t>Gross Margin %</t>
  </si>
  <si>
    <t>10/12</t>
  </si>
  <si>
    <t>Effective Tax Rate %</t>
  </si>
  <si>
    <t>ROE %</t>
  </si>
  <si>
    <t>6/9</t>
  </si>
  <si>
    <t>ROA %</t>
  </si>
  <si>
    <t>TEV</t>
  </si>
  <si>
    <t>Fiscal Quarters</t>
  </si>
  <si>
    <t>FQ1 1999 - Mar 1999</t>
  </si>
  <si>
    <t>FQ2 1999 - Jun 1999</t>
  </si>
  <si>
    <t>FQ3 1999 - Sep 1999</t>
  </si>
  <si>
    <t>FQ4 1999 - Dec 1999</t>
  </si>
  <si>
    <t>FQ1 2000 - Mar 2000</t>
  </si>
  <si>
    <t>FQ2 2000 - Jun 2000</t>
  </si>
  <si>
    <t>FQ3 2000 - Sep 2000</t>
  </si>
  <si>
    <t>FQ4 2000 - Dec 2000</t>
  </si>
  <si>
    <t>FQ1 2001 - Mar 2001</t>
  </si>
  <si>
    <t>FQ2 2001 - Jun 2001</t>
  </si>
  <si>
    <t>FQ3 2001 - Sep 2001</t>
  </si>
  <si>
    <t>FQ4 2001 - Dec 2001</t>
  </si>
  <si>
    <t>FQ1 2002 - Mar 2002</t>
  </si>
  <si>
    <t>FQ2 2002 - Jun 2002</t>
  </si>
  <si>
    <t>FQ3 2002 - Sep 2002</t>
  </si>
  <si>
    <t>FQ4 2002 - Dec 2002</t>
  </si>
  <si>
    <t>FQ1 2003 - Mar 2003</t>
  </si>
  <si>
    <t>FQ2 2003 - Jun 2003</t>
  </si>
  <si>
    <t>FQ3 2003 - Sep 2003</t>
  </si>
  <si>
    <t>FQ4 2003 - Dec 2003</t>
  </si>
  <si>
    <t>FQ1 2004 - Mar 2004</t>
  </si>
  <si>
    <t>FQ2 2004 - Jun 2004</t>
  </si>
  <si>
    <t>FQ3 2004 - Sep 2004</t>
  </si>
  <si>
    <t>FQ4 2004 - Dec 2004</t>
  </si>
  <si>
    <t>FQ1 2005 - Mar 2005</t>
  </si>
  <si>
    <t>FQ2 2005 - Jun 2005</t>
  </si>
  <si>
    <t>FQ3 2005 - Sep 2005</t>
  </si>
  <si>
    <t>FQ4 2005 - Dec 2005</t>
  </si>
  <si>
    <t>FQ1 2006 - Mar 2006</t>
  </si>
  <si>
    <t>FQ2 2006 - Jun 2006</t>
  </si>
  <si>
    <t>FQ3 2006 - Sep 2006</t>
  </si>
  <si>
    <t>FQ4 2006 - Dec 2006</t>
  </si>
  <si>
    <t>FQ1 2007 - Mar 2007</t>
  </si>
  <si>
    <t>FQ2 2007 - Jun 2007</t>
  </si>
  <si>
    <t>FQ3 2007 - Sep 2007</t>
  </si>
  <si>
    <t>FQ4 2007 - Dec 2007</t>
  </si>
  <si>
    <t>FQ1 2008 - Mar 2008</t>
  </si>
  <si>
    <t>FQ2 2008 - Jun 2008</t>
  </si>
  <si>
    <t>FQ3 2008 - Sep 2008</t>
  </si>
  <si>
    <t>FQ4 2008 - Dec 2008</t>
  </si>
  <si>
    <t>FQ1 2009 - Mar 2009</t>
  </si>
  <si>
    <t>FQ2 2009 - Jun 2009</t>
  </si>
  <si>
    <t>FQ3 2009 - Sep 2009</t>
  </si>
  <si>
    <t>FQ4 2009 - Dec 2009</t>
  </si>
  <si>
    <t>FQ1 2010 - Mar 2010</t>
  </si>
  <si>
    <t>FQ2 2010 - Jun 2010</t>
  </si>
  <si>
    <t>FQ3 2010 - Sep 2010</t>
  </si>
  <si>
    <t>FQ4 2010 - Dec 2010</t>
  </si>
  <si>
    <t>FQ1 2011 - Mar 2011</t>
  </si>
  <si>
    <t>FQ2 2011 - Jun 2011</t>
  </si>
  <si>
    <t>FQ3 2011 - Sep 2011</t>
  </si>
  <si>
    <t>FQ4 2011 - Dec 2011</t>
  </si>
  <si>
    <t>FQ1 2012 - Mar 2012</t>
  </si>
  <si>
    <t>FQ2 2012 - Jun 2012</t>
  </si>
  <si>
    <t>FQ3 2012 - Sep 2012</t>
  </si>
  <si>
    <t>FQ4 2012 - Dec 2012</t>
  </si>
  <si>
    <t>FQ1 2013 - Mar 2013</t>
  </si>
  <si>
    <t>FQ2 2013 - Jun 2013</t>
  </si>
  <si>
    <t>FQ3 2013 - Sep 2013</t>
  </si>
  <si>
    <t>FQ4 2013 - Dec 2013</t>
  </si>
  <si>
    <t>FQ1 2014 - Mar 2014</t>
  </si>
  <si>
    <t>FQ2 2014 - Jun 2014</t>
  </si>
  <si>
    <t>FQ3 2014 - Sep 2014</t>
  </si>
  <si>
    <t>FQ4 2014 - Dec 2014</t>
  </si>
  <si>
    <t>FQ1 2015 - Mar 2015</t>
  </si>
  <si>
    <t>FQ2 2015 - Jun 2015</t>
  </si>
  <si>
    <t>FQ3 2015 - Sep 2015</t>
  </si>
  <si>
    <t>FQ4 2015 - Dec 2015</t>
  </si>
  <si>
    <t>FQ1 2016 - Mar 2016</t>
  </si>
  <si>
    <t>FQ2 2016 - Jun 2016</t>
  </si>
  <si>
    <t>FQ3 2016 - Sep 2016</t>
  </si>
  <si>
    <t>FQ4 2016 - Dec 2016</t>
  </si>
  <si>
    <t>FQ1 2017 - Mar 2017</t>
  </si>
  <si>
    <t>FQ2 2017 - Jun 2017</t>
  </si>
  <si>
    <t>FQ3 2017 - Sep 2017</t>
  </si>
  <si>
    <t>FQ4 2017 - Dec 2017</t>
  </si>
  <si>
    <t>FQ1 2018 - Mar 2018</t>
  </si>
  <si>
    <t>FQ2 2018 - Jun 2018</t>
  </si>
  <si>
    <t>FQ3 2018 - Sep 2018</t>
  </si>
  <si>
    <t>FQ4 2018 - Dec 2018</t>
  </si>
  <si>
    <t>FQ1 2019 - Mar 2019</t>
  </si>
  <si>
    <t>FQ2 2019 - Jun 2019</t>
  </si>
  <si>
    <t>FQ3 2019 - Sep 2019</t>
  </si>
  <si>
    <t>FQ4 2019 - Dec 2019</t>
  </si>
  <si>
    <t>FQ1 2020 - Mar 2020</t>
  </si>
  <si>
    <t>FQ2 2020 - Jun 2020</t>
  </si>
  <si>
    <t>FQ3 2020 - Sep 2020</t>
  </si>
  <si>
    <t>FQ4 2020 - Dec 2020</t>
  </si>
  <si>
    <t>FQ1 2021 - Mar 2021</t>
  </si>
  <si>
    <t>FQ2 2021 - Jun 2021</t>
  </si>
  <si>
    <t>FQ3 2021 - Sep 2021</t>
  </si>
  <si>
    <t>FQ4 2021 - Dec 2021</t>
  </si>
  <si>
    <t>FQ1 2022 - Mar 2022</t>
  </si>
  <si>
    <t>FQ2 2022 - Jun 2022</t>
  </si>
  <si>
    <t>FQ3 2022 - Sep 2022</t>
  </si>
  <si>
    <t>FQ4 2022 - Dec 2022</t>
  </si>
  <si>
    <t>FQ1 2023 - Mar 2023</t>
  </si>
  <si>
    <t>FQ2 2023 - Jun 2023</t>
  </si>
  <si>
    <t>FQ3 2023 - Sep 2023</t>
  </si>
  <si>
    <t>FQ4 2023 - Dec 2023</t>
  </si>
  <si>
    <t>FQ1 2024 - Mar 2024</t>
  </si>
  <si>
    <t>FQ2 2024 - Jun 2024</t>
  </si>
  <si>
    <t>FQ3 2024 - Sep 2024</t>
  </si>
  <si>
    <t>FQ4 2024 - Dec 2024</t>
  </si>
  <si>
    <t>FQ1 2025 - Mar 2025</t>
  </si>
  <si>
    <t>FQ2 2025 - Jun 2025</t>
  </si>
  <si>
    <t>FQ3 2025 - Sep 2025</t>
  </si>
  <si>
    <t>FQ4 2025 - Dec 2025</t>
  </si>
  <si>
    <t>13/7</t>
  </si>
  <si>
    <t>13/12</t>
  </si>
  <si>
    <t>20/21</t>
  </si>
  <si>
    <t>3/4</t>
  </si>
  <si>
    <t>2/1</t>
  </si>
  <si>
    <t>7/11</t>
  </si>
  <si>
    <t>9/12</t>
  </si>
  <si>
    <t>12/17</t>
  </si>
  <si>
    <t>13/15</t>
  </si>
  <si>
    <t>14/16</t>
  </si>
  <si>
    <t>9/11</t>
  </si>
  <si>
    <t>8/14</t>
  </si>
  <si>
    <t>4/9</t>
  </si>
  <si>
    <t>7/12</t>
  </si>
  <si>
    <t>5/4</t>
  </si>
  <si>
    <t>12/13</t>
  </si>
  <si>
    <t>Fiscal Halves</t>
  </si>
  <si>
    <t>FH2 2004 - Dec 2004</t>
  </si>
  <si>
    <t>The Coca-Cola Company (NYSE:KO) &gt;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</si>
  <si>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</si>
  <si>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</si>
  <si>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</si>
  <si>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</si>
  <si>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</si>
  <si>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</si>
  <si>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</si>
  <si>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</si>
  <si>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</si>
  <si>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</si>
  <si>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</si>
  <si>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</si>
  <si>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</si>
  <si>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</si>
  <si>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</si>
  <si>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</si>
  <si>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</si>
  <si>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</si>
  <si>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Source:</t>
  </si>
  <si>
    <t>Capital IQ &amp; Proprietary Data</t>
  </si>
  <si>
    <t>Income Statement</t>
  </si>
  <si>
    <t xml:space="preserve">For the Fiscal Period Ending
</t>
  </si>
  <si>
    <t>12 months
Dec-31-2017</t>
  </si>
  <si>
    <t>12 months
Dec-31-2018</t>
  </si>
  <si>
    <t>Reclassified
12 months
Dec-31-2019</t>
  </si>
  <si>
    <t>Reclassified
12 months
Dec-31-2020</t>
  </si>
  <si>
    <t>12 months
Dec-31-2021</t>
  </si>
  <si>
    <t>12 months
Dec-31-2022</t>
  </si>
  <si>
    <t>USD</t>
  </si>
  <si>
    <t xml:space="preserve"> </t>
  </si>
  <si>
    <t>Other Revenue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</si>
  <si>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</si>
  <si>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</si>
  <si>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</si>
  <si>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</si>
  <si>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</si>
  <si>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</si>
  <si>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</si>
  <si>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</si>
  <si>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</si>
  <si>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</si>
  <si>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</si>
  <si>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</si>
  <si>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</si>
  <si>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</si>
  <si>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</si>
  <si>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Restructuring Charges</t>
  </si>
  <si>
    <t>Merger &amp; Related Restruct. Charges</t>
  </si>
  <si>
    <t>Impairment of Goodwill</t>
  </si>
  <si>
    <t>Gain (Loss) On Sale Of Invest.</t>
  </si>
  <si>
    <t>Gain (Loss) On Sale Of Assets</t>
  </si>
  <si>
    <t>Asset Writedown</t>
  </si>
  <si>
    <t>Legal Settlements</t>
  </si>
  <si>
    <t>Other Unusual Items</t>
  </si>
  <si>
    <t xml:space="preserve">  EBT Incl. Unusual Items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</si>
  <si>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</si>
  <si>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</si>
  <si>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</si>
  <si>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</si>
  <si>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</si>
  <si>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</si>
  <si>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</si>
  <si>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</si>
  <si>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</si>
  <si>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</si>
  <si>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</si>
  <si>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</si>
  <si>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</si>
  <si>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</si>
  <si>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</si>
  <si>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</si>
  <si>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</si>
  <si>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</si>
  <si>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</si>
  <si>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</si>
  <si>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Shares per Depository Receipt</t>
  </si>
  <si>
    <t>Supplemental Items</t>
  </si>
  <si>
    <t>EBITA</t>
  </si>
  <si>
    <t>EBITDAR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</si>
  <si>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</si>
  <si>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</si>
  <si>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</si>
  <si>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</si>
  <si>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</si>
  <si>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</si>
  <si>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</si>
  <si>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Non-Cash Pension Expense</t>
  </si>
  <si>
    <t>Filing Date</t>
  </si>
  <si>
    <t>Restatement Type</t>
  </si>
  <si>
    <t>NC</t>
  </si>
  <si>
    <t>RC</t>
  </si>
  <si>
    <t>O</t>
  </si>
  <si>
    <t>Calculation Type</t>
  </si>
  <si>
    <t>REP</t>
  </si>
  <si>
    <t>Supplemental Operating Expense Items</t>
  </si>
  <si>
    <t>Advertising Exp.</t>
  </si>
  <si>
    <t>Selling and Marketing Exp.</t>
  </si>
  <si>
    <t>Net Rental Exp.</t>
  </si>
  <si>
    <t>Imputed Oper. Lease Interest Exp.</t>
  </si>
  <si>
    <t>Imputed Oper. Lease Depreciation</t>
  </si>
  <si>
    <t>Stock-Based Comp., SG&amp;A Exp.</t>
  </si>
  <si>
    <t xml:space="preserve">  Stock-Based Comp., Total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</si>
  <si>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</si>
  <si>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</si>
  <si>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The Coca-Cola Company (NYSE:KO) &gt; Financials &gt; Balance Sheet</t>
  </si>
  <si>
    <t>Balance Sheet</t>
  </si>
  <si>
    <t xml:space="preserve">Balance Sheet as of:
</t>
  </si>
  <si>
    <t>Reclassified
Dec-31-2018</t>
  </si>
  <si>
    <t>ASSETS</t>
  </si>
  <si>
    <t>Cash And Equivalents</t>
  </si>
  <si>
    <t>Short Term Investments</t>
  </si>
  <si>
    <t>Trading Asset Securities</t>
  </si>
  <si>
    <t xml:space="preserve">  Total Cash &amp; ST Investments</t>
  </si>
  <si>
    <t xml:space="preserve">  Total Receivables</t>
  </si>
  <si>
    <t>Inventory</t>
  </si>
  <si>
    <t>Prepaid Exp.</t>
  </si>
  <si>
    <t>Restricted Cash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</si>
  <si>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</si>
  <si>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</si>
  <si>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</si>
  <si>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</si>
  <si>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</si>
  <si>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</si>
  <si>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</si>
  <si>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Deferred Tax Assets, LT</t>
  </si>
  <si>
    <t>Other Long-Term Assets</t>
  </si>
  <si>
    <t>Total Assets</t>
  </si>
  <si>
    <t>LIABILITIES</t>
  </si>
  <si>
    <t>Accrued Exp.</t>
  </si>
  <si>
    <t>Short-term Borrowings</t>
  </si>
  <si>
    <t>Curr. Port. of LT Debt</t>
  </si>
  <si>
    <t>Curr. Port. of Leases</t>
  </si>
  <si>
    <t>Curr. Income Taxes Payable</t>
  </si>
  <si>
    <t xml:space="preserve">  Total Current Liabilities</t>
  </si>
  <si>
    <t>Long-Term Debt</t>
  </si>
  <si>
    <t>Long-Term Leases</t>
  </si>
  <si>
    <t>Pension &amp; Other Post-Retire. Benefits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</si>
  <si>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</si>
  <si>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</si>
  <si>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</si>
  <si>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</si>
  <si>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</si>
  <si>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</si>
  <si>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</si>
  <si>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</si>
  <si>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</si>
  <si>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Minority Interest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</si>
  <si>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</si>
  <si>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</si>
  <si>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</si>
  <si>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</si>
  <si>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</si>
  <si>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</si>
  <si>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</si>
  <si>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Debt Equiv. of Unfunded Proj. Benefit Obligation</t>
  </si>
  <si>
    <t>Debt Equivalent Oper. Leases</t>
  </si>
  <si>
    <t>Total Minority Interest</t>
  </si>
  <si>
    <t>Equity Method Investments</t>
  </si>
  <si>
    <t>Inventory Method</t>
  </si>
  <si>
    <t>Raw Materials Inventory</t>
  </si>
  <si>
    <t>Finished Goods Inventory</t>
  </si>
  <si>
    <t>Other Inventory Accounts</t>
  </si>
  <si>
    <t>Land</t>
  </si>
  <si>
    <t>Buildings</t>
  </si>
  <si>
    <t>Machinery</t>
  </si>
  <si>
    <t>Full Time Employees</t>
  </si>
  <si>
    <t>Accum. Allowance for Doubtful Accts</t>
  </si>
  <si>
    <t>RD</t>
  </si>
  <si>
    <t>RUP</t>
  </si>
  <si>
    <t>Note: For multiple class companies, total share counts are primary class equivalent, and for foreign companies listed as primary ADRs, total share counts are ADR-equivalent.</t>
  </si>
  <si>
    <t>The Coca-Cola Company (NYSE:KO) &gt; Financials &gt; Cash Flow</t>
  </si>
  <si>
    <t>Cash Flow</t>
  </si>
  <si>
    <t>Restated
12 months
Dec-31-2017</t>
  </si>
  <si>
    <t>12 months
Dec-31-2019</t>
  </si>
  <si>
    <t>12 months
Dec-31-2020</t>
  </si>
  <si>
    <t>Net Income</t>
  </si>
  <si>
    <t>Amort. of Goodwill and Intangibles</t>
  </si>
  <si>
    <t>Depreciation &amp; Amort., Total</t>
  </si>
  <si>
    <t>(Gain) Loss From Sale Of Assets</t>
  </si>
  <si>
    <t>Asset Writedown &amp; Restructuring Costs</t>
  </si>
  <si>
    <t>(Income) Loss on Equity Invest.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</si>
  <si>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</si>
  <si>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</si>
  <si>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</si>
  <si>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</si>
  <si>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</si>
  <si>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Inc. Taxes</t>
  </si>
  <si>
    <t>Change in Other Net Operating Assets</t>
  </si>
  <si>
    <t xml:space="preserve">  Cash from Ops.</t>
  </si>
  <si>
    <t>Sale of Property, Plant, and Equipment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</si>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</sst>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_);\(&quot;$&quot;#,##0.0\);\ \-\ \-\ "/>
    <numFmt numFmtId="165" formatCode="#,##0.0_);\(#,##0.0\);\ \-\ \-\ "/>
    <numFmt numFmtId="166" formatCode="#,##0.0%_);\(#,##0.0%\);\ \-\ \-\ "/>
    <numFmt numFmtId="167" formatCode="mm/dd/yyyy;@"/>
    <numFmt numFmtId="168" formatCode="0.0%"/>
    <numFmt numFmtId="169" formatCode="#\A"/>
    <numFmt numFmtId="170" formatCode="####\E"/>
    <numFmt numFmtId="171" formatCode="####\P"/>
    <numFmt numFmtId="172" formatCode="#,##0_);\(#,##0\);\ \-\ \-\ "/>
    <numFmt numFmtId="173" formatCode="_(* #,##0.0%_);_(* \(#,##0.0%\);_(* &quot;--- %&quot;_);_(* @_%_)"/>
    <numFmt numFmtId="174" formatCode="#,##0.0_);[Red]\(#,##0.0\)"/>
    <numFmt numFmtId="175" formatCode="#,##0.0\x_);\(#,##0.0\x\);\ \-\ \-\ "/>
    <numFmt numFmtId="176" formatCode="&quot;$&quot;#,##0_);\(&quot;$&quot;#,##0\);\ \-\ \-\ "/>
    <numFmt numFmtId="177" formatCode="#,##0.00_);\(#,##0.00\);\ \-\ \-\ "/>
    <numFmt numFmtId="178" formatCode="&quot;$&quot;#,##0.00_);\(&quot;$&quot;#,##0.00\);\ \-\ \-\ "/>
    <numFmt numFmtId="179" formatCode="_(* #,##0.0_);_(* \(#,##0.0\)_)\ ;_(* 0_)"/>
    <numFmt numFmtId="180" formatCode="_(&quot;$&quot;#,##0.0#_);_(\(&quot;$&quot;#,##0.0#\)_);_(&quot;$&quot;&quot; - &quot;_)"/>
    <numFmt numFmtId="181" formatCode="_(* #,##0.0#_);_(* \(#,##0.0#\)_)\ ;_(* 0_)"/>
    <numFmt numFmtId="182" formatCode="_(#,##0.0%_);_(\(#,##0.0%\)_);_(#,##0.0%_)"/>
    <numFmt numFmtId="183" formatCode="_(* #,##0.0##_);_(* \(#,##0.0##\)_)\ ;_(* 0_)"/>
    <numFmt numFmtId="184" formatCode="mmm\-dd\-yyyy"/>
    <numFmt numFmtId="185" formatCode="_(* #,##0_);_(* \(#,##0\)_)\ ;_(* 0_)"/>
    <numFmt numFmtId="186" formatCode="_(#,##0.00%_);_(\(#,##0.00%\)_);_(#,##0.00%_)"/>
    <numFmt numFmtId="187" formatCode="_(\ #,##0.0#_);_(\(\ #,##0.0#\)_);_(\ &quot; - &quot;_)"/>
    <numFmt numFmtId="188" formatCode="_(\ #,##0.00&quot; A&quot;_);_(\(\ #,##0.00&quot; A&quot;\)_);_(\ #,##0.00&quot; A&quot;_)"/>
    <numFmt numFmtId="189" formatCode="_(\ #,##0.00&quot; E&quot;_);_(\(\ #,##0.00&quot; E&quot;\)_);_(\ #,##0.00&quot; E&quot;_)"/>
    <numFmt numFmtId="190" formatCode="_(\ #,##0.00&quot; GL&quot;_);_(\(\ #,##0.00&quot; GL&quot;\)_);_(\ #,##0.00&quot; GL&quot;_)"/>
    <numFmt numFmtId="191" formatCode="_(\ #,##0.00&quot; G&quot;_);_(\(\ #,##0.00&quot; G&quot;\)_);_(\ #,##0.00&quot; G&quot;_)"/>
    <numFmt numFmtId="192" formatCode="_(\ #,##0.00&quot; GH&quot;_);_(\(\ #,##0.00&quot; GH&quot;\)_);_(\ #,##0.00&quot; GH&quot;_)"/>
    <numFmt numFmtId="193" formatCode="&quot;$&quot;#,##0.0_);\(&quot;$&quot;#,##0.0\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0"/>
      <name val="Helvetica"/>
      <family val="2"/>
    </font>
    <font>
      <sz val="11"/>
      <color indexed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8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0"/>
      <name val="Calibri"/>
      <family val="2"/>
      <scheme val="minor"/>
    </font>
    <font>
      <b/>
      <sz val="13"/>
      <color indexed="8"/>
      <name val="Verdana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9"/>
      <name val="Verdana"/>
      <family val="2"/>
    </font>
    <font>
      <sz val="1"/>
      <color indexed="9"/>
      <name val="Symbol"/>
      <charset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A4B38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1727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6" fillId="0" borderId="0"/>
    <xf numFmtId="173" fontId="12" fillId="0" borderId="0" applyFont="0" applyFill="0" applyBorder="0" applyAlignment="0" applyProtection="0">
      <alignment horizontal="right"/>
    </xf>
    <xf numFmtId="0" fontId="13" fillId="0" borderId="0" applyFill="0" applyBorder="0" applyProtection="0">
      <protection locked="0"/>
    </xf>
    <xf numFmtId="0" fontId="31" fillId="0" borderId="0" applyAlignment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7" fillId="0" borderId="0" xfId="2" applyFont="1"/>
    <xf numFmtId="0" fontId="8" fillId="0" borderId="0" xfId="2" applyFont="1" applyAlignment="1">
      <alignment horizontal="left"/>
    </xf>
    <xf numFmtId="166" fontId="9" fillId="3" borderId="0" xfId="0" applyNumberFormat="1" applyFont="1" applyFill="1"/>
    <xf numFmtId="166" fontId="9" fillId="3" borderId="0" xfId="0" applyNumberFormat="1" applyFont="1" applyFill="1" applyAlignment="1">
      <alignment horizontal="center"/>
    </xf>
    <xf numFmtId="0" fontId="10" fillId="0" borderId="0" xfId="2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7" fontId="9" fillId="3" borderId="0" xfId="0" applyNumberFormat="1" applyFont="1" applyFill="1" applyAlignment="1">
      <alignment horizontal="center"/>
    </xf>
    <xf numFmtId="170" fontId="0" fillId="0" borderId="0" xfId="0" applyNumberFormat="1"/>
    <xf numFmtId="169" fontId="11" fillId="0" borderId="0" xfId="0" applyNumberFormat="1" applyFont="1" applyAlignment="1">
      <alignment horizontal="right"/>
    </xf>
    <xf numFmtId="170" fontId="11" fillId="0" borderId="0" xfId="0" applyNumberFormat="1" applyFont="1" applyAlignment="1">
      <alignment horizontal="right"/>
    </xf>
    <xf numFmtId="171" fontId="11" fillId="0" borderId="0" xfId="0" applyNumberFormat="1" applyFont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/>
    </xf>
    <xf numFmtId="0" fontId="0" fillId="5" borderId="0" xfId="0" applyFill="1"/>
    <xf numFmtId="0" fontId="3" fillId="6" borderId="2" xfId="0" applyFont="1" applyFill="1" applyBorder="1"/>
    <xf numFmtId="165" fontId="0" fillId="0" borderId="0" xfId="0" applyNumberFormat="1"/>
    <xf numFmtId="166" fontId="0" fillId="0" borderId="0" xfId="0" applyNumberFormat="1"/>
    <xf numFmtId="0" fontId="0" fillId="6" borderId="5" xfId="0" applyFill="1" applyBorder="1"/>
    <xf numFmtId="166" fontId="10" fillId="6" borderId="3" xfId="3" applyNumberFormat="1" applyFont="1" applyFill="1" applyBorder="1" applyAlignment="1">
      <alignment horizontal="right" vertical="distributed"/>
    </xf>
    <xf numFmtId="0" fontId="3" fillId="6" borderId="5" xfId="0" applyFont="1" applyFill="1" applyBorder="1"/>
    <xf numFmtId="0" fontId="0" fillId="0" borderId="0" xfId="0" applyAlignment="1">
      <alignment wrapText="1"/>
    </xf>
    <xf numFmtId="0" fontId="7" fillId="0" borderId="0" xfId="4" applyFont="1" applyProtection="1"/>
    <xf numFmtId="174" fontId="4" fillId="0" borderId="0" xfId="4" applyNumberFormat="1" applyFont="1" applyFill="1" applyBorder="1" applyProtection="1"/>
    <xf numFmtId="172" fontId="7" fillId="0" borderId="7" xfId="4" applyNumberFormat="1" applyFont="1" applyBorder="1" applyAlignment="1" applyProtection="1">
      <alignment horizontal="center"/>
    </xf>
    <xf numFmtId="172" fontId="7" fillId="0" borderId="0" xfId="4" applyNumberFormat="1" applyFont="1" applyBorder="1" applyAlignment="1" applyProtection="1">
      <alignment horizontal="center"/>
    </xf>
    <xf numFmtId="172" fontId="0" fillId="6" borderId="0" xfId="4" applyNumberFormat="1" applyFont="1" applyFill="1" applyBorder="1" applyAlignment="1" applyProtection="1">
      <alignment horizontal="center"/>
    </xf>
    <xf numFmtId="172" fontId="2" fillId="7" borderId="0" xfId="4" applyNumberFormat="1" applyFont="1" applyFill="1" applyBorder="1" applyAlignment="1" applyProtection="1">
      <alignment horizontal="center"/>
    </xf>
    <xf numFmtId="172" fontId="9" fillId="3" borderId="0" xfId="0" applyNumberFormat="1" applyFont="1" applyFill="1"/>
    <xf numFmtId="172" fontId="0" fillId="0" borderId="0" xfId="0" applyNumberFormat="1"/>
    <xf numFmtId="166" fontId="5" fillId="5" borderId="0" xfId="0" applyNumberFormat="1" applyFont="1" applyFill="1"/>
    <xf numFmtId="166" fontId="5" fillId="0" borderId="0" xfId="0" applyNumberFormat="1" applyFont="1"/>
    <xf numFmtId="172" fontId="0" fillId="5" borderId="0" xfId="0" applyNumberFormat="1" applyFill="1"/>
    <xf numFmtId="166" fontId="18" fillId="0" borderId="0" xfId="0" applyNumberFormat="1" applyFont="1"/>
    <xf numFmtId="176" fontId="16" fillId="3" borderId="0" xfId="0" applyNumberFormat="1" applyFont="1" applyFill="1"/>
    <xf numFmtId="176" fontId="3" fillId="0" borderId="0" xfId="0" applyNumberFormat="1" applyFont="1"/>
    <xf numFmtId="176" fontId="3" fillId="5" borderId="0" xfId="0" applyNumberFormat="1" applyFont="1" applyFill="1"/>
    <xf numFmtId="167" fontId="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6" fontId="17" fillId="0" borderId="0" xfId="0" applyNumberFormat="1" applyFont="1"/>
    <xf numFmtId="166" fontId="17" fillId="5" borderId="0" xfId="0" applyNumberFormat="1" applyFont="1" applyFill="1"/>
    <xf numFmtId="177" fontId="0" fillId="0" borderId="1" xfId="0" applyNumberFormat="1" applyBorder="1"/>
    <xf numFmtId="176" fontId="0" fillId="0" borderId="0" xfId="0" applyNumberFormat="1"/>
    <xf numFmtId="166" fontId="3" fillId="0" borderId="0" xfId="0" applyNumberFormat="1" applyFont="1"/>
    <xf numFmtId="176" fontId="3" fillId="6" borderId="3" xfId="0" applyNumberFormat="1" applyFont="1" applyFill="1" applyBorder="1"/>
    <xf numFmtId="178" fontId="3" fillId="0" borderId="0" xfId="0" applyNumberFormat="1" applyFont="1"/>
    <xf numFmtId="175" fontId="3" fillId="6" borderId="3" xfId="0" applyNumberFormat="1" applyFont="1" applyFill="1" applyBorder="1"/>
    <xf numFmtId="164" fontId="4" fillId="0" borderId="0" xfId="4" applyNumberFormat="1" applyFont="1" applyFill="1" applyBorder="1" applyProtection="1"/>
    <xf numFmtId="166" fontId="7" fillId="0" borderId="7" xfId="4" applyNumberFormat="1" applyFont="1" applyBorder="1" applyAlignment="1" applyProtection="1">
      <alignment horizontal="center"/>
    </xf>
    <xf numFmtId="166" fontId="7" fillId="0" borderId="0" xfId="4" applyNumberFormat="1" applyFont="1" applyBorder="1" applyAlignment="1" applyProtection="1">
      <alignment horizontal="center"/>
    </xf>
    <xf numFmtId="166" fontId="0" fillId="6" borderId="0" xfId="4" applyNumberFormat="1" applyFont="1" applyFill="1" applyBorder="1" applyAlignment="1" applyProtection="1">
      <alignment horizontal="center"/>
    </xf>
    <xf numFmtId="166" fontId="2" fillId="7" borderId="0" xfId="4" applyNumberFormat="1" applyFont="1" applyFill="1" applyBorder="1" applyAlignment="1" applyProtection="1">
      <alignment horizontal="center"/>
    </xf>
    <xf numFmtId="175" fontId="7" fillId="0" borderId="7" xfId="4" applyNumberFormat="1" applyFont="1" applyBorder="1" applyAlignment="1" applyProtection="1">
      <alignment horizontal="center"/>
    </xf>
    <xf numFmtId="175" fontId="7" fillId="0" borderId="0" xfId="4" applyNumberFormat="1" applyFont="1" applyBorder="1" applyAlignment="1" applyProtection="1">
      <alignment horizontal="center"/>
    </xf>
    <xf numFmtId="175" fontId="0" fillId="6" borderId="0" xfId="4" applyNumberFormat="1" applyFont="1" applyFill="1" applyBorder="1" applyAlignment="1" applyProtection="1">
      <alignment horizontal="center"/>
    </xf>
    <xf numFmtId="175" fontId="2" fillId="7" borderId="0" xfId="4" applyNumberFormat="1" applyFont="1" applyFill="1" applyBorder="1" applyAlignment="1" applyProtection="1">
      <alignment horizontal="center"/>
    </xf>
    <xf numFmtId="166" fontId="10" fillId="0" borderId="6" xfId="1" applyNumberFormat="1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3" fillId="6" borderId="8" xfId="0" applyFont="1" applyFill="1" applyBorder="1" applyAlignment="1">
      <alignment horizontal="left"/>
    </xf>
    <xf numFmtId="176" fontId="3" fillId="6" borderId="4" xfId="0" applyNumberFormat="1" applyFont="1" applyFill="1" applyBorder="1"/>
    <xf numFmtId="176" fontId="3" fillId="6" borderId="9" xfId="0" applyNumberFormat="1" applyFont="1" applyFill="1" applyBorder="1"/>
    <xf numFmtId="0" fontId="3" fillId="6" borderId="10" xfId="0" applyFont="1" applyFill="1" applyBorder="1" applyAlignment="1">
      <alignment horizontal="left"/>
    </xf>
    <xf numFmtId="172" fontId="3" fillId="6" borderId="11" xfId="0" applyNumberFormat="1" applyFont="1" applyFill="1" applyBorder="1"/>
    <xf numFmtId="172" fontId="20" fillId="0" borderId="0" xfId="0" applyNumberFormat="1" applyFont="1"/>
    <xf numFmtId="176" fontId="20" fillId="0" borderId="0" xfId="0" applyNumberFormat="1" applyFont="1"/>
    <xf numFmtId="165" fontId="20" fillId="0" borderId="0" xfId="0" applyNumberFormat="1" applyFont="1"/>
    <xf numFmtId="166" fontId="20" fillId="0" borderId="0" xfId="0" applyNumberFormat="1" applyFont="1"/>
    <xf numFmtId="172" fontId="0" fillId="0" borderId="1" xfId="0" applyNumberFormat="1" applyBorder="1"/>
    <xf numFmtId="0" fontId="3" fillId="0" borderId="0" xfId="0" applyFont="1" applyAlignment="1">
      <alignment horizontal="center"/>
    </xf>
    <xf numFmtId="166" fontId="0" fillId="6" borderId="4" xfId="0" applyNumberFormat="1" applyFill="1" applyBorder="1" applyAlignment="1">
      <alignment horizontal="center"/>
    </xf>
    <xf numFmtId="0" fontId="21" fillId="0" borderId="0" xfId="2" applyFont="1"/>
    <xf numFmtId="166" fontId="9" fillId="3" borderId="0" xfId="0" applyNumberFormat="1" applyFont="1" applyFill="1" applyAlignment="1">
      <alignment horizontal="right"/>
    </xf>
    <xf numFmtId="0" fontId="0" fillId="0" borderId="0" xfId="0" applyAlignment="1">
      <alignment horizontal="left" vertical="top"/>
    </xf>
    <xf numFmtId="168" fontId="3" fillId="0" borderId="0" xfId="0" applyNumberFormat="1" applyFont="1"/>
    <xf numFmtId="0" fontId="22" fillId="0" borderId="1" xfId="4" applyFont="1" applyBorder="1" applyProtection="1"/>
    <xf numFmtId="168" fontId="3" fillId="6" borderId="3" xfId="0" applyNumberFormat="1" applyFont="1" applyFill="1" applyBorder="1"/>
    <xf numFmtId="0" fontId="0" fillId="0" borderId="0" xfId="0" applyAlignment="1">
      <alignment vertical="top"/>
    </xf>
    <xf numFmtId="166" fontId="9" fillId="3" borderId="0" xfId="0" applyNumberFormat="1" applyFont="1" applyFill="1" applyAlignment="1">
      <alignment horizontal="right" vertical="top"/>
    </xf>
    <xf numFmtId="172" fontId="9" fillId="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9" fillId="3" borderId="0" xfId="0" applyNumberFormat="1" applyFont="1" applyFill="1" applyAlignment="1">
      <alignment horizontal="center"/>
    </xf>
    <xf numFmtId="177" fontId="0" fillId="6" borderId="4" xfId="0" applyNumberFormat="1" applyFill="1" applyBorder="1" applyAlignment="1">
      <alignment horizontal="center"/>
    </xf>
    <xf numFmtId="177" fontId="0" fillId="6" borderId="9" xfId="0" applyNumberFormat="1" applyFill="1" applyBorder="1" applyAlignment="1">
      <alignment horizontal="center"/>
    </xf>
    <xf numFmtId="177" fontId="0" fillId="6" borderId="11" xfId="0" applyNumberFormat="1" applyFill="1" applyBorder="1" applyAlignment="1">
      <alignment horizontal="center"/>
    </xf>
    <xf numFmtId="172" fontId="0" fillId="6" borderId="4" xfId="0" applyNumberFormat="1" applyFill="1" applyBorder="1" applyAlignment="1">
      <alignment horizontal="center"/>
    </xf>
    <xf numFmtId="177" fontId="9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7" fontId="9" fillId="3" borderId="0" xfId="0" applyNumberFormat="1" applyFont="1" applyFill="1"/>
    <xf numFmtId="0" fontId="9" fillId="3" borderId="0" xfId="0" applyFont="1" applyFill="1" applyAlignment="1">
      <alignment horizontal="center"/>
    </xf>
    <xf numFmtId="166" fontId="0" fillId="0" borderId="0" xfId="0" applyNumberFormat="1" applyAlignment="1">
      <alignment vertical="top"/>
    </xf>
    <xf numFmtId="164" fontId="20" fillId="0" borderId="0" xfId="0" applyNumberFormat="1" applyFont="1"/>
    <xf numFmtId="164" fontId="9" fillId="3" borderId="0" xfId="0" applyNumberFormat="1" applyFont="1" applyFill="1"/>
    <xf numFmtId="165" fontId="9" fillId="3" borderId="0" xfId="0" applyNumberFormat="1" applyFont="1" applyFill="1"/>
    <xf numFmtId="166" fontId="14" fillId="3" borderId="6" xfId="1" applyNumberFormat="1" applyFont="1" applyFill="1" applyBorder="1" applyAlignment="1">
      <alignment horizontal="center"/>
    </xf>
    <xf numFmtId="0" fontId="24" fillId="0" borderId="0" xfId="2" applyFont="1"/>
    <xf numFmtId="166" fontId="16" fillId="3" borderId="0" xfId="0" applyNumberFormat="1" applyFont="1" applyFill="1" applyAlignment="1">
      <alignment horizontal="right"/>
    </xf>
    <xf numFmtId="176" fontId="9" fillId="3" borderId="0" xfId="0" applyNumberFormat="1" applyFont="1" applyFill="1"/>
    <xf numFmtId="172" fontId="9" fillId="3" borderId="1" xfId="0" applyNumberFormat="1" applyFont="1" applyFill="1" applyBorder="1"/>
    <xf numFmtId="0" fontId="3" fillId="0" borderId="1" xfId="0" applyFont="1" applyBorder="1"/>
    <xf numFmtId="168" fontId="3" fillId="0" borderId="1" xfId="0" applyNumberFormat="1" applyFont="1" applyBorder="1"/>
    <xf numFmtId="0" fontId="10" fillId="0" borderId="1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 applyAlignment="1">
      <alignment horizontal="left" vertical="top"/>
    </xf>
    <xf numFmtId="49" fontId="26" fillId="0" borderId="0" xfId="0" applyNumberFormat="1" applyFont="1"/>
    <xf numFmtId="0" fontId="29" fillId="0" borderId="0" xfId="0" applyFont="1" applyAlignment="1">
      <alignment horizontal="left" vertical="center"/>
    </xf>
    <xf numFmtId="0" fontId="30" fillId="8" borderId="0" xfId="0" applyFont="1" applyFill="1"/>
    <xf numFmtId="0" fontId="31" fillId="0" borderId="0" xfId="5" applyAlignment="1"/>
    <xf numFmtId="0" fontId="32" fillId="9" borderId="0" xfId="0" applyFont="1" applyFill="1" applyAlignment="1">
      <alignment wrapText="1"/>
    </xf>
    <xf numFmtId="0" fontId="32" fillId="9" borderId="0" xfId="0" applyFont="1" applyFill="1" applyAlignment="1">
      <alignment horizontal="right" wrapText="1"/>
    </xf>
    <xf numFmtId="0" fontId="33" fillId="9" borderId="0" xfId="0" applyFont="1" applyFill="1" applyAlignment="1">
      <alignment wrapText="1"/>
    </xf>
    <xf numFmtId="0" fontId="33" fillId="9" borderId="0" xfId="0" applyFont="1" applyFill="1" applyAlignment="1">
      <alignment horizontal="right" wrapText="1"/>
    </xf>
    <xf numFmtId="0" fontId="32" fillId="0" borderId="0" xfId="0" applyFont="1" applyAlignment="1">
      <alignment horizontal="left" vertical="top"/>
    </xf>
    <xf numFmtId="179" fontId="29" fillId="0" borderId="0" xfId="0" applyNumberFormat="1" applyFont="1" applyAlignment="1">
      <alignment horizontal="right" vertical="top" wrapText="1"/>
    </xf>
    <xf numFmtId="179" fontId="32" fillId="0" borderId="12" xfId="0" applyNumberFormat="1" applyFont="1" applyBorder="1" applyAlignment="1">
      <alignment horizontal="right" vertical="top" wrapText="1"/>
    </xf>
    <xf numFmtId="179" fontId="32" fillId="0" borderId="0" xfId="0" applyNumberFormat="1" applyFont="1" applyAlignment="1">
      <alignment horizontal="right" vertical="top" wrapText="1"/>
    </xf>
    <xf numFmtId="179" fontId="34" fillId="0" borderId="12" xfId="0" applyNumberFormat="1" applyFont="1" applyBorder="1" applyAlignment="1">
      <alignment horizontal="right" vertical="top" wrapText="1"/>
    </xf>
    <xf numFmtId="180" fontId="29" fillId="0" borderId="0" xfId="0" applyNumberFormat="1" applyFont="1" applyAlignment="1">
      <alignment horizontal="right" vertical="top" wrapText="1"/>
    </xf>
    <xf numFmtId="181" fontId="29" fillId="0" borderId="0" xfId="0" applyNumberFormat="1" applyFont="1" applyAlignment="1">
      <alignment horizontal="right" vertical="top" wrapText="1"/>
    </xf>
    <xf numFmtId="182" fontId="29" fillId="0" borderId="0" xfId="0" applyNumberFormat="1" applyFont="1" applyAlignment="1">
      <alignment horizontal="right" vertical="top" wrapText="1"/>
    </xf>
    <xf numFmtId="183" fontId="29" fillId="0" borderId="0" xfId="0" applyNumberFormat="1" applyFont="1" applyAlignment="1">
      <alignment horizontal="right" vertical="top" wrapText="1"/>
    </xf>
    <xf numFmtId="184" fontId="29" fillId="0" borderId="0" xfId="0" applyNumberFormat="1" applyFont="1" applyAlignment="1">
      <alignment horizontal="right" vertical="top" wrapText="1"/>
    </xf>
    <xf numFmtId="49" fontId="29" fillId="0" borderId="0" xfId="0" applyNumberFormat="1" applyFont="1" applyAlignment="1">
      <alignment horizontal="right" vertical="top" wrapText="1"/>
    </xf>
    <xf numFmtId="0" fontId="26" fillId="0" borderId="0" xfId="0" applyFont="1" applyAlignment="1">
      <alignment vertical="top" wrapText="1"/>
    </xf>
    <xf numFmtId="0" fontId="29" fillId="0" borderId="0" xfId="0" applyFont="1" applyAlignment="1">
      <alignment horizontal="center" vertical="center"/>
    </xf>
    <xf numFmtId="184" fontId="32" fillId="9" borderId="0" xfId="0" applyNumberFormat="1" applyFont="1" applyFill="1" applyAlignment="1">
      <alignment horizontal="right" wrapText="1"/>
    </xf>
    <xf numFmtId="179" fontId="35" fillId="0" borderId="0" xfId="0" applyNumberFormat="1" applyFont="1" applyAlignment="1">
      <alignment horizontal="right" vertical="top" wrapText="1"/>
    </xf>
    <xf numFmtId="179" fontId="34" fillId="0" borderId="0" xfId="0" applyNumberFormat="1" applyFont="1" applyAlignment="1">
      <alignment horizontal="right" vertical="top" wrapText="1"/>
    </xf>
    <xf numFmtId="185" fontId="29" fillId="0" borderId="0" xfId="0" applyNumberFormat="1" applyFont="1" applyAlignment="1">
      <alignment horizontal="right" vertical="top" wrapText="1"/>
    </xf>
    <xf numFmtId="0" fontId="29" fillId="0" borderId="0" xfId="0" applyFont="1" applyAlignment="1">
      <alignment horizontal="center" vertical="center" wrapText="1"/>
    </xf>
    <xf numFmtId="0" fontId="30" fillId="8" borderId="0" xfId="0" applyFont="1" applyFill="1" applyAlignment="1">
      <alignment horizontal="left"/>
    </xf>
    <xf numFmtId="0" fontId="26" fillId="0" borderId="0" xfId="0" applyFont="1" applyAlignment="1">
      <alignment horizontal="right"/>
    </xf>
    <xf numFmtId="186" fontId="26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32" fillId="0" borderId="0" xfId="0" applyFont="1"/>
    <xf numFmtId="187" fontId="26" fillId="0" borderId="0" xfId="0" applyNumberFormat="1" applyFont="1" applyAlignment="1">
      <alignment horizontal="right"/>
    </xf>
    <xf numFmtId="0" fontId="36" fillId="9" borderId="0" xfId="0" applyFont="1" applyFill="1" applyAlignment="1">
      <alignment horizontal="left" vertical="top"/>
    </xf>
    <xf numFmtId="0" fontId="36" fillId="9" borderId="0" xfId="0" applyFont="1" applyFill="1"/>
    <xf numFmtId="0" fontId="36" fillId="9" borderId="0" xfId="0" applyFont="1" applyFill="1" applyAlignment="1">
      <alignment horizontal="right"/>
    </xf>
    <xf numFmtId="188" fontId="26" fillId="0" borderId="0" xfId="0" applyNumberFormat="1" applyFont="1" applyAlignment="1">
      <alignment horizontal="right"/>
    </xf>
    <xf numFmtId="189" fontId="26" fillId="0" borderId="0" xfId="0" applyNumberFormat="1" applyFont="1" applyAlignment="1">
      <alignment horizontal="right"/>
    </xf>
    <xf numFmtId="49" fontId="26" fillId="0" borderId="0" xfId="0" applyNumberFormat="1" applyFont="1" applyAlignment="1">
      <alignment horizontal="right"/>
    </xf>
    <xf numFmtId="190" fontId="26" fillId="0" borderId="0" xfId="0" applyNumberFormat="1" applyFont="1" applyAlignment="1">
      <alignment horizontal="right"/>
    </xf>
    <xf numFmtId="191" fontId="26" fillId="0" borderId="0" xfId="0" applyNumberFormat="1" applyFont="1" applyAlignment="1">
      <alignment horizontal="right"/>
    </xf>
    <xf numFmtId="192" fontId="26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9" fillId="3" borderId="0" xfId="0" applyFont="1" applyFill="1" applyAlignment="1">
      <alignment horizontal="center" wrapText="1"/>
    </xf>
    <xf numFmtId="0" fontId="9" fillId="10" borderId="0" xfId="0" applyFont="1" applyFill="1" applyAlignment="1">
      <alignment horizontal="center"/>
    </xf>
    <xf numFmtId="177" fontId="9" fillId="10" borderId="0" xfId="0" applyNumberFormat="1" applyFont="1" applyFill="1" applyAlignment="1">
      <alignment horizontal="center"/>
    </xf>
    <xf numFmtId="172" fontId="9" fillId="10" borderId="0" xfId="0" applyNumberFormat="1" applyFont="1" applyFill="1" applyAlignment="1">
      <alignment horizontal="center"/>
    </xf>
    <xf numFmtId="166" fontId="0" fillId="10" borderId="0" xfId="0" applyNumberFormat="1" applyFill="1" applyAlignment="1">
      <alignment horizontal="center"/>
    </xf>
    <xf numFmtId="166" fontId="9" fillId="10" borderId="0" xfId="0" applyNumberFormat="1" applyFont="1" applyFill="1" applyAlignment="1">
      <alignment horizontal="center"/>
    </xf>
    <xf numFmtId="177" fontId="0" fillId="10" borderId="0" xfId="0" applyNumberFormat="1" applyFill="1" applyAlignment="1">
      <alignment horizontal="center"/>
    </xf>
    <xf numFmtId="5" fontId="3" fillId="0" borderId="0" xfId="0" applyNumberFormat="1" applyFont="1"/>
    <xf numFmtId="17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93" fontId="37" fillId="3" borderId="2" xfId="0" applyNumberFormat="1" applyFont="1" applyFill="1" applyBorder="1"/>
    <xf numFmtId="193" fontId="37" fillId="3" borderId="5" xfId="0" applyNumberFormat="1" applyFont="1" applyFill="1" applyBorder="1"/>
    <xf numFmtId="193" fontId="37" fillId="3" borderId="5" xfId="0" applyNumberFormat="1" applyFont="1" applyFill="1" applyBorder="1" applyAlignment="1">
      <alignment horizontal="center"/>
    </xf>
    <xf numFmtId="193" fontId="37" fillId="3" borderId="3" xfId="0" applyNumberFormat="1" applyFont="1" applyFill="1" applyBorder="1"/>
    <xf numFmtId="193" fontId="37" fillId="0" borderId="0" xfId="0" applyNumberFormat="1" applyFont="1"/>
    <xf numFmtId="0" fontId="9" fillId="0" borderId="0" xfId="0" applyFont="1"/>
    <xf numFmtId="5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11" fillId="0" borderId="0" xfId="0" applyFont="1"/>
    <xf numFmtId="193" fontId="37" fillId="0" borderId="2" xfId="0" applyNumberFormat="1" applyFont="1" applyBorder="1" applyAlignment="1">
      <alignment horizontal="center"/>
    </xf>
    <xf numFmtId="193" fontId="37" fillId="0" borderId="5" xfId="0" applyNumberFormat="1" applyFont="1" applyBorder="1" applyAlignment="1">
      <alignment horizontal="center"/>
    </xf>
    <xf numFmtId="193" fontId="37" fillId="0" borderId="3" xfId="0" applyNumberFormat="1" applyFont="1" applyBorder="1"/>
    <xf numFmtId="44" fontId="0" fillId="0" borderId="0" xfId="6" applyFont="1" applyAlignment="1">
      <alignment horizontal="center"/>
    </xf>
    <xf numFmtId="7" fontId="37" fillId="3" borderId="5" xfId="0" applyNumberFormat="1" applyFont="1" applyFill="1" applyBorder="1"/>
    <xf numFmtId="175" fontId="10" fillId="0" borderId="1" xfId="4" applyNumberFormat="1" applyFont="1" applyFill="1" applyBorder="1" applyAlignment="1" applyProtection="1">
      <alignment horizontal="center"/>
    </xf>
    <xf numFmtId="175" fontId="14" fillId="3" borderId="1" xfId="4" applyNumberFormat="1" applyFont="1" applyFill="1" applyBorder="1" applyAlignment="1" applyProtection="1">
      <alignment horizontal="center"/>
    </xf>
    <xf numFmtId="0" fontId="5" fillId="0" borderId="1" xfId="0" applyFont="1" applyBorder="1" applyAlignment="1">
      <alignment horizontal="left" indent="1"/>
    </xf>
    <xf numFmtId="166" fontId="5" fillId="0" borderId="1" xfId="0" applyNumberFormat="1" applyFont="1" applyBorder="1"/>
    <xf numFmtId="166" fontId="17" fillId="0" borderId="1" xfId="0" applyNumberFormat="1" applyFont="1" applyBorder="1"/>
    <xf numFmtId="166" fontId="15" fillId="0" borderId="1" xfId="4" applyNumberFormat="1" applyFont="1" applyFill="1" applyBorder="1" applyAlignment="1" applyProtection="1">
      <alignment horizontal="center"/>
    </xf>
    <xf numFmtId="166" fontId="16" fillId="3" borderId="1" xfId="4" applyNumberFormat="1" applyFont="1" applyFill="1" applyBorder="1" applyAlignment="1" applyProtection="1">
      <alignment horizontal="center"/>
    </xf>
    <xf numFmtId="165" fontId="9" fillId="3" borderId="1" xfId="0" applyNumberFormat="1" applyFont="1" applyFill="1" applyBorder="1"/>
    <xf numFmtId="165" fontId="20" fillId="5" borderId="1" xfId="0" applyNumberFormat="1" applyFont="1" applyFill="1" applyBorder="1"/>
    <xf numFmtId="166" fontId="23" fillId="3" borderId="1" xfId="0" applyNumberFormat="1" applyFont="1" applyFill="1" applyBorder="1"/>
    <xf numFmtId="166" fontId="17" fillId="5" borderId="1" xfId="0" applyNumberFormat="1" applyFont="1" applyFill="1" applyBorder="1"/>
    <xf numFmtId="0" fontId="7" fillId="0" borderId="1" xfId="2" applyFont="1" applyBorder="1"/>
    <xf numFmtId="172" fontId="20" fillId="5" borderId="1" xfId="0" applyNumberFormat="1" applyFont="1" applyFill="1" applyBorder="1"/>
    <xf numFmtId="175" fontId="9" fillId="3" borderId="1" xfId="0" applyNumberFormat="1" applyFont="1" applyFill="1" applyBorder="1"/>
    <xf numFmtId="166" fontId="9" fillId="3" borderId="1" xfId="0" applyNumberFormat="1" applyFont="1" applyFill="1" applyBorder="1"/>
    <xf numFmtId="0" fontId="0" fillId="0" borderId="1" xfId="0" applyBorder="1" applyAlignment="1">
      <alignment horizontal="left"/>
    </xf>
    <xf numFmtId="172" fontId="3" fillId="6" borderId="1" xfId="0" applyNumberFormat="1" applyFont="1" applyFill="1" applyBorder="1"/>
    <xf numFmtId="166" fontId="9" fillId="3" borderId="1" xfId="0" applyNumberFormat="1" applyFont="1" applyFill="1" applyBorder="1" applyAlignment="1">
      <alignment horizontal="right"/>
    </xf>
    <xf numFmtId="177" fontId="0" fillId="6" borderId="1" xfId="0" applyNumberFormat="1" applyFill="1" applyBorder="1" applyAlignment="1">
      <alignment horizontal="center"/>
    </xf>
    <xf numFmtId="172" fontId="0" fillId="6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6" fontId="10" fillId="0" borderId="1" xfId="4" applyNumberFormat="1" applyFont="1" applyFill="1" applyBorder="1" applyAlignment="1" applyProtection="1">
      <alignment horizontal="center"/>
    </xf>
    <xf numFmtId="166" fontId="14" fillId="3" borderId="1" xfId="4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0" fillId="0" borderId="1" xfId="4" applyFont="1" applyBorder="1" applyAlignment="1" applyProtection="1">
      <alignment horizontal="center"/>
    </xf>
    <xf numFmtId="0" fontId="8" fillId="0" borderId="0" xfId="4" applyFont="1" applyBorder="1" applyAlignment="1" applyProtection="1">
      <alignment horizontal="right" vertical="distributed" textRotation="90"/>
      <protection locked="0"/>
    </xf>
  </cellXfs>
  <cellStyles count="7">
    <cellStyle name="AFE" xfId="4" xr:uid="{F917A62D-F187-4C2E-A734-60C3DBA48A1A}"/>
    <cellStyle name="Currency" xfId="6" builtinId="4"/>
    <cellStyle name="Invisible" xfId="5" xr:uid="{504A270B-C897-C445-BC80-E6864A865061}"/>
    <cellStyle name="Normal" xfId="0" builtinId="0"/>
    <cellStyle name="Normal_Ch01 Pics v2.2" xfId="2" xr:uid="{33F714C8-B04B-4EF2-97CE-F8A4E8044DC4}"/>
    <cellStyle name="Pctg" xfId="3" xr:uid="{2DEF0E6D-038F-4F38-82D9-DB911D37F753}"/>
    <cellStyle name="Percent" xfId="1" builtinId="5"/>
  </cellStyles>
  <dxfs count="0"/>
  <tableStyles count="0" defaultTableStyle="TableStyleMedium2" defaultPivotStyle="PivotStyleLight16"/>
  <colors>
    <mruColors>
      <color rgb="FF172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D6E409-C5E2-3B42-BD5A-60A5BABE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12700</xdr:colOff>
      <xdr:row>281</xdr:row>
      <xdr:rowOff>12700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796242E-DFF6-7C49-8940-CC326F3C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12700</xdr:colOff>
      <xdr:row>506</xdr:row>
      <xdr:rowOff>12700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E2D9721E-BCB7-2D4F-A3E2-4BE62CDB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12700</xdr:colOff>
      <xdr:row>517</xdr:row>
      <xdr:rowOff>12700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3DF1C9A9-C513-0643-81B7-A88305D1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AF905C3-A2A4-AD4C-AB3D-21F22F1D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B473E9-8FAD-7048-8988-A52A136D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0688B30-1570-1B46-B44E-AC95BBF3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FD9A39-72E2-A84E-8831-EB3DA031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44953F1-6411-3846-A277-161AAFEE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E6A242-03C1-4146-B837-5CE9DCB6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C5CA-A087-7D48-8424-BF08CDF9F34A}">
  <dimension ref="A1:Q25"/>
  <sheetViews>
    <sheetView topLeftCell="A3" workbookViewId="0">
      <selection activeCell="H27" sqref="H27"/>
    </sheetView>
  </sheetViews>
  <sheetFormatPr defaultColWidth="11.43359375" defaultRowHeight="15" x14ac:dyDescent="0.2"/>
  <cols>
    <col min="2" max="2" width="53.26953125" bestFit="1" customWidth="1"/>
    <col min="3" max="3" width="17.75390625" bestFit="1" customWidth="1"/>
    <col min="6" max="6" width="17.75390625" bestFit="1" customWidth="1"/>
    <col min="7" max="7" width="11.1640625" bestFit="1" customWidth="1"/>
  </cols>
  <sheetData>
    <row r="1" spans="1:17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/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5" spans="1:17" x14ac:dyDescent="0.2">
      <c r="B5" s="207" t="s">
        <v>3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</row>
    <row r="6" spans="1:17" x14ac:dyDescent="0.2">
      <c r="C6" s="78" t="s">
        <v>4</v>
      </c>
      <c r="D6" s="206" t="s">
        <v>5</v>
      </c>
      <c r="E6" s="206"/>
      <c r="F6" s="158" t="s">
        <v>6</v>
      </c>
      <c r="G6" s="78" t="s">
        <v>7</v>
      </c>
      <c r="H6" s="208" t="s">
        <v>8</v>
      </c>
      <c r="I6" s="208"/>
      <c r="J6" s="158" t="s">
        <v>9</v>
      </c>
      <c r="K6" s="177"/>
      <c r="L6" s="177"/>
      <c r="N6" s="177"/>
      <c r="O6" s="177"/>
      <c r="P6" s="177"/>
    </row>
    <row r="7" spans="1:17" x14ac:dyDescent="0.2">
      <c r="B7" s="78" t="s">
        <v>10</v>
      </c>
      <c r="D7" s="78" t="s">
        <v>11</v>
      </c>
      <c r="E7" s="78" t="s">
        <v>12</v>
      </c>
      <c r="G7" s="78"/>
      <c r="H7" s="78" t="s">
        <v>11</v>
      </c>
      <c r="I7" s="78" t="s">
        <v>12</v>
      </c>
      <c r="J7" s="78"/>
      <c r="K7" s="78"/>
      <c r="L7" s="78"/>
      <c r="N7" s="78"/>
      <c r="O7" s="78"/>
      <c r="P7" s="78"/>
    </row>
    <row r="8" spans="1:17" ht="17.25" x14ac:dyDescent="0.35">
      <c r="B8" s="46" t="s">
        <v>13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46"/>
      <c r="O8" s="46"/>
      <c r="P8" s="46"/>
    </row>
    <row r="9" spans="1:17" x14ac:dyDescent="0.2">
      <c r="B9" s="99" t="s">
        <v>14</v>
      </c>
      <c r="C9" s="181">
        <v>185.41</v>
      </c>
      <c r="D9" s="181">
        <v>6.79</v>
      </c>
      <c r="E9" s="181">
        <v>7.26</v>
      </c>
      <c r="F9" s="181">
        <v>255367.9</v>
      </c>
      <c r="G9" s="181">
        <v>17149</v>
      </c>
      <c r="H9" s="167">
        <f>C9/D9</f>
        <v>27.306332842415316</v>
      </c>
      <c r="I9" s="167">
        <f>C9/E9</f>
        <v>25.538567493112946</v>
      </c>
      <c r="J9" s="167">
        <f>F9/G9</f>
        <v>14.89112484692985</v>
      </c>
      <c r="K9" s="167"/>
      <c r="L9" s="167"/>
      <c r="M9" s="14"/>
      <c r="N9" s="167"/>
      <c r="O9" s="167"/>
      <c r="P9" s="167"/>
    </row>
    <row r="10" spans="1:17" x14ac:dyDescent="0.2">
      <c r="B10" s="99" t="s">
        <v>15</v>
      </c>
      <c r="C10" s="181">
        <v>53.07</v>
      </c>
      <c r="D10" s="181">
        <v>1.1200000000000001</v>
      </c>
      <c r="E10" s="181">
        <v>1.5</v>
      </c>
      <c r="F10" s="181">
        <v>59301.3</v>
      </c>
      <c r="G10" s="181">
        <v>7025</v>
      </c>
      <c r="H10" s="167">
        <f t="shared" ref="H10:H11" si="0">C10/D10</f>
        <v>47.383928571428569</v>
      </c>
      <c r="I10" s="167">
        <f t="shared" ref="I10:I11" si="1">C10/E10</f>
        <v>35.380000000000003</v>
      </c>
      <c r="J10" s="167">
        <f t="shared" ref="J10:J11" si="2">F10/G10</f>
        <v>8.4414661921708181</v>
      </c>
      <c r="K10" s="167"/>
      <c r="L10" s="167"/>
      <c r="M10" s="14"/>
      <c r="N10" s="167"/>
      <c r="O10" s="167"/>
      <c r="P10" s="167"/>
    </row>
    <row r="11" spans="1:17" x14ac:dyDescent="0.2">
      <c r="B11" s="99" t="s">
        <v>16</v>
      </c>
      <c r="C11" s="181">
        <v>35.31</v>
      </c>
      <c r="D11" s="181">
        <v>1.68</v>
      </c>
      <c r="E11" s="181">
        <v>1.79</v>
      </c>
      <c r="F11" s="181">
        <v>49661.599999999999</v>
      </c>
      <c r="G11" s="181">
        <v>25126</v>
      </c>
      <c r="H11" s="167">
        <f t="shared" si="0"/>
        <v>21.017857142857146</v>
      </c>
      <c r="I11" s="167">
        <f t="shared" si="1"/>
        <v>19.726256983240223</v>
      </c>
      <c r="J11" s="167">
        <f t="shared" si="2"/>
        <v>1.976502427764069</v>
      </c>
      <c r="K11" s="167"/>
      <c r="L11" s="167"/>
      <c r="M11" s="14"/>
      <c r="N11" s="167"/>
      <c r="O11" s="167"/>
      <c r="P11" s="167"/>
    </row>
    <row r="12" spans="1:17" x14ac:dyDescent="0.2">
      <c r="B12" s="14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4"/>
      <c r="N12" s="167"/>
      <c r="O12" s="167"/>
      <c r="P12" s="167"/>
    </row>
    <row r="13" spans="1:17" x14ac:dyDescent="0.2">
      <c r="B13" s="14"/>
      <c r="F13" s="78"/>
    </row>
    <row r="14" spans="1:17" x14ac:dyDescent="0.2">
      <c r="B14" s="168" t="s">
        <v>17</v>
      </c>
      <c r="C14" s="169"/>
      <c r="D14" s="182">
        <v>2.48</v>
      </c>
      <c r="E14" s="182">
        <v>2.6</v>
      </c>
      <c r="F14" s="170"/>
      <c r="G14" s="170">
        <v>25826</v>
      </c>
      <c r="H14" s="170"/>
      <c r="I14" s="170"/>
      <c r="J14" s="171"/>
      <c r="K14" s="171"/>
      <c r="L14" s="172"/>
      <c r="M14" s="173"/>
      <c r="N14" s="178"/>
      <c r="O14" s="179"/>
      <c r="P14" s="180"/>
    </row>
    <row r="15" spans="1:17" x14ac:dyDescent="0.2">
      <c r="H15" s="174"/>
      <c r="I15" s="174"/>
      <c r="J15" s="174"/>
      <c r="K15" s="174"/>
      <c r="L15" s="174"/>
      <c r="M15" s="174"/>
      <c r="N15" s="174"/>
      <c r="O15" s="174"/>
      <c r="P15" s="174"/>
      <c r="Q15" s="174"/>
    </row>
    <row r="16" spans="1:17" x14ac:dyDescent="0.2">
      <c r="B16" s="207" t="s">
        <v>18</v>
      </c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12"/>
    </row>
    <row r="17" spans="2:17" x14ac:dyDescent="0.2"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58"/>
      <c r="N17" s="177"/>
      <c r="O17" s="177"/>
      <c r="P17" s="177"/>
    </row>
    <row r="18" spans="2:17" x14ac:dyDescent="0.2">
      <c r="B18" s="78" t="s">
        <v>10</v>
      </c>
      <c r="C18" s="78"/>
      <c r="D18" s="206" t="s">
        <v>4</v>
      </c>
      <c r="E18" s="206"/>
      <c r="F18" s="78" t="s">
        <v>19</v>
      </c>
      <c r="G18" s="78"/>
      <c r="H18" s="78"/>
      <c r="I18" s="78"/>
      <c r="J18" s="78"/>
      <c r="K18" s="78"/>
      <c r="L18" s="78"/>
      <c r="N18" s="78"/>
      <c r="O18" s="78"/>
      <c r="P18" s="78"/>
    </row>
    <row r="19" spans="2:17" ht="17.25" x14ac:dyDescent="0.35">
      <c r="B19" s="46" t="s">
        <v>13</v>
      </c>
      <c r="C19" s="46"/>
      <c r="D19" s="46" t="s">
        <v>20</v>
      </c>
      <c r="E19" s="46" t="s">
        <v>21</v>
      </c>
      <c r="F19" s="46"/>
      <c r="G19" s="46"/>
      <c r="H19" s="46"/>
      <c r="I19" s="46"/>
      <c r="J19" s="46"/>
      <c r="K19" s="46"/>
      <c r="L19" s="46"/>
      <c r="N19" s="46"/>
      <c r="O19" s="46"/>
      <c r="P19" s="46"/>
    </row>
    <row r="20" spans="2:17" x14ac:dyDescent="0.2">
      <c r="B20" s="99" t="s">
        <v>14</v>
      </c>
      <c r="C20" s="175"/>
      <c r="D20" s="175">
        <f>$D$14*H9</f>
        <v>67.719705449189988</v>
      </c>
      <c r="E20" s="175">
        <f>$D$14*I9</f>
        <v>63.335647382920108</v>
      </c>
      <c r="F20" s="175">
        <f>$G$14*J9</f>
        <v>384578.19029681029</v>
      </c>
      <c r="G20" s="175"/>
      <c r="H20" s="175"/>
      <c r="I20" s="175"/>
      <c r="J20" s="14"/>
      <c r="K20" s="175"/>
      <c r="L20" s="175"/>
      <c r="M20" s="175"/>
      <c r="N20" s="175"/>
      <c r="O20" s="175"/>
      <c r="P20" s="175"/>
    </row>
    <row r="21" spans="2:17" x14ac:dyDescent="0.2">
      <c r="B21" s="99" t="s">
        <v>15</v>
      </c>
      <c r="C21" s="176"/>
      <c r="D21" s="175">
        <f t="shared" ref="D21:E21" si="3">$D$14*H10</f>
        <v>117.51214285714285</v>
      </c>
      <c r="E21" s="175">
        <f t="shared" si="3"/>
        <v>87.742400000000004</v>
      </c>
      <c r="F21" s="175">
        <f t="shared" ref="F21:F22" si="4">$G$14*J10</f>
        <v>218009.30587900354</v>
      </c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2:17" x14ac:dyDescent="0.2">
      <c r="B22" s="99" t="s">
        <v>16</v>
      </c>
      <c r="C22" s="176"/>
      <c r="D22" s="175">
        <f t="shared" ref="D22:E22" si="5">$D$14*H11</f>
        <v>52.124285714285719</v>
      </c>
      <c r="E22" s="175">
        <f t="shared" si="5"/>
        <v>48.921117318435755</v>
      </c>
      <c r="F22" s="175">
        <f t="shared" si="4"/>
        <v>51045.151699434849</v>
      </c>
      <c r="G22" s="176"/>
      <c r="H22" s="176"/>
      <c r="I22" s="176"/>
      <c r="J22" s="176"/>
      <c r="K22" s="176"/>
      <c r="L22" s="176"/>
      <c r="M22" s="176"/>
      <c r="N22" s="176"/>
      <c r="O22" s="176"/>
      <c r="P22" s="176"/>
    </row>
    <row r="23" spans="2:17" x14ac:dyDescent="0.2">
      <c r="B23" s="14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</row>
    <row r="24" spans="2:17" x14ac:dyDescent="0.2">
      <c r="B24" s="99" t="s">
        <v>22</v>
      </c>
      <c r="D24" s="166">
        <f>AVERAGE(D20:D22)</f>
        <v>79.11871134020619</v>
      </c>
      <c r="E24" s="166">
        <f t="shared" ref="E24:F24" si="6">AVERAGE(E20:E22)</f>
        <v>66.666388233785298</v>
      </c>
      <c r="F24" s="166">
        <f t="shared" si="6"/>
        <v>217877.54929174957</v>
      </c>
      <c r="H24" s="174"/>
      <c r="I24" s="174"/>
      <c r="J24" s="174"/>
      <c r="K24" s="174"/>
      <c r="L24" s="174"/>
      <c r="M24" s="174"/>
      <c r="N24" s="174"/>
      <c r="O24" s="174"/>
      <c r="P24" s="174"/>
      <c r="Q24" s="174"/>
    </row>
    <row r="25" spans="2:17" x14ac:dyDescent="0.2">
      <c r="B25" s="99" t="s">
        <v>23</v>
      </c>
      <c r="D25" s="166">
        <f>MEDIAN(D20:D22)</f>
        <v>67.719705449189988</v>
      </c>
      <c r="E25" s="166">
        <f t="shared" ref="E25:F25" si="7">MEDIAN(E20:E22)</f>
        <v>63.335647382920108</v>
      </c>
      <c r="F25" s="166">
        <f t="shared" si="7"/>
        <v>218009.30587900354</v>
      </c>
    </row>
  </sheetData>
  <mergeCells count="5">
    <mergeCell ref="D18:E18"/>
    <mergeCell ref="D6:E6"/>
    <mergeCell ref="B5:P5"/>
    <mergeCell ref="B16:P16"/>
    <mergeCell ref="H6:I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2525-C3EF-4E46-BF54-2DA95D4ABFFB}">
  <dimension ref="A1:N31"/>
  <sheetViews>
    <sheetView showGridLines="0" zoomScaleNormal="100" workbookViewId="0">
      <selection activeCell="J15" sqref="J15"/>
    </sheetView>
  </sheetViews>
  <sheetFormatPr defaultColWidth="0" defaultRowHeight="15" zeroHeight="1" x14ac:dyDescent="0.2"/>
  <cols>
    <col min="1" max="1" width="1.74609375" customWidth="1"/>
    <col min="2" max="2" width="30.66796875" customWidth="1"/>
    <col min="3" max="3" width="20.71484375" customWidth="1"/>
    <col min="4" max="4" width="5.6484375" customWidth="1"/>
    <col min="5" max="13" width="12.64453125" customWidth="1"/>
    <col min="14" max="14" width="1.74609375" customWidth="1"/>
    <col min="15" max="16384" width="9.14453125" hidden="1"/>
  </cols>
  <sheetData>
    <row r="1" spans="1:14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/>
      <c r="B2" s="2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"/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/>
    <row r="5" spans="1:14" x14ac:dyDescent="0.2">
      <c r="B5" s="210" t="s">
        <v>26</v>
      </c>
      <c r="C5" s="210"/>
    </row>
    <row r="6" spans="1:14" x14ac:dyDescent="0.2">
      <c r="B6" s="14" t="s">
        <v>27</v>
      </c>
      <c r="C6" s="15">
        <v>44926</v>
      </c>
    </row>
    <row r="7" spans="1:14" x14ac:dyDescent="0.2">
      <c r="B7" s="14" t="s">
        <v>28</v>
      </c>
      <c r="C7" s="15">
        <v>44926</v>
      </c>
    </row>
    <row r="8" spans="1:14" x14ac:dyDescent="0.2">
      <c r="B8" s="14" t="s">
        <v>29</v>
      </c>
      <c r="C8" s="15"/>
    </row>
    <row r="9" spans="1:14" x14ac:dyDescent="0.2">
      <c r="B9" s="14" t="s">
        <v>30</v>
      </c>
      <c r="C9" s="15" t="s">
        <v>31</v>
      </c>
    </row>
    <row r="10" spans="1:14" x14ac:dyDescent="0.2">
      <c r="B10" s="14"/>
      <c r="C10" s="45"/>
      <c r="E10" s="45"/>
      <c r="F10" s="45"/>
      <c r="G10" s="45"/>
      <c r="H10" s="45"/>
    </row>
    <row r="11" spans="1:14" x14ac:dyDescent="0.2">
      <c r="E11" s="210" t="s">
        <v>32</v>
      </c>
      <c r="F11" s="210"/>
      <c r="G11" s="210"/>
      <c r="I11" s="207" t="s">
        <v>33</v>
      </c>
      <c r="J11" s="207"/>
      <c r="K11" s="207"/>
      <c r="L11" s="207"/>
      <c r="M11" s="207"/>
    </row>
    <row r="12" spans="1:14" x14ac:dyDescent="0.2">
      <c r="B12" s="209" t="s">
        <v>34</v>
      </c>
      <c r="C12" s="209"/>
      <c r="D12" s="47"/>
      <c r="E12" s="17">
        <f>F12-1</f>
        <v>2020</v>
      </c>
      <c r="F12" s="17">
        <f>G12-1</f>
        <v>2021</v>
      </c>
      <c r="G12" s="17">
        <f>H12-1</f>
        <v>2022</v>
      </c>
      <c r="H12" s="18">
        <f>YEAR(Assumptions!$C$7)+1</f>
        <v>2023</v>
      </c>
      <c r="I12" s="19">
        <f>YEAR(Assumptions!C7)+2</f>
        <v>2024</v>
      </c>
      <c r="J12" s="19">
        <f t="shared" ref="J12:M12" si="0">I12+1</f>
        <v>2025</v>
      </c>
      <c r="K12" s="19">
        <f t="shared" si="0"/>
        <v>2026</v>
      </c>
      <c r="L12" s="19">
        <f t="shared" si="0"/>
        <v>2027</v>
      </c>
      <c r="M12" s="19">
        <f t="shared" si="0"/>
        <v>2028</v>
      </c>
    </row>
    <row r="13" spans="1:14" x14ac:dyDescent="0.2">
      <c r="B13" s="13" t="s">
        <v>35</v>
      </c>
      <c r="C13" s="13"/>
      <c r="D13" s="13"/>
      <c r="E13" s="76"/>
      <c r="F13" s="76">
        <f>'DCF Analysis'!F8</f>
        <v>0.17086690494941537</v>
      </c>
      <c r="G13" s="76">
        <f>'DCF Analysis'!G8</f>
        <v>0.11250808433579107</v>
      </c>
      <c r="H13" s="76">
        <f>'DCF Analysis'!H8</f>
        <v>4.3899167054227473E-2</v>
      </c>
      <c r="I13" s="9"/>
      <c r="J13" s="9"/>
      <c r="K13" s="9"/>
      <c r="L13" s="9"/>
      <c r="M13" s="9"/>
    </row>
    <row r="14" spans="1:14" x14ac:dyDescent="0.2">
      <c r="B14" s="13" t="s">
        <v>36</v>
      </c>
      <c r="C14" s="13"/>
      <c r="D14" s="13"/>
      <c r="E14" s="76">
        <f>'DCF Analysis'!E10</f>
        <v>0.41561155873265887</v>
      </c>
      <c r="F14" s="76">
        <f>'DCF Analysis'!F10</f>
        <v>0.33804165049799506</v>
      </c>
      <c r="G14" s="76">
        <f>'DCF Analysis'!G10</f>
        <v>0.3399451213840573</v>
      </c>
      <c r="H14" s="76">
        <f>'DCF Analysis'!H10</f>
        <v>0.3399451213840573</v>
      </c>
      <c r="I14" s="9">
        <f t="shared" ref="I14:I19" si="1">H14</f>
        <v>0.3399451213840573</v>
      </c>
      <c r="J14" s="9">
        <f t="shared" ref="J14:M14" si="2">I14</f>
        <v>0.3399451213840573</v>
      </c>
      <c r="K14" s="9">
        <f t="shared" si="2"/>
        <v>0.3399451213840573</v>
      </c>
      <c r="L14" s="9">
        <f t="shared" si="2"/>
        <v>0.3399451213840573</v>
      </c>
      <c r="M14" s="9">
        <f t="shared" si="2"/>
        <v>0.3399451213840573</v>
      </c>
    </row>
    <row r="15" spans="1:14" x14ac:dyDescent="0.2">
      <c r="B15" s="13" t="s">
        <v>37</v>
      </c>
      <c r="C15" s="13"/>
      <c r="D15" s="13"/>
      <c r="E15" s="76">
        <f>'DCF Analysis'!E14</f>
        <v>0.24907614951232809</v>
      </c>
      <c r="F15" s="76">
        <f>'DCF Analysis'!F14</f>
        <v>0.27370327253912818</v>
      </c>
      <c r="G15" s="76">
        <f>'DCF Analysis'!G14</f>
        <v>0.2679285647846712</v>
      </c>
      <c r="H15" s="76">
        <f>'DCF Analysis'!H14</f>
        <v>0.26356932894537582</v>
      </c>
      <c r="I15" s="9">
        <f t="shared" si="1"/>
        <v>0.26356932894537582</v>
      </c>
      <c r="J15" s="9">
        <f t="shared" ref="J15:M15" si="3">I15</f>
        <v>0.26356932894537582</v>
      </c>
      <c r="K15" s="9">
        <f t="shared" si="3"/>
        <v>0.26356932894537582</v>
      </c>
      <c r="L15" s="9">
        <f t="shared" si="3"/>
        <v>0.26356932894537582</v>
      </c>
      <c r="M15" s="9">
        <f t="shared" si="3"/>
        <v>0.26356932894537582</v>
      </c>
    </row>
    <row r="16" spans="1:14" x14ac:dyDescent="0.2">
      <c r="B16" s="13" t="s">
        <v>38</v>
      </c>
      <c r="C16" s="13"/>
      <c r="D16" s="13"/>
      <c r="E16" s="76">
        <f>'DCF Analysis'!E16</f>
        <v>4.0376809838250441E-2</v>
      </c>
      <c r="F16" s="76">
        <f>'DCF Analysis'!F16</f>
        <v>3.3294528521536672E-2</v>
      </c>
      <c r="G16" s="76">
        <f>'DCF Analysis'!G16</f>
        <v>2.6509161938424331E-2</v>
      </c>
      <c r="H16" s="76">
        <f>'DCF Analysis'!H16</f>
        <v>2.6509161938424331E-2</v>
      </c>
      <c r="I16" s="9">
        <f t="shared" si="1"/>
        <v>2.6509161938424331E-2</v>
      </c>
      <c r="J16" s="9">
        <f t="shared" ref="J16:M16" si="4">I16</f>
        <v>2.6509161938424331E-2</v>
      </c>
      <c r="K16" s="9">
        <f t="shared" si="4"/>
        <v>2.6509161938424331E-2</v>
      </c>
      <c r="L16" s="9">
        <f t="shared" si="4"/>
        <v>2.6509161938424331E-2</v>
      </c>
      <c r="M16" s="9">
        <f t="shared" si="4"/>
        <v>2.6509161938424331E-2</v>
      </c>
    </row>
    <row r="17" spans="2:13" x14ac:dyDescent="0.2">
      <c r="B17" s="13" t="s">
        <v>39</v>
      </c>
      <c r="C17" s="13"/>
      <c r="D17" s="13"/>
      <c r="E17" s="101">
        <f>'DCF Analysis'!E17</f>
        <v>26</v>
      </c>
      <c r="F17" s="101">
        <f>'DCF Analysis'!F17</f>
        <v>-7</v>
      </c>
      <c r="G17" s="101">
        <f>'DCF Analysis'!G17</f>
        <v>92</v>
      </c>
      <c r="H17" s="101">
        <f>'DCF Analysis'!H17</f>
        <v>0</v>
      </c>
      <c r="I17" s="102">
        <f t="shared" si="1"/>
        <v>0</v>
      </c>
      <c r="J17" s="102">
        <f t="shared" ref="J17:M19" si="5">I17</f>
        <v>0</v>
      </c>
      <c r="K17" s="102">
        <f t="shared" si="5"/>
        <v>0</v>
      </c>
      <c r="L17" s="102">
        <f t="shared" si="5"/>
        <v>0</v>
      </c>
      <c r="M17" s="102">
        <f t="shared" si="5"/>
        <v>0</v>
      </c>
    </row>
    <row r="18" spans="2:13" x14ac:dyDescent="0.2">
      <c r="B18" s="13" t="s">
        <v>40</v>
      </c>
      <c r="C18" s="13"/>
      <c r="D18" s="13"/>
      <c r="E18" s="76">
        <f>'DCF Analysis'!E21</f>
        <v>0.21</v>
      </c>
      <c r="F18" s="76">
        <f>'DCF Analysis'!F21</f>
        <v>0.21</v>
      </c>
      <c r="G18" s="76">
        <f>'DCF Analysis'!G21</f>
        <v>0.21</v>
      </c>
      <c r="H18" s="76">
        <f>'DCF Analysis'!H21</f>
        <v>0.21</v>
      </c>
      <c r="I18" s="9">
        <f t="shared" si="1"/>
        <v>0.21</v>
      </c>
      <c r="J18" s="9">
        <f t="shared" si="5"/>
        <v>0.21</v>
      </c>
      <c r="K18" s="9">
        <f t="shared" si="5"/>
        <v>0.21</v>
      </c>
      <c r="L18" s="9">
        <f t="shared" si="5"/>
        <v>0.21</v>
      </c>
      <c r="M18" s="9">
        <f t="shared" si="5"/>
        <v>0.21</v>
      </c>
    </row>
    <row r="19" spans="2:13" x14ac:dyDescent="0.2">
      <c r="B19" t="s">
        <v>41</v>
      </c>
      <c r="E19" s="76">
        <f>'DCF Analysis'!E26</f>
        <v>3.5651541770158113E-2</v>
      </c>
      <c r="F19" s="76">
        <f>'DCF Analysis'!F26</f>
        <v>3.5364118484025354E-2</v>
      </c>
      <c r="G19" s="76">
        <f>'DCF Analysis'!G26</f>
        <v>3.4508417821597991E-2</v>
      </c>
      <c r="H19" s="76">
        <f>'DCF Analysis'!H26</f>
        <v>3.5174692691927155E-2</v>
      </c>
      <c r="I19" s="9">
        <f t="shared" si="1"/>
        <v>3.5174692691927155E-2</v>
      </c>
      <c r="J19" s="9">
        <f t="shared" si="5"/>
        <v>3.5174692691927155E-2</v>
      </c>
      <c r="K19" s="9">
        <f t="shared" si="5"/>
        <v>3.5174692691927155E-2</v>
      </c>
      <c r="L19" s="9">
        <f t="shared" si="5"/>
        <v>3.5174692691927155E-2</v>
      </c>
      <c r="M19" s="9">
        <f t="shared" si="5"/>
        <v>3.5174692691927155E-2</v>
      </c>
    </row>
    <row r="20" spans="2:13" x14ac:dyDescent="0.2"/>
    <row r="21" spans="2:13" x14ac:dyDescent="0.2">
      <c r="B21" s="209" t="s">
        <v>42</v>
      </c>
      <c r="C21" s="209"/>
      <c r="D21" s="47"/>
      <c r="E21" s="47"/>
      <c r="F21" s="47"/>
      <c r="G21" s="47"/>
      <c r="H21" s="47"/>
    </row>
    <row r="22" spans="2:13" x14ac:dyDescent="0.2">
      <c r="B22" s="13" t="s">
        <v>43</v>
      </c>
      <c r="C22" s="13"/>
      <c r="D22" s="13"/>
      <c r="E22" s="73">
        <f>NWC!C25</f>
        <v>365</v>
      </c>
      <c r="F22" s="73">
        <f>NWC!D25</f>
        <v>365</v>
      </c>
      <c r="G22" s="73">
        <f>NWC!E25</f>
        <v>365</v>
      </c>
      <c r="H22" s="73">
        <f>NWC!F25</f>
        <v>365</v>
      </c>
      <c r="I22" s="36">
        <f>H22</f>
        <v>365</v>
      </c>
      <c r="J22" s="36">
        <f t="shared" ref="J22:M22" si="6">I22</f>
        <v>365</v>
      </c>
      <c r="K22" s="36">
        <f t="shared" si="6"/>
        <v>365</v>
      </c>
      <c r="L22" s="36">
        <f t="shared" si="6"/>
        <v>365</v>
      </c>
      <c r="M22" s="36">
        <f t="shared" si="6"/>
        <v>365</v>
      </c>
    </row>
    <row r="23" spans="2:13" x14ac:dyDescent="0.2">
      <c r="B23" s="13" t="s">
        <v>44</v>
      </c>
      <c r="C23" s="13"/>
      <c r="D23" s="13"/>
      <c r="E23" s="75">
        <f>NWC!C26</f>
        <v>34.759798873205305</v>
      </c>
      <c r="F23" s="75">
        <f>NWC!D26</f>
        <v>33.162074763937397</v>
      </c>
      <c r="G23" s="75">
        <f>NWC!E26</f>
        <v>29.59620035345549</v>
      </c>
      <c r="H23" s="75">
        <f>NWC!F26</f>
        <v>32.506024663532735</v>
      </c>
      <c r="I23" s="103">
        <f>H23</f>
        <v>32.506024663532735</v>
      </c>
      <c r="J23" s="103">
        <f t="shared" ref="J23:M30" si="7">I23</f>
        <v>32.506024663532735</v>
      </c>
      <c r="K23" s="103">
        <f t="shared" si="7"/>
        <v>32.506024663532735</v>
      </c>
      <c r="L23" s="103">
        <f t="shared" si="7"/>
        <v>32.506024663532735</v>
      </c>
      <c r="M23" s="103">
        <f t="shared" si="7"/>
        <v>32.506024663532735</v>
      </c>
    </row>
    <row r="24" spans="2:13" x14ac:dyDescent="0.2">
      <c r="B24" s="13" t="s">
        <v>45</v>
      </c>
      <c r="C24" s="13"/>
      <c r="D24" s="13"/>
      <c r="E24" s="75">
        <f>NWC!C27</f>
        <v>86.880693826980547</v>
      </c>
      <c r="F24" s="75">
        <f>NWC!D27</f>
        <v>95.363128491620117</v>
      </c>
      <c r="G24" s="75">
        <f>NWC!E27</f>
        <v>105.68746152267597</v>
      </c>
      <c r="H24" s="75">
        <f>NWC!F27</f>
        <v>95.977094613758879</v>
      </c>
      <c r="I24" s="103">
        <f>H24</f>
        <v>95.977094613758879</v>
      </c>
      <c r="J24" s="103">
        <f t="shared" si="7"/>
        <v>95.977094613758879</v>
      </c>
      <c r="K24" s="103">
        <f t="shared" si="7"/>
        <v>95.977094613758879</v>
      </c>
      <c r="L24" s="103">
        <f t="shared" si="7"/>
        <v>95.977094613758879</v>
      </c>
      <c r="M24" s="103">
        <f t="shared" si="7"/>
        <v>95.977094613758879</v>
      </c>
    </row>
    <row r="25" spans="2:13" x14ac:dyDescent="0.2">
      <c r="B25" s="13" t="s">
        <v>46</v>
      </c>
      <c r="C25" s="13"/>
      <c r="D25" s="13"/>
      <c r="E25" s="76">
        <f>NWC!C28</f>
        <v>5.343187738535167E-2</v>
      </c>
      <c r="F25" s="76">
        <f>NWC!D28</f>
        <v>4.2271374983831329E-2</v>
      </c>
      <c r="G25" s="76">
        <f>NWC!E28</f>
        <v>4.9437261650079063E-2</v>
      </c>
      <c r="H25" s="76">
        <f>NWC!F28</f>
        <v>4.8380171339754023E-2</v>
      </c>
      <c r="I25" s="103">
        <f t="shared" ref="I25:I30" si="8">H25</f>
        <v>4.8380171339754023E-2</v>
      </c>
      <c r="J25" s="103">
        <f t="shared" si="7"/>
        <v>4.8380171339754023E-2</v>
      </c>
      <c r="K25" s="103">
        <f t="shared" si="7"/>
        <v>4.8380171339754023E-2</v>
      </c>
      <c r="L25" s="103">
        <f t="shared" si="7"/>
        <v>4.8380171339754023E-2</v>
      </c>
      <c r="M25" s="103">
        <f t="shared" si="7"/>
        <v>4.8380171339754023E-2</v>
      </c>
    </row>
    <row r="26" spans="2:13" x14ac:dyDescent="0.2">
      <c r="B26" s="13" t="s">
        <v>47</v>
      </c>
      <c r="C26" s="13"/>
      <c r="D26" s="13"/>
      <c r="E26" s="76">
        <f>NWC!C29</f>
        <v>4.6041073483976498E-3</v>
      </c>
      <c r="F26" s="76">
        <f>NWC!D29</f>
        <v>2.6335532272668476E-2</v>
      </c>
      <c r="G26" s="76">
        <f>NWC!E29</f>
        <v>1.8788949865128825E-2</v>
      </c>
      <c r="H26" s="76">
        <f>NWC!F29</f>
        <v>1.6576196495398317E-2</v>
      </c>
      <c r="I26" s="103">
        <f t="shared" si="8"/>
        <v>1.6576196495398317E-2</v>
      </c>
      <c r="J26" s="103">
        <f t="shared" si="7"/>
        <v>1.6576196495398317E-2</v>
      </c>
      <c r="K26" s="103">
        <f t="shared" si="7"/>
        <v>1.6576196495398317E-2</v>
      </c>
      <c r="L26" s="103">
        <f t="shared" si="7"/>
        <v>1.6576196495398317E-2</v>
      </c>
      <c r="M26" s="103">
        <f t="shared" si="7"/>
        <v>1.6576196495398317E-2</v>
      </c>
    </row>
    <row r="27" spans="2:13" x14ac:dyDescent="0.2">
      <c r="B27" s="13" t="s">
        <v>48</v>
      </c>
      <c r="C27" s="13"/>
      <c r="D27" s="13"/>
      <c r="E27" s="75">
        <f>NWC!C30</f>
        <v>93.557685299905259</v>
      </c>
      <c r="F27" s="75">
        <f>NWC!D30</f>
        <v>128.54748603351956</v>
      </c>
      <c r="G27" s="75">
        <f>NWC!E30</f>
        <v>132.50256515493535</v>
      </c>
      <c r="H27" s="75">
        <f>NWC!F30</f>
        <v>118.20257882945339</v>
      </c>
      <c r="I27" s="103">
        <f t="shared" si="8"/>
        <v>118.20257882945339</v>
      </c>
      <c r="J27" s="103">
        <f t="shared" si="7"/>
        <v>118.20257882945339</v>
      </c>
      <c r="K27" s="103">
        <f t="shared" si="7"/>
        <v>118.20257882945339</v>
      </c>
      <c r="L27" s="103">
        <f t="shared" si="7"/>
        <v>118.20257882945339</v>
      </c>
      <c r="M27" s="103">
        <f t="shared" si="7"/>
        <v>118.20257882945339</v>
      </c>
    </row>
    <row r="28" spans="2:13" x14ac:dyDescent="0.2">
      <c r="B28" s="13" t="s">
        <v>49</v>
      </c>
      <c r="E28" s="76">
        <f>NWC!C31</f>
        <v>0</v>
      </c>
      <c r="F28" s="76">
        <f>NWC!D31</f>
        <v>0</v>
      </c>
      <c r="G28" s="76">
        <f>NWC!E31</f>
        <v>0</v>
      </c>
      <c r="H28" s="76">
        <f>NWC!F31</f>
        <v>0</v>
      </c>
      <c r="I28" s="103">
        <f t="shared" si="8"/>
        <v>0</v>
      </c>
      <c r="J28" s="103">
        <f t="shared" si="7"/>
        <v>0</v>
      </c>
      <c r="K28" s="103">
        <f t="shared" si="7"/>
        <v>0</v>
      </c>
      <c r="L28" s="103">
        <f t="shared" si="7"/>
        <v>0</v>
      </c>
      <c r="M28" s="103">
        <f t="shared" si="7"/>
        <v>0</v>
      </c>
    </row>
    <row r="29" spans="2:13" x14ac:dyDescent="0.2">
      <c r="B29" s="13" t="s">
        <v>50</v>
      </c>
      <c r="C29" s="13"/>
      <c r="D29" s="13"/>
      <c r="E29" s="76">
        <f>NWC!C32</f>
        <v>0.18413400375598232</v>
      </c>
      <c r="F29" s="76">
        <f>NWC!D32</f>
        <v>0.22077350924848013</v>
      </c>
      <c r="G29" s="76">
        <f>NWC!E32</f>
        <v>0.18981955166961212</v>
      </c>
      <c r="H29" s="76">
        <f>NWC!F32</f>
        <v>0.19824235489135819</v>
      </c>
      <c r="I29" s="103">
        <f t="shared" si="8"/>
        <v>0.19824235489135819</v>
      </c>
      <c r="J29" s="103">
        <f t="shared" si="7"/>
        <v>0.19824235489135819</v>
      </c>
      <c r="K29" s="103">
        <f t="shared" si="7"/>
        <v>0.19824235489135819</v>
      </c>
      <c r="L29" s="103">
        <f t="shared" si="7"/>
        <v>0.19824235489135819</v>
      </c>
      <c r="M29" s="103">
        <f t="shared" si="7"/>
        <v>0.19824235489135819</v>
      </c>
    </row>
    <row r="30" spans="2:13" x14ac:dyDescent="0.2">
      <c r="B30" s="13" t="s">
        <v>51</v>
      </c>
      <c r="C30" s="13"/>
      <c r="D30" s="13"/>
      <c r="E30" s="76">
        <f>NWC!C33</f>
        <v>3.7014599866723209E-2</v>
      </c>
      <c r="F30" s="76">
        <f>NWC!D33</f>
        <v>3.0345362824990299E-2</v>
      </c>
      <c r="G30" s="76">
        <f>NWC!E33</f>
        <v>4.5065575295321368E-2</v>
      </c>
      <c r="H30" s="76">
        <f>NWC!F33</f>
        <v>3.7475179329011628E-2</v>
      </c>
      <c r="I30" s="103">
        <f t="shared" si="8"/>
        <v>3.7475179329011628E-2</v>
      </c>
      <c r="J30" s="103">
        <f t="shared" si="7"/>
        <v>3.7475179329011628E-2</v>
      </c>
      <c r="K30" s="103">
        <f t="shared" si="7"/>
        <v>3.7475179329011628E-2</v>
      </c>
      <c r="L30" s="103">
        <f t="shared" si="7"/>
        <v>3.7475179329011628E-2</v>
      </c>
      <c r="M30" s="103">
        <f t="shared" si="7"/>
        <v>3.7475179329011628E-2</v>
      </c>
    </row>
    <row r="31" spans="2:13" x14ac:dyDescent="0.2"/>
  </sheetData>
  <mergeCells count="5">
    <mergeCell ref="B21:C21"/>
    <mergeCell ref="B5:C5"/>
    <mergeCell ref="B12:C12"/>
    <mergeCell ref="I11:M11"/>
    <mergeCell ref="E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8DBC-BA94-4FBB-95BB-6C057DCE92A9}">
  <dimension ref="A1:V54"/>
  <sheetViews>
    <sheetView showGridLines="0" topLeftCell="A18" zoomScaleNormal="100" workbookViewId="0">
      <selection activeCell="S33" sqref="S33"/>
    </sheetView>
  </sheetViews>
  <sheetFormatPr defaultColWidth="0" defaultRowHeight="0" customHeight="1" zeroHeight="1" x14ac:dyDescent="0.2"/>
  <cols>
    <col min="1" max="1" width="1.74609375" customWidth="1"/>
    <col min="2" max="2" width="30.66796875" customWidth="1"/>
    <col min="3" max="4" width="10.76171875" customWidth="1"/>
    <col min="5" max="13" width="12.64453125" customWidth="1"/>
    <col min="14" max="14" width="10.76171875" customWidth="1"/>
    <col min="15" max="15" width="2.6875" customWidth="1"/>
    <col min="16" max="21" width="12.64453125" customWidth="1"/>
    <col min="22" max="22" width="1.74609375" customWidth="1"/>
    <col min="23" max="16384" width="9.14453125" hidden="1"/>
  </cols>
  <sheetData>
    <row r="1" spans="1:22" ht="15" customHeight="1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 customHeight="1" x14ac:dyDescent="0.2">
      <c r="A2" s="1"/>
      <c r="B2" s="2" t="s">
        <v>52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2">
      <c r="A3" s="1"/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" customHeight="1" x14ac:dyDescent="0.2"/>
    <row r="5" spans="1:22" ht="15" customHeight="1" x14ac:dyDescent="0.2">
      <c r="E5" s="210" t="s">
        <v>32</v>
      </c>
      <c r="F5" s="210"/>
      <c r="G5" s="210"/>
      <c r="I5" s="207" t="s">
        <v>33</v>
      </c>
      <c r="J5" s="207"/>
      <c r="K5" s="207"/>
      <c r="L5" s="207"/>
      <c r="M5" s="207"/>
      <c r="N5" s="29"/>
      <c r="O5" s="207" t="s">
        <v>53</v>
      </c>
      <c r="P5" s="207"/>
      <c r="Q5" s="207"/>
      <c r="R5" s="207"/>
      <c r="S5" s="207"/>
      <c r="T5" s="207"/>
      <c r="U5" s="207"/>
    </row>
    <row r="6" spans="1:22" ht="15" customHeight="1" x14ac:dyDescent="0.2">
      <c r="E6" s="17">
        <f>F6-1</f>
        <v>2020</v>
      </c>
      <c r="F6" s="17">
        <f>G6-1</f>
        <v>2021</v>
      </c>
      <c r="G6" s="17">
        <f>H6-1</f>
        <v>2022</v>
      </c>
      <c r="H6" s="18">
        <f>YEAR(Assumptions!$C$7)+1</f>
        <v>2023</v>
      </c>
      <c r="I6" s="19">
        <f>H6+1</f>
        <v>2024</v>
      </c>
      <c r="J6" s="19">
        <f>I6+1</f>
        <v>2025</v>
      </c>
      <c r="K6" s="19">
        <f>J6+1</f>
        <v>2026</v>
      </c>
      <c r="L6" s="19">
        <f>K6+1</f>
        <v>2027</v>
      </c>
      <c r="M6" s="19"/>
      <c r="O6" s="30"/>
      <c r="P6" s="7"/>
      <c r="Q6" s="211" t="s">
        <v>54</v>
      </c>
      <c r="R6" s="211"/>
      <c r="S6" s="211"/>
      <c r="T6" s="211"/>
      <c r="U6" s="211"/>
    </row>
    <row r="7" spans="1:22" ht="15" customHeight="1" x14ac:dyDescent="0.2">
      <c r="B7" s="5" t="s">
        <v>55</v>
      </c>
      <c r="C7" s="5"/>
      <c r="D7" s="5"/>
      <c r="E7" s="42">
        <f>'Income statement'!E20</f>
        <v>33014</v>
      </c>
      <c r="F7" s="42">
        <f>'Income statement'!F20</f>
        <v>38655</v>
      </c>
      <c r="G7" s="42">
        <f>'Income statement'!G20</f>
        <v>43004</v>
      </c>
      <c r="H7" s="42">
        <f>Earnings_Estimates!Z107</f>
        <v>44891.839780000002</v>
      </c>
      <c r="I7" s="42">
        <f>Earnings_Estimates!AA107</f>
        <v>47254.041790000003</v>
      </c>
      <c r="J7" s="42">
        <f>Earnings_Estimates!AB107</f>
        <v>50065.616540000003</v>
      </c>
      <c r="K7" s="42">
        <f>Earnings_Estimates!AC107</f>
        <v>51818.934880000001</v>
      </c>
      <c r="L7" s="42">
        <f>Earnings_Estimates!AD107</f>
        <v>53754</v>
      </c>
      <c r="M7" s="42"/>
      <c r="O7" s="30"/>
      <c r="P7" s="31">
        <f>C45</f>
        <v>379807.62790140696</v>
      </c>
      <c r="Q7" s="183">
        <f>+R7-1</f>
        <v>8</v>
      </c>
      <c r="R7" s="183">
        <f>+S7-1</f>
        <v>9</v>
      </c>
      <c r="S7" s="184">
        <v>10</v>
      </c>
      <c r="T7" s="183">
        <f>+S7+1</f>
        <v>11</v>
      </c>
      <c r="U7" s="183">
        <f>+T7+1</f>
        <v>12</v>
      </c>
    </row>
    <row r="8" spans="1:22" ht="15" customHeight="1" x14ac:dyDescent="0.2">
      <c r="B8" s="6" t="s">
        <v>56</v>
      </c>
      <c r="C8" s="6"/>
      <c r="D8" s="6"/>
      <c r="F8" s="39">
        <f>F7/E7-1</f>
        <v>0.17086690494941537</v>
      </c>
      <c r="G8" s="39">
        <f>G7/F7-1</f>
        <v>0.11250808433579107</v>
      </c>
      <c r="H8" s="39">
        <f>H7/G7-1</f>
        <v>4.3899167054227473E-2</v>
      </c>
      <c r="I8" s="39">
        <f t="shared" ref="I8:L8" si="0">I7/H7-1</f>
        <v>5.26198529972568E-2</v>
      </c>
      <c r="J8" s="39">
        <f t="shared" si="0"/>
        <v>5.9499137925488332E-2</v>
      </c>
      <c r="K8" s="39">
        <f t="shared" si="0"/>
        <v>3.5020408439376371E-2</v>
      </c>
      <c r="L8" s="39">
        <f t="shared" si="0"/>
        <v>3.7342819270236527E-2</v>
      </c>
      <c r="M8" s="48"/>
      <c r="O8" s="212" t="s">
        <v>57</v>
      </c>
      <c r="P8" s="65">
        <f>+P9-0.005</f>
        <v>6.0101618899999994E-2</v>
      </c>
      <c r="Q8" s="32">
        <f t="dataTable" ref="Q8:U12" dt2D="1" dtr="1" r1="C39" r2="E30" ca="1"/>
        <v>188585.709056433</v>
      </c>
      <c r="R8" s="33">
        <v>204504.15481593227</v>
      </c>
      <c r="S8" s="33">
        <v>220422.60057543154</v>
      </c>
      <c r="T8" s="33">
        <v>236341.04633493075</v>
      </c>
      <c r="U8" s="33">
        <v>252259.49209443002</v>
      </c>
    </row>
    <row r="9" spans="1:22" ht="15" customHeight="1" x14ac:dyDescent="0.2">
      <c r="B9" t="s">
        <v>58</v>
      </c>
      <c r="E9" s="36">
        <f>'Income statement'!B22</f>
        <v>13721</v>
      </c>
      <c r="F9" s="36">
        <f>'Income statement'!C22</f>
        <v>13067</v>
      </c>
      <c r="G9" s="36">
        <f>'Income statement'!D22</f>
        <v>14619</v>
      </c>
      <c r="H9" s="36">
        <f>H10*H7</f>
        <v>15260.761923165754</v>
      </c>
      <c r="I9" s="40">
        <f>I7*I10</f>
        <v>16063.780972188868</v>
      </c>
      <c r="J9" s="40">
        <f>J7*J10</f>
        <v>17019.562091857966</v>
      </c>
      <c r="K9" s="40">
        <f>K7*K10</f>
        <v>17615.594107774163</v>
      </c>
      <c r="L9" s="40">
        <f>L7*L10</f>
        <v>18273.410054878615</v>
      </c>
      <c r="M9" s="40"/>
      <c r="O9" s="212"/>
      <c r="P9" s="65">
        <f>+P10-0.005</f>
        <v>6.5101618899999991E-2</v>
      </c>
      <c r="Q9" s="32">
        <v>184914.5775496737</v>
      </c>
      <c r="R9" s="34">
        <v>200462.87808736897</v>
      </c>
      <c r="S9" s="34">
        <v>216011.17862506426</v>
      </c>
      <c r="T9" s="34">
        <v>231559.47916275956</v>
      </c>
      <c r="U9" s="33">
        <v>247107.77970045485</v>
      </c>
    </row>
    <row r="10" spans="1:22" ht="15" customHeight="1" x14ac:dyDescent="0.2">
      <c r="B10" s="185" t="s">
        <v>59</v>
      </c>
      <c r="C10" s="185"/>
      <c r="D10" s="185"/>
      <c r="E10" s="186">
        <f>E9/E7</f>
        <v>0.41561155873265887</v>
      </c>
      <c r="F10" s="186">
        <f>F9/F7</f>
        <v>0.33804165049799506</v>
      </c>
      <c r="G10" s="186">
        <f>G9/G7</f>
        <v>0.3399451213840573</v>
      </c>
      <c r="H10" s="186">
        <f>G10</f>
        <v>0.3399451213840573</v>
      </c>
      <c r="I10" s="187">
        <f>Assumptions!I14</f>
        <v>0.3399451213840573</v>
      </c>
      <c r="J10" s="187">
        <f>Assumptions!J14</f>
        <v>0.3399451213840573</v>
      </c>
      <c r="K10" s="187">
        <f>Assumptions!K14</f>
        <v>0.3399451213840573</v>
      </c>
      <c r="L10" s="187">
        <f>Assumptions!L14</f>
        <v>0.3399451213840573</v>
      </c>
      <c r="M10" s="187"/>
      <c r="O10" s="212"/>
      <c r="P10" s="104">
        <v>7.0101618899999996E-2</v>
      </c>
      <c r="Q10" s="32">
        <v>181339.78532338189</v>
      </c>
      <c r="R10" s="34">
        <v>196528.22096237144</v>
      </c>
      <c r="S10" s="35">
        <v>211716.65660136097</v>
      </c>
      <c r="T10" s="34">
        <v>226905.0922403505</v>
      </c>
      <c r="U10" s="33">
        <v>242093.52787934005</v>
      </c>
    </row>
    <row r="11" spans="1:22" ht="15" customHeight="1" x14ac:dyDescent="0.2">
      <c r="B11" s="5" t="s">
        <v>60</v>
      </c>
      <c r="C11" s="5"/>
      <c r="D11" s="5"/>
      <c r="E11" s="43">
        <f t="shared" ref="E11:L11" si="1">E7-E9</f>
        <v>19293</v>
      </c>
      <c r="F11" s="43">
        <f t="shared" si="1"/>
        <v>25588</v>
      </c>
      <c r="G11" s="43">
        <f t="shared" si="1"/>
        <v>28385</v>
      </c>
      <c r="H11" s="43">
        <f t="shared" si="1"/>
        <v>29631.07785683425</v>
      </c>
      <c r="I11" s="44">
        <f t="shared" si="1"/>
        <v>31190.260817811133</v>
      </c>
      <c r="J11" s="44">
        <f t="shared" si="1"/>
        <v>33046.054448142037</v>
      </c>
      <c r="K11" s="44">
        <f t="shared" si="1"/>
        <v>34203.340772225842</v>
      </c>
      <c r="L11" s="44">
        <f t="shared" si="1"/>
        <v>35480.589945121385</v>
      </c>
      <c r="M11" s="44"/>
      <c r="O11" s="212"/>
      <c r="P11" s="65">
        <f>+P10+0.005</f>
        <v>7.51016189E-2</v>
      </c>
      <c r="Q11" s="32">
        <v>177858.31552721851</v>
      </c>
      <c r="R11" s="34">
        <v>192696.83501741261</v>
      </c>
      <c r="S11" s="34">
        <v>207535.35450760677</v>
      </c>
      <c r="T11" s="34">
        <v>222373.87399780093</v>
      </c>
      <c r="U11" s="33">
        <v>237212.39348799502</v>
      </c>
    </row>
    <row r="12" spans="1:22" ht="15" customHeight="1" x14ac:dyDescent="0.2">
      <c r="B12" s="6" t="s">
        <v>59</v>
      </c>
      <c r="C12" s="6"/>
      <c r="D12" s="6"/>
      <c r="E12" s="38">
        <f t="shared" ref="E12:L12" si="2">E11/E7</f>
        <v>0.58438844126734113</v>
      </c>
      <c r="F12" s="38">
        <f t="shared" si="2"/>
        <v>0.66195834950200494</v>
      </c>
      <c r="G12" s="38">
        <f t="shared" si="2"/>
        <v>0.6600548786159427</v>
      </c>
      <c r="H12" s="38">
        <f t="shared" si="2"/>
        <v>0.6600548786159427</v>
      </c>
      <c r="I12" s="38">
        <f t="shared" si="2"/>
        <v>0.6600548786159427</v>
      </c>
      <c r="J12" s="38">
        <f t="shared" si="2"/>
        <v>0.6600548786159427</v>
      </c>
      <c r="K12" s="38">
        <f t="shared" si="2"/>
        <v>0.6600548786159427</v>
      </c>
      <c r="L12" s="38">
        <f t="shared" si="2"/>
        <v>0.6600548786159427</v>
      </c>
      <c r="M12" s="38"/>
      <c r="O12" s="212"/>
      <c r="P12" s="65">
        <f>+P11+0.005</f>
        <v>8.0101618900000005E-2</v>
      </c>
      <c r="Q12" s="32">
        <v>174467.2599852648</v>
      </c>
      <c r="R12" s="33">
        <v>188965.49266929296</v>
      </c>
      <c r="S12" s="33">
        <v>203463.72535332109</v>
      </c>
      <c r="T12" s="33">
        <v>217961.95803734925</v>
      </c>
      <c r="U12" s="33">
        <v>232460.19072137738</v>
      </c>
    </row>
    <row r="13" spans="1:22" ht="15" customHeight="1" x14ac:dyDescent="0.2">
      <c r="B13" t="s">
        <v>61</v>
      </c>
      <c r="E13" s="36">
        <f>'Income statement'!E25-E15</f>
        <v>8223</v>
      </c>
      <c r="F13" s="36">
        <f>'Income statement'!F25-F15</f>
        <v>10580</v>
      </c>
      <c r="G13" s="36">
        <f>'Income statement'!G25-G15</f>
        <v>11522</v>
      </c>
      <c r="H13" s="36">
        <f>H14*H7</f>
        <v>11832.112085937928</v>
      </c>
      <c r="I13" s="40">
        <f>I14*I7</f>
        <v>12454.716084547046</v>
      </c>
      <c r="J13" s="40">
        <f>J14*J7</f>
        <v>13195.760954684309</v>
      </c>
      <c r="K13" s="40">
        <f>K14*K7</f>
        <v>13657.88189298573</v>
      </c>
      <c r="L13" s="40">
        <f>L14*L7</f>
        <v>14167.905708129732</v>
      </c>
      <c r="M13" s="40"/>
    </row>
    <row r="14" spans="1:22" ht="15" customHeight="1" x14ac:dyDescent="0.2">
      <c r="B14" s="6" t="s">
        <v>59</v>
      </c>
      <c r="C14" s="6"/>
      <c r="D14" s="6"/>
      <c r="E14" s="39">
        <f>E13/E7</f>
        <v>0.24907614951232809</v>
      </c>
      <c r="F14" s="39">
        <f>F13/F7</f>
        <v>0.27370327253912818</v>
      </c>
      <c r="G14" s="39">
        <f>G13/G7</f>
        <v>0.2679285647846712</v>
      </c>
      <c r="H14" s="39">
        <f>AVERAGE(E14:G14)</f>
        <v>0.26356932894537582</v>
      </c>
      <c r="I14" s="49">
        <f>Assumptions!I15</f>
        <v>0.26356932894537582</v>
      </c>
      <c r="J14" s="49">
        <f>Assumptions!J15</f>
        <v>0.26356932894537582</v>
      </c>
      <c r="K14" s="49">
        <f>Assumptions!K15</f>
        <v>0.26356932894537582</v>
      </c>
      <c r="L14" s="49">
        <f>Assumptions!L15</f>
        <v>0.26356932894537582</v>
      </c>
      <c r="M14" s="49"/>
      <c r="O14" s="30"/>
      <c r="P14" s="7"/>
      <c r="Q14" s="211" t="s">
        <v>62</v>
      </c>
      <c r="R14" s="211"/>
      <c r="S14" s="211"/>
      <c r="T14" s="211"/>
      <c r="U14" s="211"/>
    </row>
    <row r="15" spans="1:22" ht="15" customHeight="1" x14ac:dyDescent="0.2">
      <c r="B15" t="s">
        <v>63</v>
      </c>
      <c r="E15" s="36">
        <f>'Cash Flow'!E19</f>
        <v>1333</v>
      </c>
      <c r="F15" s="36">
        <f>'Cash Flow'!F19</f>
        <v>1287</v>
      </c>
      <c r="G15" s="36">
        <f>'Cash Flow'!G19</f>
        <v>1140</v>
      </c>
      <c r="H15" s="36">
        <f>H16*H7</f>
        <v>1190.0450504418193</v>
      </c>
      <c r="I15" s="40">
        <f>I16*I7</f>
        <v>1252.6650460561809</v>
      </c>
      <c r="J15" s="40">
        <f>J16*J7</f>
        <v>1327.1975364059158</v>
      </c>
      <c r="K15" s="40">
        <f>K16*K7</f>
        <v>1373.676536210585</v>
      </c>
      <c r="L15" s="40">
        <f>L16*L7</f>
        <v>1424.9734908380615</v>
      </c>
      <c r="M15" s="40"/>
      <c r="O15" s="30"/>
      <c r="P15" s="31">
        <f>H45</f>
        <v>409447.03083163896</v>
      </c>
      <c r="Q15" s="188">
        <f t="shared" ref="Q15" si="3">+R15-0.5%</f>
        <v>1.4999999999999999E-2</v>
      </c>
      <c r="R15" s="188">
        <f>+S15-0.5%</f>
        <v>0.02</v>
      </c>
      <c r="S15" s="189">
        <v>2.5000000000000001E-2</v>
      </c>
      <c r="T15" s="188">
        <f>+S15+0.5%</f>
        <v>3.0000000000000002E-2</v>
      </c>
      <c r="U15" s="188">
        <f t="shared" ref="U15" si="4">+T15+0.5%</f>
        <v>3.5000000000000003E-2</v>
      </c>
    </row>
    <row r="16" spans="1:22" ht="15" customHeight="1" x14ac:dyDescent="0.2">
      <c r="B16" s="6" t="s">
        <v>59</v>
      </c>
      <c r="C16" s="6"/>
      <c r="D16" s="6"/>
      <c r="E16" s="39">
        <f>E15/E7</f>
        <v>4.0376809838250441E-2</v>
      </c>
      <c r="F16" s="39">
        <f>F15/F7</f>
        <v>3.3294528521536672E-2</v>
      </c>
      <c r="G16" s="39">
        <f>G15/G7</f>
        <v>2.6509161938424331E-2</v>
      </c>
      <c r="H16" s="39">
        <f>G16</f>
        <v>2.6509161938424331E-2</v>
      </c>
      <c r="I16" s="49">
        <f>Assumptions!I16</f>
        <v>2.6509161938424331E-2</v>
      </c>
      <c r="J16" s="49">
        <f>Assumptions!J16</f>
        <v>2.6509161938424331E-2</v>
      </c>
      <c r="K16" s="49">
        <f>Assumptions!K16</f>
        <v>2.6509161938424331E-2</v>
      </c>
      <c r="L16" s="49">
        <f>Assumptions!L16</f>
        <v>2.6509161938424331E-2</v>
      </c>
      <c r="M16" s="49"/>
      <c r="O16" s="212" t="s">
        <v>57</v>
      </c>
      <c r="P16" s="65">
        <f>+P17-0.005</f>
        <v>6.0000000000000005E-2</v>
      </c>
      <c r="Q16" s="32">
        <f t="dataTable" ref="Q16:U20" dt2D="1" dtr="1" r1="H39" r2="E30"/>
        <v>329247.82223587588</v>
      </c>
      <c r="R16" s="33">
        <v>364232.40441500384</v>
      </c>
      <c r="S16" s="33">
        <v>409212.58150245395</v>
      </c>
      <c r="T16" s="33">
        <v>469186.1509523876</v>
      </c>
      <c r="U16" s="33">
        <v>553149.14818229456</v>
      </c>
    </row>
    <row r="17" spans="2:21" ht="15" customHeight="1" x14ac:dyDescent="0.2">
      <c r="B17" s="20" t="s">
        <v>64</v>
      </c>
      <c r="C17" s="20"/>
      <c r="D17" s="20"/>
      <c r="E17" s="190">
        <f>'Income statement'!E28</f>
        <v>26</v>
      </c>
      <c r="F17" s="190">
        <f>'Income statement'!F28</f>
        <v>-7</v>
      </c>
      <c r="G17" s="190">
        <f>'Income statement'!G28</f>
        <v>92</v>
      </c>
      <c r="H17" s="190">
        <v>0</v>
      </c>
      <c r="I17" s="191">
        <f>Assumptions!I17</f>
        <v>0</v>
      </c>
      <c r="J17" s="191">
        <f>Assumptions!J17</f>
        <v>0</v>
      </c>
      <c r="K17" s="191">
        <f>Assumptions!K17</f>
        <v>0</v>
      </c>
      <c r="L17" s="191">
        <f>Assumptions!L17</f>
        <v>0</v>
      </c>
      <c r="M17" s="191"/>
      <c r="O17" s="212"/>
      <c r="P17" s="65">
        <f>+P18-0.005</f>
        <v>6.5000000000000002E-2</v>
      </c>
      <c r="Q17" s="32">
        <v>296684.07294423075</v>
      </c>
      <c r="R17" s="34">
        <v>324214.540026834</v>
      </c>
      <c r="S17" s="34">
        <v>358627.62388008798</v>
      </c>
      <c r="T17" s="34">
        <v>402873.0174057004</v>
      </c>
      <c r="U17" s="33">
        <v>461866.87543985026</v>
      </c>
    </row>
    <row r="18" spans="2:21" ht="15" customHeight="1" x14ac:dyDescent="0.2">
      <c r="B18" s="5" t="s">
        <v>65</v>
      </c>
      <c r="C18" s="5"/>
      <c r="D18" s="5"/>
      <c r="E18" s="43">
        <f t="shared" ref="E18:L18" si="5">E11-E13-E15-E17</f>
        <v>9711</v>
      </c>
      <c r="F18" s="43">
        <f t="shared" si="5"/>
        <v>13728</v>
      </c>
      <c r="G18" s="43">
        <f t="shared" si="5"/>
        <v>15631</v>
      </c>
      <c r="H18" s="43">
        <f t="shared" si="5"/>
        <v>16608.920720454502</v>
      </c>
      <c r="I18" s="44">
        <f t="shared" si="5"/>
        <v>17482.879687207907</v>
      </c>
      <c r="J18" s="44">
        <f t="shared" si="5"/>
        <v>18523.095957051813</v>
      </c>
      <c r="K18" s="44">
        <f t="shared" si="5"/>
        <v>19171.782343029528</v>
      </c>
      <c r="L18" s="44">
        <f t="shared" si="5"/>
        <v>19887.710746153592</v>
      </c>
      <c r="M18" s="44"/>
      <c r="O18" s="212"/>
      <c r="P18" s="104">
        <v>7.0000000000000007E-2</v>
      </c>
      <c r="Q18" s="32">
        <v>270043.09235055943</v>
      </c>
      <c r="R18" s="34">
        <v>292201.76844953012</v>
      </c>
      <c r="S18" s="35">
        <v>319284.5947927165</v>
      </c>
      <c r="T18" s="34">
        <v>353138.12772169948</v>
      </c>
      <c r="U18" s="33">
        <v>396664.09863039188</v>
      </c>
    </row>
    <row r="19" spans="2:21" ht="15" customHeight="1" x14ac:dyDescent="0.2">
      <c r="B19" s="6" t="s">
        <v>59</v>
      </c>
      <c r="C19" s="6"/>
      <c r="D19" s="6"/>
      <c r="E19" s="39">
        <f t="shared" ref="E19:L19" si="6">E18/E7</f>
        <v>0.29414793723874721</v>
      </c>
      <c r="F19" s="39">
        <f t="shared" si="6"/>
        <v>0.35514163756305783</v>
      </c>
      <c r="G19" s="39">
        <f t="shared" si="6"/>
        <v>0.36347781601711471</v>
      </c>
      <c r="H19" s="39">
        <f t="shared" si="6"/>
        <v>0.36997638773214253</v>
      </c>
      <c r="I19" s="38">
        <f t="shared" si="6"/>
        <v>0.36997638773214253</v>
      </c>
      <c r="J19" s="38">
        <f t="shared" si="6"/>
        <v>0.36997638773214264</v>
      </c>
      <c r="K19" s="38">
        <f t="shared" si="6"/>
        <v>0.36997638773214259</v>
      </c>
      <c r="L19" s="38">
        <f t="shared" si="6"/>
        <v>0.36997638773214259</v>
      </c>
      <c r="M19" s="38"/>
      <c r="O19" s="212"/>
      <c r="P19" s="65">
        <f>+P18+0.005</f>
        <v>7.5000000000000011E-2</v>
      </c>
      <c r="Q19" s="32">
        <v>247844.13039877298</v>
      </c>
      <c r="R19" s="34">
        <v>266010.83524459723</v>
      </c>
      <c r="S19" s="34">
        <v>287810.88105958625</v>
      </c>
      <c r="T19" s="34">
        <v>314455.38150012842</v>
      </c>
      <c r="U19" s="33">
        <v>347761.00705080607</v>
      </c>
    </row>
    <row r="20" spans="2:21" ht="15" customHeight="1" x14ac:dyDescent="0.2">
      <c r="B20" s="13" t="s">
        <v>66</v>
      </c>
      <c r="C20" s="13"/>
      <c r="D20" s="13"/>
      <c r="E20" s="37">
        <f>E21*E18</f>
        <v>2039.31</v>
      </c>
      <c r="F20" s="37">
        <f>F21*F18</f>
        <v>2882.88</v>
      </c>
      <c r="G20" s="37">
        <f>G21*G18</f>
        <v>3282.5099999999998</v>
      </c>
      <c r="H20" s="37">
        <f>H21*H18</f>
        <v>3487.8733512954454</v>
      </c>
      <c r="I20" s="40">
        <f>I18*I21</f>
        <v>3671.4047343136604</v>
      </c>
      <c r="J20" s="40">
        <f>J18*J21</f>
        <v>3889.8501509808807</v>
      </c>
      <c r="K20" s="40">
        <f>K18*K21</f>
        <v>4026.0742920362009</v>
      </c>
      <c r="L20" s="40">
        <f>L18*L21</f>
        <v>4176.4192566922538</v>
      </c>
      <c r="M20" s="40"/>
      <c r="O20" s="212"/>
      <c r="P20" s="65">
        <f>+P19+0.005</f>
        <v>8.0000000000000016E-2</v>
      </c>
      <c r="Q20" s="32">
        <v>229062.05398887771</v>
      </c>
      <c r="R20" s="33">
        <v>244186.23873668775</v>
      </c>
      <c r="S20" s="33">
        <v>262060.27525682683</v>
      </c>
      <c r="T20" s="33">
        <v>283509.11908099381</v>
      </c>
      <c r="U20" s="33">
        <v>309724.37264386454</v>
      </c>
    </row>
    <row r="21" spans="2:21" ht="15" customHeight="1" x14ac:dyDescent="0.2">
      <c r="B21" s="185" t="s">
        <v>67</v>
      </c>
      <c r="C21" s="185"/>
      <c r="D21" s="185"/>
      <c r="E21" s="192">
        <v>0.21</v>
      </c>
      <c r="F21" s="192">
        <v>0.21</v>
      </c>
      <c r="G21" s="192">
        <v>0.21</v>
      </c>
      <c r="H21" s="192">
        <v>0.21</v>
      </c>
      <c r="I21" s="193">
        <f>Assumptions!I18</f>
        <v>0.21</v>
      </c>
      <c r="J21" s="193">
        <f>Assumptions!J18</f>
        <v>0.21</v>
      </c>
      <c r="K21" s="193">
        <f>Assumptions!K18</f>
        <v>0.21</v>
      </c>
      <c r="L21" s="193">
        <f>Assumptions!L18</f>
        <v>0.21</v>
      </c>
      <c r="M21" s="193"/>
    </row>
    <row r="22" spans="2:21" ht="15" customHeight="1" x14ac:dyDescent="0.2">
      <c r="B22" s="21" t="s">
        <v>68</v>
      </c>
      <c r="C22" s="21"/>
      <c r="D22" s="21"/>
      <c r="E22" s="43">
        <f t="shared" ref="E22:L22" si="7">E18-E20</f>
        <v>7671.6900000000005</v>
      </c>
      <c r="F22" s="43">
        <f t="shared" si="7"/>
        <v>10845.119999999999</v>
      </c>
      <c r="G22" s="43">
        <f t="shared" si="7"/>
        <v>12348.49</v>
      </c>
      <c r="H22" s="43">
        <f t="shared" si="7"/>
        <v>13121.047369159056</v>
      </c>
      <c r="I22" s="44">
        <f t="shared" si="7"/>
        <v>13811.474952894247</v>
      </c>
      <c r="J22" s="44">
        <f t="shared" si="7"/>
        <v>14633.245806070932</v>
      </c>
      <c r="K22" s="44">
        <f t="shared" si="7"/>
        <v>15145.708050993328</v>
      </c>
      <c r="L22" s="44">
        <f t="shared" si="7"/>
        <v>15711.291489461339</v>
      </c>
      <c r="M22" s="44"/>
      <c r="O22" s="207" t="str">
        <f>"Implied Enterprise Value / "&amp;H6&amp;"E "&amp;"EBITDA"&amp;" Sensitivity Analysis"</f>
        <v>Implied Enterprise Value / 2023E EBITDA Sensitivity Analysis</v>
      </c>
      <c r="P22" s="207"/>
      <c r="Q22" s="207"/>
      <c r="R22" s="207"/>
      <c r="S22" s="207"/>
      <c r="T22" s="207"/>
      <c r="U22" s="207"/>
    </row>
    <row r="23" spans="2:21" ht="15" customHeight="1" x14ac:dyDescent="0.2">
      <c r="I23" s="22"/>
      <c r="J23" s="22"/>
      <c r="K23" s="22"/>
      <c r="L23" s="22"/>
      <c r="M23" s="22"/>
      <c r="O23" s="30"/>
      <c r="P23" s="7"/>
      <c r="Q23" s="211" t="s">
        <v>54</v>
      </c>
      <c r="R23" s="211"/>
      <c r="S23" s="211"/>
      <c r="T23" s="211"/>
      <c r="U23" s="211"/>
    </row>
    <row r="24" spans="2:21" ht="15" customHeight="1" x14ac:dyDescent="0.2">
      <c r="B24" s="7" t="s">
        <v>63</v>
      </c>
      <c r="C24" s="7"/>
      <c r="D24" s="7"/>
      <c r="E24" s="37">
        <f t="shared" ref="E24:L24" si="8">E15</f>
        <v>1333</v>
      </c>
      <c r="F24" s="37">
        <f t="shared" si="8"/>
        <v>1287</v>
      </c>
      <c r="G24" s="37">
        <f t="shared" si="8"/>
        <v>1140</v>
      </c>
      <c r="H24" s="37">
        <f t="shared" si="8"/>
        <v>1190.0450504418193</v>
      </c>
      <c r="I24" s="40">
        <f t="shared" si="8"/>
        <v>1252.6650460561809</v>
      </c>
      <c r="J24" s="40">
        <f t="shared" si="8"/>
        <v>1327.1975364059158</v>
      </c>
      <c r="K24" s="40">
        <f t="shared" si="8"/>
        <v>1373.676536210585</v>
      </c>
      <c r="L24" s="40">
        <f t="shared" si="8"/>
        <v>1424.9734908380615</v>
      </c>
      <c r="M24" s="40"/>
      <c r="O24" s="30"/>
      <c r="P24" s="56">
        <f>M39</f>
        <v>21.338747025540272</v>
      </c>
      <c r="Q24" s="183">
        <f t="shared" ref="Q24" si="9">+R24-1</f>
        <v>8</v>
      </c>
      <c r="R24" s="183">
        <f>+S24-1</f>
        <v>9</v>
      </c>
      <c r="S24" s="184">
        <v>10</v>
      </c>
      <c r="T24" s="183">
        <f>+S24+1</f>
        <v>11</v>
      </c>
      <c r="U24" s="183">
        <f t="shared" ref="U24" si="10">+T24+1</f>
        <v>12</v>
      </c>
    </row>
    <row r="25" spans="2:21" ht="15" customHeight="1" x14ac:dyDescent="0.2">
      <c r="B25" s="7" t="s">
        <v>69</v>
      </c>
      <c r="C25" s="7"/>
      <c r="D25" s="7"/>
      <c r="E25" s="36">
        <f>'Cash Flow'!E35</f>
        <v>-1177</v>
      </c>
      <c r="F25" s="36">
        <f>'Cash Flow'!F35</f>
        <v>-1367</v>
      </c>
      <c r="G25" s="36">
        <f>'Cash Flow'!G35</f>
        <v>-1484</v>
      </c>
      <c r="H25" s="36">
        <f>-AVERAGE(E26:G26)*H7</f>
        <v>-1579.0566686367308</v>
      </c>
      <c r="I25" s="40">
        <f>I7*-I26</f>
        <v>-1662.1463984147335</v>
      </c>
      <c r="J25" s="40">
        <f>J7*-J26</f>
        <v>-1761.0426762263653</v>
      </c>
      <c r="K25" s="40">
        <f>K7*-K26</f>
        <v>-1822.7151100269853</v>
      </c>
      <c r="L25" s="40">
        <f>L7*-L26</f>
        <v>-1890.7804309618523</v>
      </c>
      <c r="M25" s="40"/>
      <c r="O25" s="212" t="s">
        <v>57</v>
      </c>
      <c r="P25" s="65">
        <f>+P26-0.005</f>
        <v>6.0000000000000005E-2</v>
      </c>
      <c r="Q25" s="61">
        <f t="dataTable" ref="Q25:U29" dt2D="1" dtr="1" r1="C39" r2="E30" ca="1"/>
        <v>10.599567598335575</v>
      </c>
      <c r="R25" s="62">
        <v>11.49434304129119</v>
      </c>
      <c r="S25" s="62">
        <v>12.389118484246806</v>
      </c>
      <c r="T25" s="62">
        <v>13.283893927202421</v>
      </c>
      <c r="U25" s="62">
        <v>14.178669370158037</v>
      </c>
    </row>
    <row r="26" spans="2:21" ht="15" customHeight="1" x14ac:dyDescent="0.2">
      <c r="B26" s="6" t="s">
        <v>59</v>
      </c>
      <c r="C26" s="6"/>
      <c r="D26" s="6"/>
      <c r="E26" s="41">
        <f>-E25/E7</f>
        <v>3.5651541770158113E-2</v>
      </c>
      <c r="F26" s="41">
        <f>-F25/F7</f>
        <v>3.5364118484025354E-2</v>
      </c>
      <c r="G26" s="41">
        <f>-G25/G7</f>
        <v>3.4508417821597991E-2</v>
      </c>
      <c r="H26" s="41">
        <f>-H25/H7</f>
        <v>3.5174692691927155E-2</v>
      </c>
      <c r="I26" s="49">
        <f>Assumptions!I19</f>
        <v>3.5174692691927155E-2</v>
      </c>
      <c r="J26" s="49">
        <f>Assumptions!J19</f>
        <v>3.5174692691927155E-2</v>
      </c>
      <c r="K26" s="49">
        <f>Assumptions!K19</f>
        <v>3.5174692691927155E-2</v>
      </c>
      <c r="L26" s="49">
        <f>Assumptions!L19</f>
        <v>3.5174692691927155E-2</v>
      </c>
      <c r="M26" s="49"/>
      <c r="O26" s="212"/>
      <c r="P26" s="65">
        <f>+P27-0.005</f>
        <v>6.5000000000000002E-2</v>
      </c>
      <c r="Q26" s="61">
        <v>10.393200464689087</v>
      </c>
      <c r="R26" s="63">
        <v>11.267168087281975</v>
      </c>
      <c r="S26" s="63">
        <v>12.141135709874863</v>
      </c>
      <c r="T26" s="63">
        <v>13.015103332467751</v>
      </c>
      <c r="U26" s="62">
        <v>13.889070955060637</v>
      </c>
    </row>
    <row r="27" spans="2:21" ht="15" customHeight="1" x14ac:dyDescent="0.2">
      <c r="B27" s="194" t="s">
        <v>70</v>
      </c>
      <c r="C27" s="194"/>
      <c r="D27" s="194"/>
      <c r="E27" s="195">
        <f>NWC!C20</f>
        <v>0</v>
      </c>
      <c r="F27" s="195">
        <f>NWC!D20</f>
        <v>2239</v>
      </c>
      <c r="G27" s="195">
        <f>NWC!E20</f>
        <v>23</v>
      </c>
      <c r="H27" s="195">
        <f>NWC!F20</f>
        <v>-156.92235973477909</v>
      </c>
      <c r="I27" s="195">
        <f>NWC!G20</f>
        <v>241.89754964773056</v>
      </c>
      <c r="J27" s="195">
        <f>NWC!H20</f>
        <v>287.91485224264761</v>
      </c>
      <c r="K27" s="195">
        <f>NWC!I20</f>
        <v>179.54578330006007</v>
      </c>
      <c r="L27" s="195">
        <f>NWC!J20</f>
        <v>198.15727399909701</v>
      </c>
      <c r="M27" s="195"/>
      <c r="O27" s="212"/>
      <c r="P27" s="104">
        <v>7.0000000000000007E-2</v>
      </c>
      <c r="Q27" s="61">
        <v>10.192249474551671</v>
      </c>
      <c r="R27" s="63">
        <v>11.045987242479818</v>
      </c>
      <c r="S27" s="64">
        <v>11.899725010407963</v>
      </c>
      <c r="T27" s="63">
        <v>12.753462778336107</v>
      </c>
      <c r="U27" s="62">
        <v>13.607200546264252</v>
      </c>
    </row>
    <row r="28" spans="2:21" ht="15" customHeight="1" x14ac:dyDescent="0.2">
      <c r="B28" s="8" t="s">
        <v>71</v>
      </c>
      <c r="C28" s="8"/>
      <c r="D28" s="8"/>
      <c r="E28" s="44">
        <f t="shared" ref="E28:L28" si="11">E22+E24+E25+E27</f>
        <v>7827.6900000000005</v>
      </c>
      <c r="F28" s="44">
        <f t="shared" si="11"/>
        <v>13004.119999999999</v>
      </c>
      <c r="G28" s="44">
        <f t="shared" si="11"/>
        <v>12027.49</v>
      </c>
      <c r="H28" s="44">
        <f t="shared" si="11"/>
        <v>12575.113391229364</v>
      </c>
      <c r="I28" s="44">
        <f t="shared" si="11"/>
        <v>13643.891150183425</v>
      </c>
      <c r="J28" s="44">
        <f t="shared" si="11"/>
        <v>14487.315518493131</v>
      </c>
      <c r="K28" s="44">
        <f t="shared" si="11"/>
        <v>14876.215260476987</v>
      </c>
      <c r="L28" s="44">
        <f t="shared" si="11"/>
        <v>15443.641823336644</v>
      </c>
      <c r="M28" s="44"/>
      <c r="O28" s="212"/>
      <c r="P28" s="65">
        <f>+P27+0.005</f>
        <v>7.5000000000000011E-2</v>
      </c>
      <c r="Q28" s="61">
        <v>9.9965450053616767</v>
      </c>
      <c r="R28" s="63">
        <v>10.830612241341376</v>
      </c>
      <c r="S28" s="63">
        <v>11.664679477321075</v>
      </c>
      <c r="T28" s="63">
        <v>12.498746713300775</v>
      </c>
      <c r="U28" s="62">
        <v>13.332813949280474</v>
      </c>
    </row>
    <row r="29" spans="2:21" ht="15" customHeight="1" x14ac:dyDescent="0.2">
      <c r="O29" s="212"/>
      <c r="P29" s="65">
        <f>+P28+0.005</f>
        <v>8.0000000000000016E-2</v>
      </c>
      <c r="Q29" s="61">
        <v>9.8059235453708133</v>
      </c>
      <c r="R29" s="62">
        <v>10.620861613238798</v>
      </c>
      <c r="S29" s="62">
        <v>11.435799681106785</v>
      </c>
      <c r="T29" s="62">
        <v>12.250737748974769</v>
      </c>
      <c r="U29" s="62">
        <v>13.065675816842756</v>
      </c>
    </row>
    <row r="30" spans="2:21" ht="15" customHeight="1" x14ac:dyDescent="0.2">
      <c r="B30" s="105" t="s">
        <v>57</v>
      </c>
      <c r="C30" s="105"/>
      <c r="D30" s="105"/>
      <c r="E30" s="106">
        <f>WACC!K25</f>
        <v>5.9979734842041318E-2</v>
      </c>
    </row>
    <row r="31" spans="2:21" ht="15" customHeight="1" x14ac:dyDescent="0.2">
      <c r="B31" s="7" t="s">
        <v>72</v>
      </c>
      <c r="C31" s="7"/>
      <c r="D31" s="7"/>
      <c r="H31" s="24">
        <f>IF(Assumptions!$C$9="Y",'DCF Analysis'!H6-'DCF Analysis'!$G$6-0.5,H6-$G$6)</f>
        <v>0.5</v>
      </c>
      <c r="I31" s="24">
        <f>IF(Assumptions!$C$9="Y",'DCF Analysis'!I6-'DCF Analysis'!$G$6-0.5,I6-$G$6)</f>
        <v>1.5</v>
      </c>
      <c r="J31" s="24">
        <f>IF(Assumptions!$C$9="Y",'DCF Analysis'!J6-'DCF Analysis'!$G$6-0.5,J6-$G$6)</f>
        <v>2.5</v>
      </c>
      <c r="K31" s="24">
        <f>IF(Assumptions!$C$9="Y",'DCF Analysis'!K6-'DCF Analysis'!$G$6-0.5,K6-$G$6)</f>
        <v>3.5</v>
      </c>
      <c r="L31" s="24">
        <f>IF(Assumptions!$C$9="Y",'DCF Analysis'!L6-'DCF Analysis'!$G$6-0.5,L6-$G$6)</f>
        <v>4.5</v>
      </c>
      <c r="M31" s="24"/>
      <c r="O31" s="30"/>
      <c r="P31" s="7"/>
      <c r="Q31" s="211" t="s">
        <v>62</v>
      </c>
      <c r="R31" s="211"/>
      <c r="S31" s="211"/>
      <c r="T31" s="211"/>
      <c r="U31" s="211"/>
    </row>
    <row r="32" spans="2:21" ht="15" customHeight="1" x14ac:dyDescent="0.2">
      <c r="B32" s="194" t="s">
        <v>73</v>
      </c>
      <c r="C32" s="194"/>
      <c r="D32" s="194"/>
      <c r="E32" s="20"/>
      <c r="F32" s="20"/>
      <c r="G32" s="20"/>
      <c r="H32" s="50">
        <f>1/(1+$E$30)^H31</f>
        <v>0.97129514704766884</v>
      </c>
      <c r="I32" s="50">
        <f>1/(1+$E$30)^I31</f>
        <v>0.91633369499503858</v>
      </c>
      <c r="J32" s="50">
        <f>1/(1+$E$30)^J31</f>
        <v>0.86448227723107474</v>
      </c>
      <c r="K32" s="50">
        <f>1/(1+$E$30)^K31</f>
        <v>0.81556491017245747</v>
      </c>
      <c r="L32" s="50">
        <f>1/(1+$E$30)^L31</f>
        <v>0.7694155683966859</v>
      </c>
      <c r="M32" s="50"/>
      <c r="O32" s="30"/>
      <c r="P32" s="31">
        <f>M45</f>
        <v>23.003978776179196</v>
      </c>
      <c r="Q32" s="188">
        <f t="shared" ref="Q32" si="12">+R32-0.5%</f>
        <v>1.4999999999999999E-2</v>
      </c>
      <c r="R32" s="188">
        <f>+S32-0.5%</f>
        <v>0.02</v>
      </c>
      <c r="S32" s="189">
        <v>2.5000000000000001E-2</v>
      </c>
      <c r="T32" s="188">
        <f>+S32+0.5%</f>
        <v>3.0000000000000002E-2</v>
      </c>
      <c r="U32" s="188">
        <f t="shared" ref="U32" si="13">+T32+0.5%</f>
        <v>3.5000000000000003E-2</v>
      </c>
    </row>
    <row r="33" spans="2:21" ht="15" customHeight="1" x14ac:dyDescent="0.2">
      <c r="B33" s="11" t="s">
        <v>74</v>
      </c>
      <c r="C33" s="11"/>
      <c r="D33" s="11"/>
      <c r="H33" s="166">
        <f>H28*H32</f>
        <v>12214.146610475234</v>
      </c>
      <c r="I33" s="43">
        <f>I28*I32</f>
        <v>12502.357191757685</v>
      </c>
      <c r="J33" s="43">
        <f>J28*J32</f>
        <v>12524.02751039203</v>
      </c>
      <c r="K33" s="43">
        <f>K28*K32</f>
        <v>12132.519162617054</v>
      </c>
      <c r="L33" s="43">
        <f>L28*L32</f>
        <v>11882.578451617395</v>
      </c>
      <c r="M33" s="43"/>
      <c r="O33" s="212" t="s">
        <v>57</v>
      </c>
      <c r="P33" s="65">
        <f>+P34-0.005</f>
        <v>6.0000000000000005E-2</v>
      </c>
      <c r="Q33" s="61">
        <f t="dataTable" ref="Q33:U37" dt2D="1" dtr="1" r1="H39" r2="E30" ca="1"/>
        <v>18.498143458101364</v>
      </c>
      <c r="R33" s="62">
        <v>20.463683626526905</v>
      </c>
      <c r="S33" s="62">
        <v>22.990806700216876</v>
      </c>
      <c r="T33" s="62">
        <v>26.360304131803513</v>
      </c>
      <c r="U33" s="62">
        <v>31.0776005360248</v>
      </c>
    </row>
    <row r="34" spans="2:21" ht="15" customHeight="1" x14ac:dyDescent="0.2">
      <c r="O34" s="212"/>
      <c r="P34" s="65">
        <f>+P35-0.005</f>
        <v>6.5000000000000002E-2</v>
      </c>
      <c r="Q34" s="61">
        <v>16.668613039828905</v>
      </c>
      <c r="R34" s="63">
        <v>18.215358364077982</v>
      </c>
      <c r="S34" s="63">
        <v>20.148790019389324</v>
      </c>
      <c r="T34" s="63">
        <v>22.634630719075343</v>
      </c>
      <c r="U34" s="62">
        <v>25.949084985323367</v>
      </c>
    </row>
    <row r="35" spans="2:21" ht="15" customHeight="1" x14ac:dyDescent="0.2">
      <c r="B35" s="210" t="s">
        <v>75</v>
      </c>
      <c r="C35" s="210"/>
      <c r="E35" s="210" t="s">
        <v>76</v>
      </c>
      <c r="F35" s="210"/>
      <c r="G35" s="210"/>
      <c r="H35" s="210"/>
      <c r="J35" s="210" t="s">
        <v>77</v>
      </c>
      <c r="K35" s="210"/>
      <c r="L35" s="210"/>
      <c r="M35" s="210"/>
      <c r="O35" s="212"/>
      <c r="P35" s="104">
        <v>7.0000000000000007E-2</v>
      </c>
      <c r="Q35" s="61">
        <v>15.171841770273858</v>
      </c>
      <c r="R35" s="63">
        <v>16.416783548587915</v>
      </c>
      <c r="S35" s="64">
        <v>17.938379055416206</v>
      </c>
      <c r="T35" s="63">
        <v>19.84037343895157</v>
      </c>
      <c r="U35" s="62">
        <v>22.28579478921132</v>
      </c>
    </row>
    <row r="36" spans="2:21" ht="15" customHeight="1" x14ac:dyDescent="0.2">
      <c r="B36" s="5" t="s">
        <v>74</v>
      </c>
      <c r="C36" s="43">
        <f>SUM(H33:L33)</f>
        <v>61255.628926859397</v>
      </c>
      <c r="E36" s="5" t="s">
        <v>74</v>
      </c>
      <c r="F36" s="5"/>
      <c r="G36" s="5"/>
      <c r="H36" s="43">
        <f>SUM(H33:L33)</f>
        <v>61255.628926859397</v>
      </c>
      <c r="J36" t="s">
        <v>78</v>
      </c>
      <c r="M36" s="37">
        <f>C45</f>
        <v>379807.62790140696</v>
      </c>
      <c r="O36" s="212"/>
      <c r="P36" s="65">
        <f>+P35+0.005</f>
        <v>7.5000000000000011E-2</v>
      </c>
      <c r="Q36" s="61">
        <v>13.924636610292893</v>
      </c>
      <c r="R36" s="63">
        <v>14.945297309327959</v>
      </c>
      <c r="S36" s="63">
        <v>16.170090148170033</v>
      </c>
      <c r="T36" s="63">
        <v>17.66705917342146</v>
      </c>
      <c r="U36" s="62">
        <v>19.538270454985742</v>
      </c>
    </row>
    <row r="37" spans="2:21" ht="15" customHeight="1" x14ac:dyDescent="0.2">
      <c r="J37" s="16" t="str">
        <f>H6&amp;"E "&amp;"EBITDA"</f>
        <v>2023E EBITDA</v>
      </c>
      <c r="M37" s="37">
        <f>H18+H15</f>
        <v>17798.96577089632</v>
      </c>
      <c r="O37" s="212"/>
      <c r="P37" s="65">
        <f>+P36+0.005</f>
        <v>8.0000000000000016E-2</v>
      </c>
      <c r="Q37" s="61">
        <v>12.869402466261533</v>
      </c>
      <c r="R37" s="62">
        <v>13.719125137931597</v>
      </c>
      <c r="S37" s="62">
        <v>14.723342840814396</v>
      </c>
      <c r="T37" s="62">
        <v>15.92840408427376</v>
      </c>
      <c r="U37" s="62">
        <v>17.401256715168536</v>
      </c>
    </row>
    <row r="38" spans="2:21" ht="15" customHeight="1" x14ac:dyDescent="0.2">
      <c r="B38" t="str">
        <f>"Terminal Year EBITDA "&amp;"("&amp;M6&amp;"P"&amp;")"</f>
        <v>Terminal Year EBITDA (P)</v>
      </c>
      <c r="C38" s="37">
        <f>L18+L15</f>
        <v>21312.684236991656</v>
      </c>
      <c r="E38" t="str">
        <f>"Terminal Year UFCF "&amp;"("&amp;M6&amp;"P"&amp;")"</f>
        <v>Terminal Year UFCF (P)</v>
      </c>
      <c r="H38" s="37">
        <f>L28</f>
        <v>15443.641823336644</v>
      </c>
    </row>
    <row r="39" spans="2:21" ht="15" customHeight="1" x14ac:dyDescent="0.2">
      <c r="B39" s="20" t="s">
        <v>79</v>
      </c>
      <c r="C39" s="196">
        <v>20</v>
      </c>
      <c r="E39" s="20" t="s">
        <v>62</v>
      </c>
      <c r="F39" s="20"/>
      <c r="G39" s="20"/>
      <c r="H39" s="197">
        <v>2.5000000000000001E-2</v>
      </c>
      <c r="J39" s="23" t="str">
        <f>"Implied EV / "&amp;H6&amp;"E "&amp;"EBITDA"&amp;" Multiple"</f>
        <v>Implied EV / 2023E EBITDA Multiple</v>
      </c>
      <c r="K39" s="28"/>
      <c r="L39" s="28"/>
      <c r="M39" s="55">
        <f>M36/M37</f>
        <v>21.338747025540272</v>
      </c>
      <c r="O39" s="207" t="s">
        <v>80</v>
      </c>
      <c r="P39" s="207"/>
      <c r="Q39" s="207"/>
      <c r="R39" s="207"/>
      <c r="S39" s="207"/>
      <c r="T39" s="207"/>
      <c r="U39" s="207"/>
    </row>
    <row r="40" spans="2:21" ht="15" customHeight="1" x14ac:dyDescent="0.2">
      <c r="B40" s="5" t="s">
        <v>81</v>
      </c>
      <c r="C40" s="43">
        <f>C38*C39</f>
        <v>426253.68473983312</v>
      </c>
      <c r="E40" s="5" t="s">
        <v>81</v>
      </c>
      <c r="F40" s="5"/>
      <c r="G40" s="5"/>
      <c r="H40" s="43">
        <f>H38*(1+H39)/(E30-H39)</f>
        <v>452540.10473214556</v>
      </c>
      <c r="J40" s="5"/>
      <c r="K40" s="5"/>
      <c r="M40" s="5"/>
      <c r="O40" s="30"/>
      <c r="P40" s="7"/>
      <c r="Q40" s="211" t="s">
        <v>54</v>
      </c>
      <c r="R40" s="211"/>
      <c r="S40" s="211"/>
      <c r="T40" s="211"/>
      <c r="U40" s="211"/>
    </row>
    <row r="41" spans="2:21" ht="15" customHeight="1" x14ac:dyDescent="0.2">
      <c r="B41" s="20" t="s">
        <v>73</v>
      </c>
      <c r="C41" s="50">
        <f>1/(1+$E$30)^(L6-$G$6)</f>
        <v>0.74732960764662471</v>
      </c>
      <c r="E41" s="20" t="s">
        <v>73</v>
      </c>
      <c r="F41" s="20"/>
      <c r="G41" s="20"/>
      <c r="H41" s="50">
        <f>L32</f>
        <v>0.7694155683966859</v>
      </c>
      <c r="J41" s="210" t="s">
        <v>82</v>
      </c>
      <c r="K41" s="210"/>
      <c r="L41" s="210"/>
      <c r="M41" s="210"/>
      <c r="O41" s="30"/>
      <c r="P41" s="31">
        <f>M51</f>
        <v>2.2918275828309492E-2</v>
      </c>
      <c r="Q41" s="183">
        <f t="shared" ref="Q41" si="14">+R41-1</f>
        <v>8</v>
      </c>
      <c r="R41" s="183">
        <f>+S41-1</f>
        <v>9</v>
      </c>
      <c r="S41" s="184">
        <v>10</v>
      </c>
      <c r="T41" s="183">
        <f>+S41+1</f>
        <v>11</v>
      </c>
      <c r="U41" s="183">
        <f t="shared" ref="U41" si="15">+T41+1</f>
        <v>12</v>
      </c>
    </row>
    <row r="42" spans="2:21" ht="15" customHeight="1" x14ac:dyDescent="0.2">
      <c r="B42" s="5" t="s">
        <v>83</v>
      </c>
      <c r="C42" s="43">
        <f>C40*C41</f>
        <v>318551.99897454755</v>
      </c>
      <c r="E42" s="5" t="s">
        <v>83</v>
      </c>
      <c r="F42" s="5"/>
      <c r="G42" s="5"/>
      <c r="H42" s="43">
        <f>H40*H41</f>
        <v>348191.40190477954</v>
      </c>
      <c r="J42" t="s">
        <v>78</v>
      </c>
      <c r="M42" s="37">
        <f>H45</f>
        <v>409447.03083163896</v>
      </c>
      <c r="O42" s="212" t="s">
        <v>57</v>
      </c>
      <c r="P42" s="65">
        <f>+P43-0.005</f>
        <v>6.0000000000000005E-2</v>
      </c>
      <c r="Q42" s="57">
        <f t="dataTable" ref="Q42:U46" dt2D="1" dtr="1" r1="C39" r2="E30" ca="1"/>
        <v>-2.8038130334392834E-2</v>
      </c>
      <c r="R42" s="58">
        <v>-1.8985014490125459E-2</v>
      </c>
      <c r="S42" s="58">
        <v>-1.1620184865584008E-2</v>
      </c>
      <c r="T42" s="58">
        <v>-5.5116566496819343E-3</v>
      </c>
      <c r="U42" s="58">
        <v>-3.63239967476653E-4</v>
      </c>
    </row>
    <row r="43" spans="2:21" ht="15" customHeight="1" x14ac:dyDescent="0.2">
      <c r="B43" s="6" t="s">
        <v>84</v>
      </c>
      <c r="C43" s="39">
        <f>C42/C45</f>
        <v>0.83871932940019689</v>
      </c>
      <c r="E43" s="6" t="s">
        <v>84</v>
      </c>
      <c r="H43" s="39">
        <f>H42/H45</f>
        <v>0.85039425294538973</v>
      </c>
      <c r="J43" s="16" t="str">
        <f>H6&amp;"E "&amp;"EBITDA"</f>
        <v>2023E EBITDA</v>
      </c>
      <c r="M43" s="37">
        <f>H18+H15</f>
        <v>17798.96577089632</v>
      </c>
      <c r="O43" s="212"/>
      <c r="P43" s="65">
        <f>+P44-0.005</f>
        <v>6.5000000000000002E-2</v>
      </c>
      <c r="Q43" s="57">
        <v>-2.3453404534083375E-2</v>
      </c>
      <c r="R43" s="59">
        <v>-1.4357585313192093E-2</v>
      </c>
      <c r="S43" s="59">
        <v>-6.9580159262707239E-3</v>
      </c>
      <c r="T43" s="59">
        <v>-8.2067389802949295E-4</v>
      </c>
      <c r="U43" s="58">
        <v>4.3520277685258173E-3</v>
      </c>
    </row>
    <row r="44" spans="2:21" ht="15" customHeight="1" x14ac:dyDescent="0.2">
      <c r="O44" s="212"/>
      <c r="P44" s="104">
        <v>7.0000000000000007E-2</v>
      </c>
      <c r="Q44" s="57">
        <v>-1.8868678733773906E-2</v>
      </c>
      <c r="R44" s="59">
        <v>-9.7301561362587163E-3</v>
      </c>
      <c r="S44" s="60">
        <v>-2.2958469869574396E-3</v>
      </c>
      <c r="T44" s="59">
        <v>3.8703088536229486E-3</v>
      </c>
      <c r="U44" s="58">
        <v>9.0672955045282867E-3</v>
      </c>
    </row>
    <row r="45" spans="2:21" ht="15" customHeight="1" x14ac:dyDescent="0.2">
      <c r="B45" s="23" t="s">
        <v>78</v>
      </c>
      <c r="C45" s="53">
        <f>C36+C42</f>
        <v>379807.62790140696</v>
      </c>
      <c r="E45" s="23" t="s">
        <v>78</v>
      </c>
      <c r="F45" s="26"/>
      <c r="G45" s="26"/>
      <c r="H45" s="53">
        <f>H36+H42</f>
        <v>409447.03083163896</v>
      </c>
      <c r="J45" s="23" t="str">
        <f>"Implied EV / "&amp;H6&amp;"E "&amp;"EBITDA"&amp;" Multiple"</f>
        <v>Implied EV / 2023E EBITDA Multiple</v>
      </c>
      <c r="K45" s="28"/>
      <c r="L45" s="28"/>
      <c r="M45" s="55">
        <f>M42/M43</f>
        <v>23.003978776179196</v>
      </c>
      <c r="O45" s="212"/>
      <c r="P45" s="65">
        <f>+P44+0.005</f>
        <v>7.5000000000000011E-2</v>
      </c>
      <c r="Q45" s="57">
        <v>-1.4283952933464428E-2</v>
      </c>
      <c r="R45" s="59">
        <v>-5.1027269593253398E-3</v>
      </c>
      <c r="S45" s="59">
        <v>2.366321952355845E-3</v>
      </c>
      <c r="T45" s="59">
        <v>8.5612916052753979E-3</v>
      </c>
      <c r="U45" s="58">
        <v>1.3782563240530756E-2</v>
      </c>
    </row>
    <row r="46" spans="2:21" ht="15" customHeight="1" x14ac:dyDescent="0.2">
      <c r="O46" s="212"/>
      <c r="P46" s="65">
        <f>+P45+0.005</f>
        <v>8.0000000000000016E-2</v>
      </c>
      <c r="Q46" s="57">
        <v>-9.6992271331549588E-3</v>
      </c>
      <c r="R46" s="58">
        <v>-4.7529778239196373E-4</v>
      </c>
      <c r="S46" s="58">
        <v>7.0284908916691292E-3</v>
      </c>
      <c r="T46" s="58">
        <v>1.3252274356927846E-2</v>
      </c>
      <c r="U46" s="58">
        <v>1.8497830976533226E-2</v>
      </c>
    </row>
    <row r="47" spans="2:21" ht="15" customHeight="1" x14ac:dyDescent="0.2">
      <c r="B47" s="13" t="s">
        <v>85</v>
      </c>
      <c r="C47" s="36">
        <v>42279</v>
      </c>
      <c r="E47" s="13" t="s">
        <v>85</v>
      </c>
      <c r="H47" s="36">
        <v>42279</v>
      </c>
      <c r="J47" s="210" t="s">
        <v>86</v>
      </c>
      <c r="K47" s="210"/>
      <c r="L47" s="210"/>
      <c r="M47" s="210"/>
    </row>
    <row r="48" spans="2:21" ht="15" customHeight="1" x14ac:dyDescent="0.2">
      <c r="B48" s="13" t="s">
        <v>87</v>
      </c>
      <c r="C48" s="36">
        <v>11631</v>
      </c>
      <c r="E48" s="13" t="s">
        <v>87</v>
      </c>
      <c r="H48" s="36">
        <v>11631</v>
      </c>
      <c r="J48" s="7" t="str">
        <f>"Terminal Year UFCF "&amp;"("&amp;M6&amp;"P"&amp;")"</f>
        <v>Terminal Year UFCF (P)</v>
      </c>
      <c r="M48" s="37">
        <f>L28</f>
        <v>15443.641823336644</v>
      </c>
    </row>
    <row r="49" spans="2:13" ht="15" customHeight="1" x14ac:dyDescent="0.2">
      <c r="B49" s="13" t="s">
        <v>88</v>
      </c>
      <c r="C49" s="36">
        <v>0</v>
      </c>
      <c r="E49" s="13" t="s">
        <v>88</v>
      </c>
      <c r="H49" s="36">
        <v>0</v>
      </c>
      <c r="J49" s="7" t="s">
        <v>81</v>
      </c>
      <c r="M49" s="37">
        <f>C40</f>
        <v>426253.68473983312</v>
      </c>
    </row>
    <row r="50" spans="2:13" ht="15" customHeight="1" x14ac:dyDescent="0.2">
      <c r="B50" s="198" t="s">
        <v>89</v>
      </c>
      <c r="C50" s="108">
        <v>1721</v>
      </c>
      <c r="E50" s="198" t="s">
        <v>89</v>
      </c>
      <c r="F50" s="20"/>
      <c r="G50" s="20"/>
      <c r="H50" s="108">
        <v>1721</v>
      </c>
    </row>
    <row r="51" spans="2:13" ht="15" customHeight="1" x14ac:dyDescent="0.2">
      <c r="B51" s="21" t="s">
        <v>90</v>
      </c>
      <c r="C51" s="43">
        <f>C45-C47+C48-C49-C50</f>
        <v>347438.62790140696</v>
      </c>
      <c r="E51" s="21" t="s">
        <v>90</v>
      </c>
      <c r="H51" s="43">
        <f>H45-H47+H48-H49-H50</f>
        <v>377078.03083163896</v>
      </c>
      <c r="J51" s="23" t="s">
        <v>91</v>
      </c>
      <c r="K51" s="26"/>
      <c r="L51" s="26"/>
      <c r="M51" s="27">
        <f>(M49*E30-M48)/(M49+M48)</f>
        <v>2.2918275828309492E-2</v>
      </c>
    </row>
    <row r="52" spans="2:13" ht="15" customHeight="1" x14ac:dyDescent="0.2">
      <c r="B52" s="20" t="s">
        <v>92</v>
      </c>
      <c r="C52" s="108">
        <v>4326.3</v>
      </c>
      <c r="E52" s="20" t="s">
        <v>92</v>
      </c>
      <c r="F52" s="20"/>
      <c r="G52" s="20"/>
      <c r="H52" s="108">
        <v>4326.3</v>
      </c>
    </row>
    <row r="53" spans="2:13" ht="15" customHeight="1" x14ac:dyDescent="0.2">
      <c r="B53" s="21" t="s">
        <v>93</v>
      </c>
      <c r="C53" s="54">
        <f>C51/C52</f>
        <v>80.308491760027493</v>
      </c>
      <c r="E53" s="21" t="s">
        <v>93</v>
      </c>
      <c r="H53" s="54">
        <f>H51/H52</f>
        <v>87.15947364529481</v>
      </c>
    </row>
    <row r="54" spans="2:13" ht="15" customHeight="1" x14ac:dyDescent="0.2"/>
  </sheetData>
  <mergeCells count="20">
    <mergeCell ref="E5:G5"/>
    <mergeCell ref="I5:M5"/>
    <mergeCell ref="O5:U5"/>
    <mergeCell ref="B35:C35"/>
    <mergeCell ref="E35:H35"/>
    <mergeCell ref="J47:M47"/>
    <mergeCell ref="Q31:U31"/>
    <mergeCell ref="O33:O37"/>
    <mergeCell ref="Q6:U6"/>
    <mergeCell ref="O8:O12"/>
    <mergeCell ref="Q14:U14"/>
    <mergeCell ref="O16:O20"/>
    <mergeCell ref="O22:U22"/>
    <mergeCell ref="Q23:U23"/>
    <mergeCell ref="O25:O29"/>
    <mergeCell ref="O39:U39"/>
    <mergeCell ref="Q40:U40"/>
    <mergeCell ref="O42:O46"/>
    <mergeCell ref="J41:M41"/>
    <mergeCell ref="J35:M35"/>
  </mergeCells>
  <dataValidations disablePrompts="1" count="1">
    <dataValidation type="list" allowBlank="1" showInputMessage="1" showErrorMessage="1" sqref="F2" xr:uid="{597248EE-77AA-4140-B55C-1E6862ADC9E3}">
      <formula1>"Yes,No"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83A4-60B5-49DF-BCF6-CDF95918D737}">
  <dimension ref="A1:V34"/>
  <sheetViews>
    <sheetView showGridLines="0" zoomScale="150" zoomScaleNormal="150" workbookViewId="0">
      <selection activeCell="F5" sqref="F5"/>
    </sheetView>
  </sheetViews>
  <sheetFormatPr defaultColWidth="0" defaultRowHeight="15" zeroHeight="1" x14ac:dyDescent="0.2"/>
  <cols>
    <col min="1" max="1" width="1.74609375" customWidth="1"/>
    <col min="2" max="2" width="42.23828125" bestFit="1" customWidth="1"/>
    <col min="3" max="11" width="12.64453125" customWidth="1"/>
    <col min="12" max="12" width="1.74609375" customWidth="1"/>
    <col min="13" max="22" width="0" hidden="1" customWidth="1"/>
    <col min="23" max="16384" width="9.14453125" hidden="1"/>
  </cols>
  <sheetData>
    <row r="1" spans="1:12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1"/>
      <c r="B2" s="2" t="s">
        <v>94</v>
      </c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x14ac:dyDescent="0.2">
      <c r="A3" s="1"/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66"/>
      <c r="B4" s="67"/>
    </row>
    <row r="5" spans="1:12" x14ac:dyDescent="0.2">
      <c r="C5" s="210" t="s">
        <v>32</v>
      </c>
      <c r="D5" s="210"/>
      <c r="E5" s="210"/>
      <c r="G5" s="207" t="s">
        <v>33</v>
      </c>
      <c r="H5" s="207"/>
      <c r="I5" s="207"/>
      <c r="J5" s="207"/>
      <c r="K5" s="207"/>
    </row>
    <row r="6" spans="1:12" x14ac:dyDescent="0.2">
      <c r="C6" s="17">
        <f t="shared" ref="C6:D6" si="0">D6-1</f>
        <v>2020</v>
      </c>
      <c r="D6" s="17">
        <f t="shared" si="0"/>
        <v>2021</v>
      </c>
      <c r="E6" s="17">
        <f>F6-1</f>
        <v>2022</v>
      </c>
      <c r="F6" s="18">
        <f>YEAR(Assumptions!$C$7)+1</f>
        <v>2023</v>
      </c>
      <c r="G6" s="19">
        <f>F6+1</f>
        <v>2024</v>
      </c>
      <c r="H6" s="19">
        <f t="shared" ref="H6:K6" si="1">G6+1</f>
        <v>2025</v>
      </c>
      <c r="I6" s="19">
        <f t="shared" si="1"/>
        <v>2026</v>
      </c>
      <c r="J6" s="19">
        <f t="shared" si="1"/>
        <v>2027</v>
      </c>
      <c r="K6" s="19"/>
    </row>
    <row r="7" spans="1:12" x14ac:dyDescent="0.2">
      <c r="B7" t="s">
        <v>95</v>
      </c>
      <c r="C7" s="107">
        <f>'Balance Sheet'!E23</f>
        <v>3144</v>
      </c>
      <c r="D7" s="107">
        <f>'Balance Sheet'!F23</f>
        <v>3512</v>
      </c>
      <c r="E7" s="107">
        <f>'Balance Sheet'!G23</f>
        <v>3487</v>
      </c>
      <c r="F7" s="107">
        <f>F26/$F$25*F23</f>
        <v>3997.9595920001098</v>
      </c>
      <c r="G7" s="51">
        <f t="shared" ref="G7:K7" si="2">G23/G25*G26</f>
        <v>4208.3316380201277</v>
      </c>
      <c r="H7" s="51">
        <f>H23/H25*H26</f>
        <v>4458.7237425868834</v>
      </c>
      <c r="I7" s="51">
        <f t="shared" si="2"/>
        <v>4614.8700691706217</v>
      </c>
      <c r="J7" s="51">
        <f t="shared" si="2"/>
        <v>4787.2023281192842</v>
      </c>
      <c r="K7" s="51"/>
    </row>
    <row r="8" spans="1:12" x14ac:dyDescent="0.2">
      <c r="B8" t="s">
        <v>96</v>
      </c>
      <c r="C8" s="36">
        <f>'Balance Sheet'!E26</f>
        <v>3266</v>
      </c>
      <c r="D8" s="36">
        <f>'Balance Sheet'!F26</f>
        <v>3414</v>
      </c>
      <c r="E8" s="36">
        <f>'Balance Sheet'!G26</f>
        <v>4233</v>
      </c>
      <c r="F8" s="36">
        <f>F27/F25*F24</f>
        <v>4012.8317561033655</v>
      </c>
      <c r="G8" s="37">
        <f t="shared" ref="G8:K8" si="3">G24/G25*G27</f>
        <v>4223.9863732122485</v>
      </c>
      <c r="H8" s="37">
        <f t="shared" si="3"/>
        <v>4475.3099210273858</v>
      </c>
      <c r="I8" s="37">
        <f t="shared" si="3"/>
        <v>4632.0371023545595</v>
      </c>
      <c r="J8" s="37">
        <f t="shared" si="3"/>
        <v>4805.0104267208153</v>
      </c>
      <c r="K8" s="37"/>
    </row>
    <row r="9" spans="1:12" x14ac:dyDescent="0.2">
      <c r="B9" t="s">
        <v>97</v>
      </c>
      <c r="C9" s="36">
        <f>'Balance Sheet'!E27</f>
        <v>1764</v>
      </c>
      <c r="D9" s="36">
        <f>'Balance Sheet'!F27</f>
        <v>1634</v>
      </c>
      <c r="E9" s="36">
        <f>'Balance Sheet'!G27</f>
        <v>2126</v>
      </c>
      <c r="F9" s="36">
        <f>F28*F23</f>
        <v>2171.8749003131857</v>
      </c>
      <c r="G9" s="37">
        <f t="shared" ref="G9:K9" si="4">G23*G28</f>
        <v>2286.1586382960973</v>
      </c>
      <c r="H9" s="37">
        <f t="shared" si="4"/>
        <v>2422.1831064356229</v>
      </c>
      <c r="I9" s="37">
        <f t="shared" si="4"/>
        <v>2507.0089481379559</v>
      </c>
      <c r="J9" s="37">
        <f t="shared" si="4"/>
        <v>2600.6277301971377</v>
      </c>
      <c r="K9" s="37"/>
    </row>
    <row r="10" spans="1:12" x14ac:dyDescent="0.2">
      <c r="B10" s="20" t="s">
        <v>98</v>
      </c>
      <c r="C10" s="108">
        <f>'Balance Sheet'!E29</f>
        <v>152</v>
      </c>
      <c r="D10" s="108">
        <f>'Balance Sheet'!F29</f>
        <v>1018</v>
      </c>
      <c r="E10" s="108">
        <f>'Balance Sheet'!G29</f>
        <v>808</v>
      </c>
      <c r="F10" s="108">
        <f>F29*F23</f>
        <v>744.13595723321885</v>
      </c>
      <c r="G10" s="77">
        <f>G23*G29</f>
        <v>783.29228191280367</v>
      </c>
      <c r="H10" s="77">
        <f>H23*H29</f>
        <v>829.89749743030404</v>
      </c>
      <c r="I10" s="77">
        <f>I23*I29</f>
        <v>858.96084675312966</v>
      </c>
      <c r="J10" s="77">
        <f>J23*J29</f>
        <v>891.03686641364118</v>
      </c>
      <c r="K10" s="77"/>
    </row>
    <row r="11" spans="1:12" x14ac:dyDescent="0.2">
      <c r="B11" s="5" t="s">
        <v>99</v>
      </c>
      <c r="C11" s="43">
        <f>SUM(C7:C10)</f>
        <v>8326</v>
      </c>
      <c r="D11" s="43">
        <f t="shared" ref="D11" si="5">SUM(D7:D10)</f>
        <v>9578</v>
      </c>
      <c r="E11" s="43">
        <f>SUM(E7:E10)</f>
        <v>10654</v>
      </c>
      <c r="F11" s="43">
        <f t="shared" ref="F11:K11" si="6">SUM(F7:F10)</f>
        <v>10926.802205649879</v>
      </c>
      <c r="G11" s="43">
        <f t="shared" si="6"/>
        <v>11501.768931441276</v>
      </c>
      <c r="H11" s="43">
        <f t="shared" si="6"/>
        <v>12186.114267480196</v>
      </c>
      <c r="I11" s="43">
        <f t="shared" si="6"/>
        <v>12612.876966416266</v>
      </c>
      <c r="J11" s="43">
        <f t="shared" si="6"/>
        <v>13083.877351450879</v>
      </c>
      <c r="K11" s="43"/>
    </row>
    <row r="12" spans="1:12" x14ac:dyDescent="0.2"/>
    <row r="13" spans="1:12" x14ac:dyDescent="0.2">
      <c r="B13" t="s">
        <v>100</v>
      </c>
      <c r="C13" s="107">
        <f>'Balance Sheet'!E44</f>
        <v>3517</v>
      </c>
      <c r="D13" s="107">
        <f>'Balance Sheet'!F44</f>
        <v>4602</v>
      </c>
      <c r="E13" s="107">
        <f>'Balance Sheet'!G44</f>
        <v>5307</v>
      </c>
      <c r="F13" s="107">
        <f>F30/F25*F24</f>
        <v>4942.0860663575913</v>
      </c>
      <c r="G13" s="51">
        <f>G24/G25*G30</f>
        <v>5202.1379086691177</v>
      </c>
      <c r="H13" s="51">
        <f>H24/H25*H30</f>
        <v>5511.660629604432</v>
      </c>
      <c r="I13" s="51">
        <f>I24/I25*I30</f>
        <v>5704.6812360324111</v>
      </c>
      <c r="J13" s="51">
        <f>J24/J25*J30</f>
        <v>5917.7101164238784</v>
      </c>
      <c r="K13" s="51"/>
    </row>
    <row r="14" spans="1:12" x14ac:dyDescent="0.2">
      <c r="B14" t="s">
        <v>101</v>
      </c>
      <c r="C14" s="36">
        <v>0</v>
      </c>
      <c r="D14" s="36">
        <v>0</v>
      </c>
      <c r="E14" s="36">
        <v>0</v>
      </c>
      <c r="F14" s="36">
        <f>F31*$F$23</f>
        <v>0</v>
      </c>
      <c r="G14" s="37">
        <f>G23*G31</f>
        <v>0</v>
      </c>
      <c r="H14" s="37">
        <f>H23*H31</f>
        <v>0</v>
      </c>
      <c r="I14" s="37">
        <f>I23*I31</f>
        <v>0</v>
      </c>
      <c r="J14" s="37">
        <f>J23*J31</f>
        <v>0</v>
      </c>
      <c r="K14" s="37"/>
    </row>
    <row r="15" spans="1:12" x14ac:dyDescent="0.2">
      <c r="B15" t="s">
        <v>102</v>
      </c>
      <c r="C15" s="36">
        <f>'Balance Sheet'!E45</f>
        <v>6079</v>
      </c>
      <c r="D15" s="36">
        <f>'Balance Sheet'!F45</f>
        <v>8534</v>
      </c>
      <c r="E15" s="36">
        <f>'Balance Sheet'!G45</f>
        <v>8163</v>
      </c>
      <c r="F15" s="36">
        <f t="shared" ref="F15:F16" si="7">F32*$F$23</f>
        <v>8899.4640333927509</v>
      </c>
      <c r="G15" s="37">
        <f>G23*G32</f>
        <v>9367.752522584251</v>
      </c>
      <c r="H15" s="37">
        <f>H23*H32</f>
        <v>9925.1257219773324</v>
      </c>
      <c r="I15" s="37">
        <f>I23*I32</f>
        <v>10272.707678573141</v>
      </c>
      <c r="J15" s="37">
        <f>J23*J32</f>
        <v>10656.319544830068</v>
      </c>
      <c r="K15" s="37"/>
    </row>
    <row r="16" spans="1:12" x14ac:dyDescent="0.2">
      <c r="B16" s="20" t="s">
        <v>103</v>
      </c>
      <c r="C16" s="108">
        <f>'Balance Sheet'!E50</f>
        <v>1222</v>
      </c>
      <c r="D16" s="108">
        <f>'Balance Sheet'!F50</f>
        <v>1173</v>
      </c>
      <c r="E16" s="108">
        <f>'Balance Sheet'!G50</f>
        <v>1938</v>
      </c>
      <c r="F16" s="36">
        <f t="shared" si="7"/>
        <v>1682.329746164758</v>
      </c>
      <c r="G16" s="77">
        <f>G23*G33</f>
        <v>1770.8536901008597</v>
      </c>
      <c r="H16" s="77">
        <f>H23*H33</f>
        <v>1876.2179580540308</v>
      </c>
      <c r="I16" s="77">
        <f>I23*I33</f>
        <v>1941.9238772663757</v>
      </c>
      <c r="J16" s="77">
        <f>J23*J33</f>
        <v>2014.4407896516911</v>
      </c>
      <c r="K16" s="77"/>
    </row>
    <row r="17" spans="2:11" x14ac:dyDescent="0.2">
      <c r="B17" s="5" t="s">
        <v>104</v>
      </c>
      <c r="C17" s="43">
        <f>SUM(C13:C16)</f>
        <v>10818</v>
      </c>
      <c r="D17" s="43">
        <f>SUM(D13:D16)</f>
        <v>14309</v>
      </c>
      <c r="E17" s="43">
        <f>SUM(E13:E16)</f>
        <v>15408</v>
      </c>
      <c r="F17" s="43">
        <f>SUM(F13:F16)</f>
        <v>15523.8798459151</v>
      </c>
      <c r="G17" s="43">
        <f t="shared" ref="G17:K17" si="8">SUM(G13:G16)</f>
        <v>16340.744121354228</v>
      </c>
      <c r="H17" s="43">
        <f t="shared" si="8"/>
        <v>17313.004309635795</v>
      </c>
      <c r="I17" s="43">
        <f t="shared" si="8"/>
        <v>17919.312791871926</v>
      </c>
      <c r="J17" s="43">
        <f t="shared" si="8"/>
        <v>18588.470450905636</v>
      </c>
      <c r="K17" s="43"/>
    </row>
    <row r="18" spans="2:11" x14ac:dyDescent="0.2"/>
    <row r="19" spans="2:11" x14ac:dyDescent="0.2">
      <c r="B19" s="68" t="s">
        <v>105</v>
      </c>
      <c r="C19" s="69">
        <f t="shared" ref="C19:K19" si="9">C11-C17</f>
        <v>-2492</v>
      </c>
      <c r="D19" s="69">
        <f t="shared" si="9"/>
        <v>-4731</v>
      </c>
      <c r="E19" s="69">
        <f t="shared" si="9"/>
        <v>-4754</v>
      </c>
      <c r="F19" s="69">
        <f t="shared" si="9"/>
        <v>-4597.0776402652209</v>
      </c>
      <c r="G19" s="69">
        <f t="shared" si="9"/>
        <v>-4838.9751899129515</v>
      </c>
      <c r="H19" s="69">
        <f t="shared" si="9"/>
        <v>-5126.8900421555991</v>
      </c>
      <c r="I19" s="69">
        <f t="shared" si="9"/>
        <v>-5306.4358254556591</v>
      </c>
      <c r="J19" s="69">
        <f t="shared" si="9"/>
        <v>-5504.5930994547562</v>
      </c>
      <c r="K19" s="70"/>
    </row>
    <row r="20" spans="2:11" x14ac:dyDescent="0.2">
      <c r="B20" s="71" t="s">
        <v>106</v>
      </c>
      <c r="C20" s="199"/>
      <c r="D20" s="199">
        <f>C19-D19</f>
        <v>2239</v>
      </c>
      <c r="E20" s="199">
        <f t="shared" ref="E20:K20" si="10">D19-E19</f>
        <v>23</v>
      </c>
      <c r="F20" s="199">
        <f t="shared" si="10"/>
        <v>-156.92235973477909</v>
      </c>
      <c r="G20" s="199">
        <f t="shared" si="10"/>
        <v>241.89754964773056</v>
      </c>
      <c r="H20" s="199">
        <f t="shared" si="10"/>
        <v>287.91485224264761</v>
      </c>
      <c r="I20" s="199">
        <f t="shared" si="10"/>
        <v>179.54578330006007</v>
      </c>
      <c r="J20" s="199">
        <f t="shared" si="10"/>
        <v>198.15727399909701</v>
      </c>
      <c r="K20" s="72"/>
    </row>
    <row r="21" spans="2:11" x14ac:dyDescent="0.2">
      <c r="D21" s="51"/>
      <c r="E21" s="51"/>
      <c r="F21" s="51"/>
      <c r="G21" s="51"/>
      <c r="H21" s="51"/>
      <c r="I21" s="51"/>
      <c r="J21" s="51"/>
      <c r="K21" s="51"/>
    </row>
    <row r="22" spans="2:11" x14ac:dyDescent="0.2">
      <c r="B22" s="109" t="s">
        <v>107</v>
      </c>
      <c r="C22" s="20"/>
      <c r="D22" s="20"/>
      <c r="E22" s="20"/>
      <c r="F22" s="20"/>
      <c r="G22" s="20"/>
      <c r="H22" s="20"/>
      <c r="I22" s="20"/>
      <c r="J22" s="20"/>
      <c r="K22" s="20"/>
    </row>
    <row r="23" spans="2:11" x14ac:dyDescent="0.2">
      <c r="B23" t="s">
        <v>55</v>
      </c>
      <c r="C23" s="74">
        <f>'DCF Analysis'!E7</f>
        <v>33014</v>
      </c>
      <c r="D23" s="74">
        <f>'DCF Analysis'!F7</f>
        <v>38655</v>
      </c>
      <c r="E23" s="74">
        <f>'DCF Analysis'!G7</f>
        <v>43004</v>
      </c>
      <c r="F23" s="74">
        <f>'DCF Analysis'!H7</f>
        <v>44891.839780000002</v>
      </c>
      <c r="G23" s="74">
        <f>'DCF Analysis'!I7</f>
        <v>47254.041790000003</v>
      </c>
      <c r="H23" s="74">
        <f>'DCF Analysis'!J7</f>
        <v>50065.616540000003</v>
      </c>
      <c r="I23" s="74">
        <f>'DCF Analysis'!K7</f>
        <v>51818.934880000001</v>
      </c>
      <c r="J23" s="74">
        <f>'DCF Analysis'!L7</f>
        <v>53754</v>
      </c>
      <c r="K23" s="74"/>
    </row>
    <row r="24" spans="2:11" x14ac:dyDescent="0.2">
      <c r="B24" t="s">
        <v>58</v>
      </c>
      <c r="C24" s="73">
        <f>'DCF Analysis'!E9</f>
        <v>13721</v>
      </c>
      <c r="D24" s="73">
        <f>'DCF Analysis'!F9</f>
        <v>13067</v>
      </c>
      <c r="E24" s="73">
        <f>'DCF Analysis'!G9</f>
        <v>14619</v>
      </c>
      <c r="F24" s="73">
        <f>'DCF Analysis'!H9</f>
        <v>15260.761923165754</v>
      </c>
      <c r="G24" s="73">
        <f>'DCF Analysis'!I9</f>
        <v>16063.780972188868</v>
      </c>
      <c r="H24" s="73">
        <f>'DCF Analysis'!J9</f>
        <v>17019.562091857966</v>
      </c>
      <c r="I24" s="73">
        <f>'DCF Analysis'!K9</f>
        <v>17615.594107774163</v>
      </c>
      <c r="J24" s="73">
        <f>'DCF Analysis'!L9</f>
        <v>18273.410054878615</v>
      </c>
      <c r="K24" s="73"/>
    </row>
    <row r="25" spans="2:11" x14ac:dyDescent="0.2">
      <c r="B25" t="s">
        <v>43</v>
      </c>
      <c r="C25" s="36">
        <v>365</v>
      </c>
      <c r="D25" s="36">
        <v>365</v>
      </c>
      <c r="E25" s="36">
        <v>365</v>
      </c>
      <c r="F25" s="36">
        <v>365</v>
      </c>
      <c r="G25" s="73">
        <f>Assumptions!I22</f>
        <v>365</v>
      </c>
      <c r="H25" s="73">
        <f>Assumptions!J22</f>
        <v>365</v>
      </c>
      <c r="I25" s="73">
        <f>Assumptions!K22</f>
        <v>365</v>
      </c>
      <c r="J25" s="73">
        <f>Assumptions!L22</f>
        <v>365</v>
      </c>
      <c r="K25" s="73"/>
    </row>
    <row r="26" spans="2:11" x14ac:dyDescent="0.2">
      <c r="B26" t="s">
        <v>44</v>
      </c>
      <c r="C26" s="24">
        <f>C7/C23*C25</f>
        <v>34.759798873205305</v>
      </c>
      <c r="D26" s="24">
        <f t="shared" ref="D26" si="11">D7/D23*D25</f>
        <v>33.162074763937397</v>
      </c>
      <c r="E26" s="24">
        <f t="shared" ref="E26" si="12">E7/E23*E25</f>
        <v>29.59620035345549</v>
      </c>
      <c r="F26" s="24">
        <f>AVERAGE(C26:E26)</f>
        <v>32.506024663532735</v>
      </c>
      <c r="G26" s="75">
        <f>Assumptions!I23</f>
        <v>32.506024663532735</v>
      </c>
      <c r="H26" s="75">
        <f>Assumptions!J23</f>
        <v>32.506024663532735</v>
      </c>
      <c r="I26" s="75">
        <f>Assumptions!K23</f>
        <v>32.506024663532735</v>
      </c>
      <c r="J26" s="75">
        <f>Assumptions!L23</f>
        <v>32.506024663532735</v>
      </c>
      <c r="K26" s="75"/>
    </row>
    <row r="27" spans="2:11" x14ac:dyDescent="0.2">
      <c r="B27" t="s">
        <v>45</v>
      </c>
      <c r="C27" s="24">
        <f>C8/C24*C25</f>
        <v>86.880693826980547</v>
      </c>
      <c r="D27" s="24">
        <f t="shared" ref="D27" si="13">D8/D24*D25</f>
        <v>95.363128491620117</v>
      </c>
      <c r="E27" s="24">
        <f t="shared" ref="E27" si="14">E8/E24*E25</f>
        <v>105.68746152267597</v>
      </c>
      <c r="F27" s="24">
        <f>AVERAGE(C27:E27)</f>
        <v>95.977094613758879</v>
      </c>
      <c r="G27" s="75">
        <f>Assumptions!I24</f>
        <v>95.977094613758879</v>
      </c>
      <c r="H27" s="75">
        <f>Assumptions!J24</f>
        <v>95.977094613758879</v>
      </c>
      <c r="I27" s="75">
        <f>Assumptions!K24</f>
        <v>95.977094613758879</v>
      </c>
      <c r="J27" s="75">
        <f>Assumptions!L24</f>
        <v>95.977094613758879</v>
      </c>
      <c r="K27" s="75"/>
    </row>
    <row r="28" spans="2:11" x14ac:dyDescent="0.2">
      <c r="B28" t="s">
        <v>46</v>
      </c>
      <c r="C28" s="25">
        <f>C9/C23</f>
        <v>5.343187738535167E-2</v>
      </c>
      <c r="D28" s="25">
        <f t="shared" ref="D28" si="15">D9/D23</f>
        <v>4.2271374983831329E-2</v>
      </c>
      <c r="E28" s="25">
        <f t="shared" ref="E28" si="16">E9/E23</f>
        <v>4.9437261650079063E-2</v>
      </c>
      <c r="F28" s="25">
        <f>AVERAGE(C28:E28)</f>
        <v>4.8380171339754023E-2</v>
      </c>
      <c r="G28" s="76">
        <f>Assumptions!I25</f>
        <v>4.8380171339754023E-2</v>
      </c>
      <c r="H28" s="76">
        <f>Assumptions!J25</f>
        <v>4.8380171339754023E-2</v>
      </c>
      <c r="I28" s="76">
        <f>Assumptions!K25</f>
        <v>4.8380171339754023E-2</v>
      </c>
      <c r="J28" s="76">
        <f>Assumptions!L25</f>
        <v>4.8380171339754023E-2</v>
      </c>
      <c r="K28" s="76"/>
    </row>
    <row r="29" spans="2:11" x14ac:dyDescent="0.2">
      <c r="B29" t="s">
        <v>47</v>
      </c>
      <c r="C29" s="25">
        <f>C10/C23</f>
        <v>4.6041073483976498E-3</v>
      </c>
      <c r="D29" s="25">
        <f t="shared" ref="D29" si="17">D10/D23</f>
        <v>2.6335532272668476E-2</v>
      </c>
      <c r="E29" s="25">
        <f t="shared" ref="E29" si="18">E10/E23</f>
        <v>1.8788949865128825E-2</v>
      </c>
      <c r="F29" s="25">
        <f>AVERAGE(C29:E29)</f>
        <v>1.6576196495398317E-2</v>
      </c>
      <c r="G29" s="76">
        <f>Assumptions!I26</f>
        <v>1.6576196495398317E-2</v>
      </c>
      <c r="H29" s="76">
        <f>Assumptions!J26</f>
        <v>1.6576196495398317E-2</v>
      </c>
      <c r="I29" s="76">
        <f>Assumptions!K26</f>
        <v>1.6576196495398317E-2</v>
      </c>
      <c r="J29" s="76">
        <f>Assumptions!L26</f>
        <v>1.6576196495398317E-2</v>
      </c>
      <c r="K29" s="76"/>
    </row>
    <row r="30" spans="2:11" x14ac:dyDescent="0.2">
      <c r="B30" t="s">
        <v>48</v>
      </c>
      <c r="C30" s="24">
        <f>C13/C24*C25</f>
        <v>93.557685299905259</v>
      </c>
      <c r="D30" s="24">
        <f t="shared" ref="D30" si="19">D13/D24*D25</f>
        <v>128.54748603351956</v>
      </c>
      <c r="E30" s="24">
        <f t="shared" ref="E30" si="20">E13/E24*E25</f>
        <v>132.50256515493535</v>
      </c>
      <c r="F30" s="24">
        <f>AVERAGE(C30:E30)</f>
        <v>118.20257882945339</v>
      </c>
      <c r="G30" s="75">
        <f>Assumptions!I27</f>
        <v>118.20257882945339</v>
      </c>
      <c r="H30" s="75">
        <f>Assumptions!J27</f>
        <v>118.20257882945339</v>
      </c>
      <c r="I30" s="75">
        <f>Assumptions!K27</f>
        <v>118.20257882945339</v>
      </c>
      <c r="J30" s="75">
        <f>Assumptions!L27</f>
        <v>118.20257882945339</v>
      </c>
      <c r="K30" s="75"/>
    </row>
    <row r="31" spans="2:11" x14ac:dyDescent="0.2">
      <c r="B31" t="s">
        <v>49</v>
      </c>
      <c r="C31" s="25">
        <f>C14/C23</f>
        <v>0</v>
      </c>
      <c r="D31" s="25">
        <f t="shared" ref="D31" si="21">D14/D23</f>
        <v>0</v>
      </c>
      <c r="E31" s="25">
        <f t="shared" ref="E31:F31" si="22">E14/E23</f>
        <v>0</v>
      </c>
      <c r="F31" s="25">
        <v>0</v>
      </c>
      <c r="G31" s="76">
        <f>Assumptions!I28</f>
        <v>0</v>
      </c>
      <c r="H31" s="76">
        <f>Assumptions!J28</f>
        <v>0</v>
      </c>
      <c r="I31" s="76">
        <f>Assumptions!K28</f>
        <v>0</v>
      </c>
      <c r="J31" s="76">
        <f>Assumptions!L28</f>
        <v>0</v>
      </c>
      <c r="K31" s="76"/>
    </row>
    <row r="32" spans="2:11" x14ac:dyDescent="0.2">
      <c r="B32" t="s">
        <v>108</v>
      </c>
      <c r="C32" s="25">
        <f>C15/C23</f>
        <v>0.18413400375598232</v>
      </c>
      <c r="D32" s="25">
        <f t="shared" ref="D32" si="23">D15/D23</f>
        <v>0.22077350924848013</v>
      </c>
      <c r="E32" s="25">
        <f t="shared" ref="E32" si="24">E15/E23</f>
        <v>0.18981955166961212</v>
      </c>
      <c r="F32" s="25">
        <f>AVERAGE(C32:E32)</f>
        <v>0.19824235489135819</v>
      </c>
      <c r="G32" s="76">
        <f>Assumptions!I29</f>
        <v>0.19824235489135819</v>
      </c>
      <c r="H32" s="76">
        <f>Assumptions!J29</f>
        <v>0.19824235489135819</v>
      </c>
      <c r="I32" s="76">
        <f>Assumptions!K29</f>
        <v>0.19824235489135819</v>
      </c>
      <c r="J32" s="76">
        <f>Assumptions!L29</f>
        <v>0.19824235489135819</v>
      </c>
      <c r="K32" s="76"/>
    </row>
    <row r="33" spans="2:11" x14ac:dyDescent="0.2">
      <c r="B33" t="s">
        <v>51</v>
      </c>
      <c r="C33" s="25">
        <f>C16/C23</f>
        <v>3.7014599866723209E-2</v>
      </c>
      <c r="D33" s="25">
        <f t="shared" ref="D33" si="25">D16/D23</f>
        <v>3.0345362824990299E-2</v>
      </c>
      <c r="E33" s="25">
        <f t="shared" ref="E33" si="26">E16/E23</f>
        <v>4.5065575295321368E-2</v>
      </c>
      <c r="F33" s="25">
        <f>AVERAGE(C33:E33)</f>
        <v>3.7475179329011628E-2</v>
      </c>
      <c r="G33" s="76">
        <f>Assumptions!I30</f>
        <v>3.7475179329011628E-2</v>
      </c>
      <c r="H33" s="76">
        <f>Assumptions!J30</f>
        <v>3.7475179329011628E-2</v>
      </c>
      <c r="I33" s="76">
        <f>Assumptions!K30</f>
        <v>3.7475179329011628E-2</v>
      </c>
      <c r="J33" s="76">
        <f>Assumptions!L30</f>
        <v>3.7475179329011628E-2</v>
      </c>
      <c r="K33" s="76"/>
    </row>
    <row r="34" spans="2:11" x14ac:dyDescent="0.2"/>
  </sheetData>
  <mergeCells count="2">
    <mergeCell ref="C5:E5"/>
    <mergeCell ref="G5:K5"/>
  </mergeCells>
  <dataValidations disablePrompts="1" count="1">
    <dataValidation type="list" allowBlank="1" showInputMessage="1" showErrorMessage="1" sqref="F2" xr:uid="{18C58B62-A441-4713-A345-D6B56E064D32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BDBE-060C-4DE5-9B61-20E9E13318DE}">
  <dimension ref="A1:W33"/>
  <sheetViews>
    <sheetView showGridLines="0" tabSelected="1" topLeftCell="C1" zoomScale="150" zoomScaleNormal="150" workbookViewId="0">
      <selection activeCell="H8" sqref="H8"/>
    </sheetView>
  </sheetViews>
  <sheetFormatPr defaultColWidth="0" defaultRowHeight="15" zeroHeight="1" x14ac:dyDescent="0.2"/>
  <cols>
    <col min="1" max="1" width="1.74609375" customWidth="1"/>
    <col min="2" max="2" width="30.66796875" customWidth="1"/>
    <col min="3" max="8" width="15.73828125" customWidth="1"/>
    <col min="9" max="9" width="5.6484375" customWidth="1"/>
    <col min="10" max="10" width="27.7109375" bestFit="1" customWidth="1"/>
    <col min="11" max="11" width="15.73828125" customWidth="1"/>
    <col min="12" max="12" width="1.74609375" customWidth="1"/>
    <col min="13" max="23" width="0" hidden="1" customWidth="1"/>
    <col min="24" max="16384" width="9.14453125" hidden="1"/>
  </cols>
  <sheetData>
    <row r="1" spans="1:12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1"/>
      <c r="B2" s="2" t="s">
        <v>109</v>
      </c>
      <c r="C2" s="3"/>
      <c r="D2" s="3"/>
      <c r="E2" s="3"/>
      <c r="F2" s="4"/>
      <c r="G2" s="3"/>
      <c r="H2" s="3"/>
      <c r="I2" s="3"/>
      <c r="J2" s="3"/>
      <c r="K2" s="3"/>
      <c r="L2" s="3"/>
    </row>
    <row r="3" spans="1:12" x14ac:dyDescent="0.2">
      <c r="A3" s="1"/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/>
    <row r="5" spans="1:12" x14ac:dyDescent="0.2">
      <c r="B5" s="207" t="s">
        <v>110</v>
      </c>
      <c r="C5" s="207"/>
      <c r="D5" s="207"/>
      <c r="E5" s="207"/>
      <c r="F5" s="207"/>
      <c r="G5" s="207"/>
      <c r="H5" s="207"/>
      <c r="I5" s="12"/>
      <c r="J5" s="210" t="s">
        <v>111</v>
      </c>
      <c r="K5" s="210"/>
      <c r="L5" s="12"/>
    </row>
    <row r="6" spans="1:12" x14ac:dyDescent="0.2">
      <c r="B6" s="78" t="s">
        <v>112</v>
      </c>
      <c r="C6" s="78" t="s">
        <v>113</v>
      </c>
      <c r="D6" s="208" t="s">
        <v>114</v>
      </c>
      <c r="E6" s="208"/>
      <c r="F6" s="78" t="s">
        <v>115</v>
      </c>
      <c r="G6" s="78" t="s">
        <v>116</v>
      </c>
      <c r="H6" s="78" t="s">
        <v>117</v>
      </c>
      <c r="J6" t="s">
        <v>118</v>
      </c>
      <c r="K6" s="96">
        <f>H15</f>
        <v>0.4785543002918109</v>
      </c>
    </row>
    <row r="7" spans="1:12" ht="15" customHeight="1" x14ac:dyDescent="0.35">
      <c r="B7" s="46" t="s">
        <v>119</v>
      </c>
      <c r="C7" s="46" t="s">
        <v>120</v>
      </c>
      <c r="D7" s="46" t="s">
        <v>121</v>
      </c>
      <c r="E7" s="46" t="s">
        <v>122</v>
      </c>
      <c r="F7" s="46" t="s">
        <v>122</v>
      </c>
      <c r="G7" s="46" t="s">
        <v>123</v>
      </c>
      <c r="H7" s="46" t="s">
        <v>124</v>
      </c>
      <c r="J7" s="86" t="s">
        <v>125</v>
      </c>
      <c r="K7" s="87">
        <f>F12</f>
        <v>0.15279145532966765</v>
      </c>
    </row>
    <row r="8" spans="1:12" x14ac:dyDescent="0.2">
      <c r="B8" s="99" t="s">
        <v>14</v>
      </c>
      <c r="C8" s="91">
        <v>0.54</v>
      </c>
      <c r="D8" s="88">
        <v>41487</v>
      </c>
      <c r="E8" s="88">
        <v>255257.7</v>
      </c>
      <c r="F8" s="89">
        <f>D8/E8</f>
        <v>0.1625298668757103</v>
      </c>
      <c r="G8" s="10">
        <v>0.21</v>
      </c>
      <c r="H8" s="90">
        <f>+C8/(1+(F8)*(1-G8))</f>
        <v>0.4785543002918109</v>
      </c>
      <c r="J8" s="20" t="s">
        <v>67</v>
      </c>
      <c r="K8" s="200">
        <v>0.21</v>
      </c>
    </row>
    <row r="9" spans="1:12" ht="30" customHeight="1" x14ac:dyDescent="0.2">
      <c r="B9" s="159" t="s">
        <v>15</v>
      </c>
      <c r="C9" s="91">
        <v>0.85</v>
      </c>
      <c r="D9" s="88">
        <v>38.1</v>
      </c>
      <c r="E9" s="88">
        <v>59111.3</v>
      </c>
      <c r="F9" s="89">
        <f t="shared" ref="F9:F12" si="0">D9/E9</f>
        <v>6.4454681253838094E-4</v>
      </c>
      <c r="G9" s="10">
        <v>0.21</v>
      </c>
      <c r="H9" s="90">
        <f t="shared" ref="H9:H12" si="1">+C9/(1+(F9)*(1-G9))</f>
        <v>0.84956740708822254</v>
      </c>
      <c r="J9" s="5" t="s">
        <v>126</v>
      </c>
      <c r="K9" s="97">
        <f>K6*(1+(1-K8)*K7)</f>
        <v>0.53631831660853757</v>
      </c>
    </row>
    <row r="10" spans="1:12" x14ac:dyDescent="0.2">
      <c r="B10" s="99" t="s">
        <v>16</v>
      </c>
      <c r="C10" s="91">
        <v>0.57999999999999996</v>
      </c>
      <c r="D10" s="88">
        <v>13835</v>
      </c>
      <c r="E10" s="88">
        <v>49971</v>
      </c>
      <c r="F10" s="89">
        <f t="shared" si="0"/>
        <v>0.27686057913589884</v>
      </c>
      <c r="G10" s="10">
        <v>0.21</v>
      </c>
      <c r="H10" s="90">
        <f t="shared" si="1"/>
        <v>0.47590920622357885</v>
      </c>
    </row>
    <row r="11" spans="1:12" x14ac:dyDescent="0.2">
      <c r="B11" s="99"/>
      <c r="C11" s="91"/>
      <c r="D11" s="88"/>
      <c r="E11" s="88"/>
      <c r="F11" s="89"/>
      <c r="G11" s="10"/>
      <c r="H11" s="90"/>
      <c r="J11" s="210" t="s">
        <v>127</v>
      </c>
      <c r="K11" s="210"/>
    </row>
    <row r="12" spans="1:12" x14ac:dyDescent="0.2">
      <c r="B12" s="160" t="s">
        <v>17</v>
      </c>
      <c r="C12" s="161"/>
      <c r="D12" s="162">
        <v>42279</v>
      </c>
      <c r="E12" s="162">
        <v>276710.5</v>
      </c>
      <c r="F12" s="163">
        <f>D12/E12</f>
        <v>0.15279145532966765</v>
      </c>
      <c r="G12" s="164"/>
      <c r="H12" s="165"/>
      <c r="J12" t="s">
        <v>128</v>
      </c>
      <c r="K12" s="81">
        <f>1/(1/K7+1)</f>
        <v>0.13254041277220724</v>
      </c>
    </row>
    <row r="13" spans="1:12" x14ac:dyDescent="0.2">
      <c r="J13" s="82" t="s">
        <v>129</v>
      </c>
      <c r="K13" s="100">
        <f>1-K12</f>
        <v>0.86745958722779282</v>
      </c>
    </row>
    <row r="14" spans="1:12" x14ac:dyDescent="0.2">
      <c r="B14" s="68" t="s">
        <v>22</v>
      </c>
      <c r="C14" s="92">
        <f>AVERAGE(C8:C12)</f>
        <v>0.65666666666666673</v>
      </c>
      <c r="D14" s="95">
        <f t="shared" ref="D14:E14" si="2">AVERAGE(D8:D12)</f>
        <v>24409.775000000001</v>
      </c>
      <c r="E14" s="95">
        <f t="shared" si="2"/>
        <v>160262.625</v>
      </c>
      <c r="F14" s="79">
        <f>AVERAGE(F8:F12)</f>
        <v>0.14820661203845381</v>
      </c>
      <c r="G14" s="79">
        <f t="shared" ref="G14" si="3">AVERAGE(G8:G12)</f>
        <v>0.21</v>
      </c>
      <c r="H14" s="93">
        <f t="shared" ref="H14" si="4">AVERAGE(H8:H12)</f>
        <v>0.60134363786787082</v>
      </c>
    </row>
    <row r="15" spans="1:12" x14ac:dyDescent="0.2">
      <c r="B15" s="71" t="s">
        <v>23</v>
      </c>
      <c r="C15" s="201">
        <f>MEDIAN(C8:C12)</f>
        <v>0.57999999999999996</v>
      </c>
      <c r="D15" s="202">
        <f t="shared" ref="D15:E15" si="5">MEDIAN(D8:D12)</f>
        <v>27661</v>
      </c>
      <c r="E15" s="202">
        <f t="shared" si="5"/>
        <v>157184.5</v>
      </c>
      <c r="F15" s="203">
        <f>MEDIAN(F8:F12)</f>
        <v>0.15766066110268898</v>
      </c>
      <c r="G15" s="203">
        <f t="shared" ref="G15" si="6">MEDIAN(G8:G12)</f>
        <v>0.21</v>
      </c>
      <c r="H15" s="94">
        <f t="shared" ref="H15" si="7">MEDIAN(H8:H12)</f>
        <v>0.4785543002918109</v>
      </c>
      <c r="J15" s="13" t="s">
        <v>130</v>
      </c>
      <c r="K15" s="9">
        <v>0.04</v>
      </c>
    </row>
    <row r="16" spans="1:12" x14ac:dyDescent="0.2">
      <c r="J16" s="198" t="s">
        <v>67</v>
      </c>
      <c r="K16" s="197">
        <f>G15</f>
        <v>0.21</v>
      </c>
    </row>
    <row r="17" spans="2:11" x14ac:dyDescent="0.2">
      <c r="B17" s="207" t="s">
        <v>131</v>
      </c>
      <c r="C17" s="207"/>
      <c r="D17" s="207"/>
      <c r="E17" s="207"/>
      <c r="F17" s="207"/>
      <c r="G17" s="207"/>
      <c r="H17" s="207"/>
      <c r="J17" s="5" t="s">
        <v>132</v>
      </c>
      <c r="K17" s="52">
        <f>K15*(1-K16)</f>
        <v>3.1600000000000003E-2</v>
      </c>
    </row>
    <row r="18" spans="2:11" x14ac:dyDescent="0.2">
      <c r="B18" s="30"/>
      <c r="C18" s="7"/>
      <c r="D18" s="211" t="s">
        <v>130</v>
      </c>
      <c r="E18" s="211"/>
      <c r="F18" s="211"/>
      <c r="G18" s="211"/>
      <c r="H18" s="211"/>
    </row>
    <row r="19" spans="2:11" x14ac:dyDescent="0.2">
      <c r="B19" s="30"/>
      <c r="C19" s="31">
        <f>K25</f>
        <v>5.9979734842041318E-2</v>
      </c>
      <c r="D19" s="204">
        <f t="shared" ref="D19" si="8">+E19-1%</f>
        <v>0.03</v>
      </c>
      <c r="E19" s="204">
        <f>+F19-1%</f>
        <v>0.04</v>
      </c>
      <c r="F19" s="205">
        <v>0.05</v>
      </c>
      <c r="G19" s="204">
        <f>+F19+1%</f>
        <v>6.0000000000000005E-2</v>
      </c>
      <c r="H19" s="204">
        <f t="shared" ref="H19" si="9">+G19+1%</f>
        <v>7.0000000000000007E-2</v>
      </c>
      <c r="J19" s="80" t="s">
        <v>133</v>
      </c>
      <c r="K19" s="9">
        <v>3.7499999999999999E-2</v>
      </c>
    </row>
    <row r="20" spans="2:11" x14ac:dyDescent="0.2">
      <c r="B20" s="212" t="s">
        <v>128</v>
      </c>
      <c r="C20" s="65">
        <f t="shared" ref="C20" si="10">+C21-0.5%</f>
        <v>0.18649999999999997</v>
      </c>
      <c r="D20" s="57">
        <f t="dataTable" ref="D20:H24" dt2D="1" dtr="1" r1="K15" r2="K12"/>
        <v>5.6741047528052271E-2</v>
      </c>
      <c r="E20" s="58">
        <v>5.821439752805227E-2</v>
      </c>
      <c r="F20" s="58">
        <v>5.9687747528052268E-2</v>
      </c>
      <c r="G20" s="58">
        <v>6.1161097528052266E-2</v>
      </c>
      <c r="H20" s="58">
        <v>6.2634447528052264E-2</v>
      </c>
      <c r="J20" s="80" t="s">
        <v>134</v>
      </c>
      <c r="K20" s="9">
        <v>0.05</v>
      </c>
    </row>
    <row r="21" spans="2:11" x14ac:dyDescent="0.2">
      <c r="B21" s="212"/>
      <c r="C21" s="65">
        <f>+C22-0.5%</f>
        <v>0.19149999999999998</v>
      </c>
      <c r="D21" s="57">
        <v>5.6537967948900134E-2</v>
      </c>
      <c r="E21" s="59">
        <v>5.805081794890013E-2</v>
      </c>
      <c r="F21" s="59">
        <v>5.9563667948900133E-2</v>
      </c>
      <c r="G21" s="59">
        <v>6.1076517948900129E-2</v>
      </c>
      <c r="H21" s="58">
        <v>6.2589367948900132E-2</v>
      </c>
      <c r="J21" s="80" t="s">
        <v>135</v>
      </c>
      <c r="K21" s="98">
        <f>K9</f>
        <v>0.53631831660853757</v>
      </c>
    </row>
    <row r="22" spans="2:11" x14ac:dyDescent="0.2">
      <c r="B22" s="212"/>
      <c r="C22" s="104">
        <v>0.19649999999999998</v>
      </c>
      <c r="D22" s="57">
        <v>5.6334888369747996E-2</v>
      </c>
      <c r="E22" s="59">
        <v>5.7887238369748004E-2</v>
      </c>
      <c r="F22" s="60">
        <v>5.9439588369747998E-2</v>
      </c>
      <c r="G22" s="59">
        <v>6.0991938369747999E-2</v>
      </c>
      <c r="H22" s="58">
        <v>6.2544288369748E-2</v>
      </c>
      <c r="J22" s="84" t="s">
        <v>136</v>
      </c>
      <c r="K22" s="197">
        <v>0</v>
      </c>
    </row>
    <row r="23" spans="2:11" x14ac:dyDescent="0.2">
      <c r="B23" s="212"/>
      <c r="C23" s="65">
        <f>+C22+0.5%</f>
        <v>0.20149999999999998</v>
      </c>
      <c r="D23" s="57">
        <v>5.6131808790595858E-2</v>
      </c>
      <c r="E23" s="59">
        <v>5.7723658790595864E-2</v>
      </c>
      <c r="F23" s="59">
        <v>5.9315508790595863E-2</v>
      </c>
      <c r="G23" s="59">
        <v>6.0907358790595861E-2</v>
      </c>
      <c r="H23" s="58">
        <v>6.249920879059586E-2</v>
      </c>
      <c r="J23" s="8" t="s">
        <v>137</v>
      </c>
      <c r="K23" s="83">
        <f>K19+(K20*K21)+K22</f>
        <v>6.4315915830426881E-2</v>
      </c>
    </row>
    <row r="24" spans="2:11" x14ac:dyDescent="0.2">
      <c r="B24" s="212"/>
      <c r="C24" s="65">
        <f t="shared" ref="C24" si="11">+C23+0.5%</f>
        <v>0.20649999999999999</v>
      </c>
      <c r="D24" s="57">
        <v>5.5928729211443727E-2</v>
      </c>
      <c r="E24" s="58">
        <v>5.7560079211443731E-2</v>
      </c>
      <c r="F24" s="58">
        <v>5.9191429211443727E-2</v>
      </c>
      <c r="G24" s="58">
        <v>6.0822779211443731E-2</v>
      </c>
      <c r="H24" s="58">
        <v>6.2454129211443735E-2</v>
      </c>
    </row>
    <row r="25" spans="2:11" x14ac:dyDescent="0.2">
      <c r="J25" s="23" t="s">
        <v>57</v>
      </c>
      <c r="K25" s="85">
        <f>(K12*K17)+(K13*K23)</f>
        <v>5.9979734842041318E-2</v>
      </c>
    </row>
    <row r="26" spans="2:11" x14ac:dyDescent="0.2">
      <c r="J26" s="5"/>
      <c r="K26" s="83"/>
    </row>
    <row r="27" spans="2:11" x14ac:dyDescent="0.2">
      <c r="B27" s="111" t="s">
        <v>138</v>
      </c>
      <c r="C27" s="20"/>
      <c r="D27" s="20"/>
      <c r="E27" s="20"/>
      <c r="F27" s="20"/>
      <c r="G27" s="20"/>
      <c r="H27" s="20"/>
      <c r="I27" s="20"/>
      <c r="J27" s="109"/>
      <c r="K27" s="110"/>
    </row>
    <row r="28" spans="2:11" x14ac:dyDescent="0.2">
      <c r="B28" t="s">
        <v>139</v>
      </c>
      <c r="J28" s="5"/>
      <c r="K28" s="83"/>
    </row>
    <row r="29" spans="2:11" x14ac:dyDescent="0.2">
      <c r="B29" t="s">
        <v>140</v>
      </c>
      <c r="J29" s="5"/>
      <c r="K29" s="83"/>
    </row>
    <row r="30" spans="2:11" x14ac:dyDescent="0.2">
      <c r="B30" t="s">
        <v>141</v>
      </c>
      <c r="J30" s="5"/>
      <c r="K30" s="83"/>
    </row>
    <row r="31" spans="2:11" x14ac:dyDescent="0.2">
      <c r="B31" t="s">
        <v>142</v>
      </c>
      <c r="J31" s="5"/>
      <c r="K31" s="83"/>
    </row>
    <row r="32" spans="2:11" x14ac:dyDescent="0.2">
      <c r="B32" t="s">
        <v>143</v>
      </c>
      <c r="J32" s="5"/>
      <c r="K32" s="83"/>
    </row>
    <row r="33" x14ac:dyDescent="0.2"/>
  </sheetData>
  <mergeCells count="7">
    <mergeCell ref="B17:H17"/>
    <mergeCell ref="D18:H18"/>
    <mergeCell ref="B20:B24"/>
    <mergeCell ref="J11:K11"/>
    <mergeCell ref="J5:K5"/>
    <mergeCell ref="D6:E6"/>
    <mergeCell ref="B5:H5"/>
  </mergeCells>
  <dataValidations disablePrompts="1" count="1">
    <dataValidation type="list" allowBlank="1" showInputMessage="1" showErrorMessage="1" sqref="F2" xr:uid="{0FC926EE-F9D7-402F-AAD7-8ACC913E7DE4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A4C7-FCCC-3A44-9F7D-1262E914BA63}">
  <dimension ref="A6:IU519"/>
  <sheetViews>
    <sheetView topLeftCell="A396" zoomScale="185" workbookViewId="0">
      <pane xSplit="1" topLeftCell="AG396" activePane="topRight" state="frozen"/>
      <selection activeCell="A20" sqref="A20"/>
      <selection pane="topRight" activeCell="A20" sqref="A20"/>
    </sheetView>
  </sheetViews>
  <sheetFormatPr defaultColWidth="11.43359375" defaultRowHeight="10.5" x14ac:dyDescent="0.1"/>
  <cols>
    <col min="1" max="1" width="28.78515625" style="113" customWidth="1"/>
    <col min="2" max="81" width="20.84765625" style="113" customWidth="1"/>
    <col min="82" max="109" width="1.8828125" style="113" customWidth="1"/>
    <col min="110" max="256" width="8.875" style="113" customWidth="1"/>
    <col min="257" max="257" width="28.78515625" style="113" customWidth="1"/>
    <col min="258" max="337" width="20.84765625" style="113" customWidth="1"/>
    <col min="338" max="365" width="1.8828125" style="113" customWidth="1"/>
    <col min="366" max="512" width="8.875" style="113" customWidth="1"/>
    <col min="513" max="513" width="28.78515625" style="113" customWidth="1"/>
    <col min="514" max="593" width="20.84765625" style="113" customWidth="1"/>
    <col min="594" max="621" width="1.8828125" style="113" customWidth="1"/>
    <col min="622" max="768" width="8.875" style="113" customWidth="1"/>
    <col min="769" max="769" width="28.78515625" style="113" customWidth="1"/>
    <col min="770" max="849" width="20.84765625" style="113" customWidth="1"/>
    <col min="850" max="877" width="1.8828125" style="113" customWidth="1"/>
    <col min="878" max="1024" width="8.875" style="113" customWidth="1"/>
    <col min="1025" max="1025" width="28.78515625" style="113" customWidth="1"/>
    <col min="1026" max="1105" width="20.84765625" style="113" customWidth="1"/>
    <col min="1106" max="1133" width="1.8828125" style="113" customWidth="1"/>
    <col min="1134" max="1280" width="8.875" style="113" customWidth="1"/>
    <col min="1281" max="1281" width="28.78515625" style="113" customWidth="1"/>
    <col min="1282" max="1361" width="20.84765625" style="113" customWidth="1"/>
    <col min="1362" max="1389" width="1.8828125" style="113" customWidth="1"/>
    <col min="1390" max="1536" width="8.875" style="113" customWidth="1"/>
    <col min="1537" max="1537" width="28.78515625" style="113" customWidth="1"/>
    <col min="1538" max="1617" width="20.84765625" style="113" customWidth="1"/>
    <col min="1618" max="1645" width="1.8828125" style="113" customWidth="1"/>
    <col min="1646" max="1792" width="8.875" style="113" customWidth="1"/>
    <col min="1793" max="1793" width="28.78515625" style="113" customWidth="1"/>
    <col min="1794" max="1873" width="20.84765625" style="113" customWidth="1"/>
    <col min="1874" max="1901" width="1.8828125" style="113" customWidth="1"/>
    <col min="1902" max="2048" width="8.875" style="113" customWidth="1"/>
    <col min="2049" max="2049" width="28.78515625" style="113" customWidth="1"/>
    <col min="2050" max="2129" width="20.84765625" style="113" customWidth="1"/>
    <col min="2130" max="2157" width="1.8828125" style="113" customWidth="1"/>
    <col min="2158" max="2304" width="8.875" style="113" customWidth="1"/>
    <col min="2305" max="2305" width="28.78515625" style="113" customWidth="1"/>
    <col min="2306" max="2385" width="20.84765625" style="113" customWidth="1"/>
    <col min="2386" max="2413" width="1.8828125" style="113" customWidth="1"/>
    <col min="2414" max="2560" width="8.875" style="113" customWidth="1"/>
    <col min="2561" max="2561" width="28.78515625" style="113" customWidth="1"/>
    <col min="2562" max="2641" width="20.84765625" style="113" customWidth="1"/>
    <col min="2642" max="2669" width="1.8828125" style="113" customWidth="1"/>
    <col min="2670" max="2816" width="8.875" style="113" customWidth="1"/>
    <col min="2817" max="2817" width="28.78515625" style="113" customWidth="1"/>
    <col min="2818" max="2897" width="20.84765625" style="113" customWidth="1"/>
    <col min="2898" max="2925" width="1.8828125" style="113" customWidth="1"/>
    <col min="2926" max="3072" width="8.875" style="113" customWidth="1"/>
    <col min="3073" max="3073" width="28.78515625" style="113" customWidth="1"/>
    <col min="3074" max="3153" width="20.84765625" style="113" customWidth="1"/>
    <col min="3154" max="3181" width="1.8828125" style="113" customWidth="1"/>
    <col min="3182" max="3328" width="8.875" style="113" customWidth="1"/>
    <col min="3329" max="3329" width="28.78515625" style="113" customWidth="1"/>
    <col min="3330" max="3409" width="20.84765625" style="113" customWidth="1"/>
    <col min="3410" max="3437" width="1.8828125" style="113" customWidth="1"/>
    <col min="3438" max="3584" width="8.875" style="113" customWidth="1"/>
    <col min="3585" max="3585" width="28.78515625" style="113" customWidth="1"/>
    <col min="3586" max="3665" width="20.84765625" style="113" customWidth="1"/>
    <col min="3666" max="3693" width="1.8828125" style="113" customWidth="1"/>
    <col min="3694" max="3840" width="8.875" style="113" customWidth="1"/>
    <col min="3841" max="3841" width="28.78515625" style="113" customWidth="1"/>
    <col min="3842" max="3921" width="20.84765625" style="113" customWidth="1"/>
    <col min="3922" max="3949" width="1.8828125" style="113" customWidth="1"/>
    <col min="3950" max="4096" width="8.875" style="113" customWidth="1"/>
    <col min="4097" max="4097" width="28.78515625" style="113" customWidth="1"/>
    <col min="4098" max="4177" width="20.84765625" style="113" customWidth="1"/>
    <col min="4178" max="4205" width="1.8828125" style="113" customWidth="1"/>
    <col min="4206" max="4352" width="8.875" style="113" customWidth="1"/>
    <col min="4353" max="4353" width="28.78515625" style="113" customWidth="1"/>
    <col min="4354" max="4433" width="20.84765625" style="113" customWidth="1"/>
    <col min="4434" max="4461" width="1.8828125" style="113" customWidth="1"/>
    <col min="4462" max="4608" width="8.875" style="113" customWidth="1"/>
    <col min="4609" max="4609" width="28.78515625" style="113" customWidth="1"/>
    <col min="4610" max="4689" width="20.84765625" style="113" customWidth="1"/>
    <col min="4690" max="4717" width="1.8828125" style="113" customWidth="1"/>
    <col min="4718" max="4864" width="8.875" style="113" customWidth="1"/>
    <col min="4865" max="4865" width="28.78515625" style="113" customWidth="1"/>
    <col min="4866" max="4945" width="20.84765625" style="113" customWidth="1"/>
    <col min="4946" max="4973" width="1.8828125" style="113" customWidth="1"/>
    <col min="4974" max="5120" width="8.875" style="113" customWidth="1"/>
    <col min="5121" max="5121" width="28.78515625" style="113" customWidth="1"/>
    <col min="5122" max="5201" width="20.84765625" style="113" customWidth="1"/>
    <col min="5202" max="5229" width="1.8828125" style="113" customWidth="1"/>
    <col min="5230" max="5376" width="8.875" style="113" customWidth="1"/>
    <col min="5377" max="5377" width="28.78515625" style="113" customWidth="1"/>
    <col min="5378" max="5457" width="20.84765625" style="113" customWidth="1"/>
    <col min="5458" max="5485" width="1.8828125" style="113" customWidth="1"/>
    <col min="5486" max="5632" width="8.875" style="113" customWidth="1"/>
    <col min="5633" max="5633" width="28.78515625" style="113" customWidth="1"/>
    <col min="5634" max="5713" width="20.84765625" style="113" customWidth="1"/>
    <col min="5714" max="5741" width="1.8828125" style="113" customWidth="1"/>
    <col min="5742" max="5888" width="8.875" style="113" customWidth="1"/>
    <col min="5889" max="5889" width="28.78515625" style="113" customWidth="1"/>
    <col min="5890" max="5969" width="20.84765625" style="113" customWidth="1"/>
    <col min="5970" max="5997" width="1.8828125" style="113" customWidth="1"/>
    <col min="5998" max="6144" width="8.875" style="113" customWidth="1"/>
    <col min="6145" max="6145" width="28.78515625" style="113" customWidth="1"/>
    <col min="6146" max="6225" width="20.84765625" style="113" customWidth="1"/>
    <col min="6226" max="6253" width="1.8828125" style="113" customWidth="1"/>
    <col min="6254" max="6400" width="8.875" style="113" customWidth="1"/>
    <col min="6401" max="6401" width="28.78515625" style="113" customWidth="1"/>
    <col min="6402" max="6481" width="20.84765625" style="113" customWidth="1"/>
    <col min="6482" max="6509" width="1.8828125" style="113" customWidth="1"/>
    <col min="6510" max="6656" width="8.875" style="113" customWidth="1"/>
    <col min="6657" max="6657" width="28.78515625" style="113" customWidth="1"/>
    <col min="6658" max="6737" width="20.84765625" style="113" customWidth="1"/>
    <col min="6738" max="6765" width="1.8828125" style="113" customWidth="1"/>
    <col min="6766" max="6912" width="8.875" style="113" customWidth="1"/>
    <col min="6913" max="6913" width="28.78515625" style="113" customWidth="1"/>
    <col min="6914" max="6993" width="20.84765625" style="113" customWidth="1"/>
    <col min="6994" max="7021" width="1.8828125" style="113" customWidth="1"/>
    <col min="7022" max="7168" width="8.875" style="113" customWidth="1"/>
    <col min="7169" max="7169" width="28.78515625" style="113" customWidth="1"/>
    <col min="7170" max="7249" width="20.84765625" style="113" customWidth="1"/>
    <col min="7250" max="7277" width="1.8828125" style="113" customWidth="1"/>
    <col min="7278" max="7424" width="8.875" style="113" customWidth="1"/>
    <col min="7425" max="7425" width="28.78515625" style="113" customWidth="1"/>
    <col min="7426" max="7505" width="20.84765625" style="113" customWidth="1"/>
    <col min="7506" max="7533" width="1.8828125" style="113" customWidth="1"/>
    <col min="7534" max="7680" width="8.875" style="113" customWidth="1"/>
    <col min="7681" max="7681" width="28.78515625" style="113" customWidth="1"/>
    <col min="7682" max="7761" width="20.84765625" style="113" customWidth="1"/>
    <col min="7762" max="7789" width="1.8828125" style="113" customWidth="1"/>
    <col min="7790" max="7936" width="8.875" style="113" customWidth="1"/>
    <col min="7937" max="7937" width="28.78515625" style="113" customWidth="1"/>
    <col min="7938" max="8017" width="20.84765625" style="113" customWidth="1"/>
    <col min="8018" max="8045" width="1.8828125" style="113" customWidth="1"/>
    <col min="8046" max="8192" width="8.875" style="113" customWidth="1"/>
    <col min="8193" max="8193" width="28.78515625" style="113" customWidth="1"/>
    <col min="8194" max="8273" width="20.84765625" style="113" customWidth="1"/>
    <col min="8274" max="8301" width="1.8828125" style="113" customWidth="1"/>
    <col min="8302" max="8448" width="8.875" style="113" customWidth="1"/>
    <col min="8449" max="8449" width="28.78515625" style="113" customWidth="1"/>
    <col min="8450" max="8529" width="20.84765625" style="113" customWidth="1"/>
    <col min="8530" max="8557" width="1.8828125" style="113" customWidth="1"/>
    <col min="8558" max="8704" width="8.875" style="113" customWidth="1"/>
    <col min="8705" max="8705" width="28.78515625" style="113" customWidth="1"/>
    <col min="8706" max="8785" width="20.84765625" style="113" customWidth="1"/>
    <col min="8786" max="8813" width="1.8828125" style="113" customWidth="1"/>
    <col min="8814" max="8960" width="8.875" style="113" customWidth="1"/>
    <col min="8961" max="8961" width="28.78515625" style="113" customWidth="1"/>
    <col min="8962" max="9041" width="20.84765625" style="113" customWidth="1"/>
    <col min="9042" max="9069" width="1.8828125" style="113" customWidth="1"/>
    <col min="9070" max="9216" width="8.875" style="113" customWidth="1"/>
    <col min="9217" max="9217" width="28.78515625" style="113" customWidth="1"/>
    <col min="9218" max="9297" width="20.84765625" style="113" customWidth="1"/>
    <col min="9298" max="9325" width="1.8828125" style="113" customWidth="1"/>
    <col min="9326" max="9472" width="8.875" style="113" customWidth="1"/>
    <col min="9473" max="9473" width="28.78515625" style="113" customWidth="1"/>
    <col min="9474" max="9553" width="20.84765625" style="113" customWidth="1"/>
    <col min="9554" max="9581" width="1.8828125" style="113" customWidth="1"/>
    <col min="9582" max="9728" width="8.875" style="113" customWidth="1"/>
    <col min="9729" max="9729" width="28.78515625" style="113" customWidth="1"/>
    <col min="9730" max="9809" width="20.84765625" style="113" customWidth="1"/>
    <col min="9810" max="9837" width="1.8828125" style="113" customWidth="1"/>
    <col min="9838" max="9984" width="8.875" style="113" customWidth="1"/>
    <col min="9985" max="9985" width="28.78515625" style="113" customWidth="1"/>
    <col min="9986" max="10065" width="20.84765625" style="113" customWidth="1"/>
    <col min="10066" max="10093" width="1.8828125" style="113" customWidth="1"/>
    <col min="10094" max="10240" width="8.875" style="113" customWidth="1"/>
    <col min="10241" max="10241" width="28.78515625" style="113" customWidth="1"/>
    <col min="10242" max="10321" width="20.84765625" style="113" customWidth="1"/>
    <col min="10322" max="10349" width="1.8828125" style="113" customWidth="1"/>
    <col min="10350" max="10496" width="8.875" style="113" customWidth="1"/>
    <col min="10497" max="10497" width="28.78515625" style="113" customWidth="1"/>
    <col min="10498" max="10577" width="20.84765625" style="113" customWidth="1"/>
    <col min="10578" max="10605" width="1.8828125" style="113" customWidth="1"/>
    <col min="10606" max="10752" width="8.875" style="113" customWidth="1"/>
    <col min="10753" max="10753" width="28.78515625" style="113" customWidth="1"/>
    <col min="10754" max="10833" width="20.84765625" style="113" customWidth="1"/>
    <col min="10834" max="10861" width="1.8828125" style="113" customWidth="1"/>
    <col min="10862" max="11008" width="8.875" style="113" customWidth="1"/>
    <col min="11009" max="11009" width="28.78515625" style="113" customWidth="1"/>
    <col min="11010" max="11089" width="20.84765625" style="113" customWidth="1"/>
    <col min="11090" max="11117" width="1.8828125" style="113" customWidth="1"/>
    <col min="11118" max="11264" width="8.875" style="113" customWidth="1"/>
    <col min="11265" max="11265" width="28.78515625" style="113" customWidth="1"/>
    <col min="11266" max="11345" width="20.84765625" style="113" customWidth="1"/>
    <col min="11346" max="11373" width="1.8828125" style="113" customWidth="1"/>
    <col min="11374" max="11520" width="8.875" style="113" customWidth="1"/>
    <col min="11521" max="11521" width="28.78515625" style="113" customWidth="1"/>
    <col min="11522" max="11601" width="20.84765625" style="113" customWidth="1"/>
    <col min="11602" max="11629" width="1.8828125" style="113" customWidth="1"/>
    <col min="11630" max="11776" width="8.875" style="113" customWidth="1"/>
    <col min="11777" max="11777" width="28.78515625" style="113" customWidth="1"/>
    <col min="11778" max="11857" width="20.84765625" style="113" customWidth="1"/>
    <col min="11858" max="11885" width="1.8828125" style="113" customWidth="1"/>
    <col min="11886" max="12032" width="8.875" style="113" customWidth="1"/>
    <col min="12033" max="12033" width="28.78515625" style="113" customWidth="1"/>
    <col min="12034" max="12113" width="20.84765625" style="113" customWidth="1"/>
    <col min="12114" max="12141" width="1.8828125" style="113" customWidth="1"/>
    <col min="12142" max="12288" width="8.875" style="113" customWidth="1"/>
    <col min="12289" max="12289" width="28.78515625" style="113" customWidth="1"/>
    <col min="12290" max="12369" width="20.84765625" style="113" customWidth="1"/>
    <col min="12370" max="12397" width="1.8828125" style="113" customWidth="1"/>
    <col min="12398" max="12544" width="8.875" style="113" customWidth="1"/>
    <col min="12545" max="12545" width="28.78515625" style="113" customWidth="1"/>
    <col min="12546" max="12625" width="20.84765625" style="113" customWidth="1"/>
    <col min="12626" max="12653" width="1.8828125" style="113" customWidth="1"/>
    <col min="12654" max="12800" width="8.875" style="113" customWidth="1"/>
    <col min="12801" max="12801" width="28.78515625" style="113" customWidth="1"/>
    <col min="12802" max="12881" width="20.84765625" style="113" customWidth="1"/>
    <col min="12882" max="12909" width="1.8828125" style="113" customWidth="1"/>
    <col min="12910" max="13056" width="8.875" style="113" customWidth="1"/>
    <col min="13057" max="13057" width="28.78515625" style="113" customWidth="1"/>
    <col min="13058" max="13137" width="20.84765625" style="113" customWidth="1"/>
    <col min="13138" max="13165" width="1.8828125" style="113" customWidth="1"/>
    <col min="13166" max="13312" width="8.875" style="113" customWidth="1"/>
    <col min="13313" max="13313" width="28.78515625" style="113" customWidth="1"/>
    <col min="13314" max="13393" width="20.84765625" style="113" customWidth="1"/>
    <col min="13394" max="13421" width="1.8828125" style="113" customWidth="1"/>
    <col min="13422" max="13568" width="8.875" style="113" customWidth="1"/>
    <col min="13569" max="13569" width="28.78515625" style="113" customWidth="1"/>
    <col min="13570" max="13649" width="20.84765625" style="113" customWidth="1"/>
    <col min="13650" max="13677" width="1.8828125" style="113" customWidth="1"/>
    <col min="13678" max="13824" width="8.875" style="113" customWidth="1"/>
    <col min="13825" max="13825" width="28.78515625" style="113" customWidth="1"/>
    <col min="13826" max="13905" width="20.84765625" style="113" customWidth="1"/>
    <col min="13906" max="13933" width="1.8828125" style="113" customWidth="1"/>
    <col min="13934" max="14080" width="8.875" style="113" customWidth="1"/>
    <col min="14081" max="14081" width="28.78515625" style="113" customWidth="1"/>
    <col min="14082" max="14161" width="20.84765625" style="113" customWidth="1"/>
    <col min="14162" max="14189" width="1.8828125" style="113" customWidth="1"/>
    <col min="14190" max="14336" width="8.875" style="113" customWidth="1"/>
    <col min="14337" max="14337" width="28.78515625" style="113" customWidth="1"/>
    <col min="14338" max="14417" width="20.84765625" style="113" customWidth="1"/>
    <col min="14418" max="14445" width="1.8828125" style="113" customWidth="1"/>
    <col min="14446" max="14592" width="8.875" style="113" customWidth="1"/>
    <col min="14593" max="14593" width="28.78515625" style="113" customWidth="1"/>
    <col min="14594" max="14673" width="20.84765625" style="113" customWidth="1"/>
    <col min="14674" max="14701" width="1.8828125" style="113" customWidth="1"/>
    <col min="14702" max="14848" width="8.875" style="113" customWidth="1"/>
    <col min="14849" max="14849" width="28.78515625" style="113" customWidth="1"/>
    <col min="14850" max="14929" width="20.84765625" style="113" customWidth="1"/>
    <col min="14930" max="14957" width="1.8828125" style="113" customWidth="1"/>
    <col min="14958" max="15104" width="8.875" style="113" customWidth="1"/>
    <col min="15105" max="15105" width="28.78515625" style="113" customWidth="1"/>
    <col min="15106" max="15185" width="20.84765625" style="113" customWidth="1"/>
    <col min="15186" max="15213" width="1.8828125" style="113" customWidth="1"/>
    <col min="15214" max="15360" width="8.875" style="113" customWidth="1"/>
    <col min="15361" max="15361" width="28.78515625" style="113" customWidth="1"/>
    <col min="15362" max="15441" width="20.84765625" style="113" customWidth="1"/>
    <col min="15442" max="15469" width="1.8828125" style="113" customWidth="1"/>
    <col min="15470" max="15616" width="8.875" style="113" customWidth="1"/>
    <col min="15617" max="15617" width="28.78515625" style="113" customWidth="1"/>
    <col min="15618" max="15697" width="20.84765625" style="113" customWidth="1"/>
    <col min="15698" max="15725" width="1.8828125" style="113" customWidth="1"/>
    <col min="15726" max="15872" width="8.875" style="113" customWidth="1"/>
    <col min="15873" max="15873" width="28.78515625" style="113" customWidth="1"/>
    <col min="15874" max="15953" width="20.84765625" style="113" customWidth="1"/>
    <col min="15954" max="15981" width="1.8828125" style="113" customWidth="1"/>
    <col min="15982" max="16128" width="8.875" style="113" customWidth="1"/>
    <col min="16129" max="16129" width="28.78515625" style="113" customWidth="1"/>
    <col min="16130" max="16209" width="20.84765625" style="113" customWidth="1"/>
    <col min="16210" max="16237" width="1.8828125" style="113" customWidth="1"/>
    <col min="16238" max="16384" width="8.875" style="113" customWidth="1"/>
  </cols>
  <sheetData>
    <row r="6" spans="1:255" ht="16.5" customHeight="1" x14ac:dyDescent="0.2">
      <c r="A6" s="112" t="s">
        <v>144</v>
      </c>
    </row>
    <row r="8" spans="1:255" x14ac:dyDescent="0.1">
      <c r="A8" s="143"/>
      <c r="B8" s="143"/>
      <c r="C8" s="119"/>
      <c r="D8" s="119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0"/>
      <c r="ES8" s="120"/>
      <c r="ET8" s="120"/>
      <c r="EU8" s="120"/>
      <c r="EV8" s="120"/>
      <c r="EW8" s="120"/>
      <c r="EX8" s="120"/>
      <c r="EY8" s="120"/>
      <c r="EZ8" s="120"/>
      <c r="FA8" s="120"/>
      <c r="FB8" s="120"/>
      <c r="FC8" s="120"/>
      <c r="FD8" s="120"/>
      <c r="FE8" s="120"/>
      <c r="FF8" s="120"/>
      <c r="FG8" s="120"/>
      <c r="FH8" s="120"/>
      <c r="FI8" s="120"/>
      <c r="FJ8" s="120"/>
      <c r="FK8" s="120"/>
      <c r="FL8" s="120"/>
      <c r="FM8" s="120"/>
      <c r="FN8" s="120"/>
      <c r="FO8" s="120"/>
      <c r="FP8" s="120"/>
      <c r="FQ8" s="120"/>
      <c r="FR8" s="120"/>
      <c r="FS8" s="120"/>
      <c r="FT8" s="120"/>
      <c r="FU8" s="120"/>
      <c r="FV8" s="120"/>
      <c r="FW8" s="120"/>
      <c r="FX8" s="120"/>
      <c r="FY8" s="120"/>
      <c r="FZ8" s="120"/>
      <c r="GA8" s="120"/>
      <c r="GB8" s="120"/>
      <c r="GC8" s="120"/>
      <c r="GD8" s="120"/>
      <c r="GE8" s="120"/>
      <c r="GF8" s="120"/>
      <c r="GG8" s="120"/>
      <c r="GH8" s="120"/>
      <c r="GI8" s="120"/>
      <c r="GJ8" s="120"/>
      <c r="GK8" s="120"/>
      <c r="GL8" s="120"/>
      <c r="GM8" s="120"/>
      <c r="GN8" s="120"/>
      <c r="GO8" s="120"/>
      <c r="GP8" s="120"/>
      <c r="GQ8" s="120"/>
      <c r="GR8" s="120"/>
      <c r="GS8" s="120"/>
      <c r="GT8" s="120"/>
      <c r="GU8" s="120"/>
      <c r="GV8" s="120"/>
      <c r="GW8" s="120"/>
      <c r="GX8" s="120"/>
      <c r="GY8" s="120"/>
      <c r="GZ8" s="120"/>
      <c r="HA8" s="120"/>
      <c r="HB8" s="120"/>
      <c r="HC8" s="120"/>
      <c r="HD8" s="120"/>
      <c r="HE8" s="120"/>
      <c r="HF8" s="120"/>
      <c r="HG8" s="120"/>
      <c r="HH8" s="120"/>
      <c r="HI8" s="120"/>
      <c r="HJ8" s="120"/>
      <c r="HK8" s="120"/>
      <c r="HL8" s="120"/>
      <c r="HM8" s="120"/>
      <c r="HN8" s="120"/>
      <c r="HO8" s="120"/>
      <c r="HP8" s="120"/>
      <c r="HQ8" s="120"/>
      <c r="HR8" s="120"/>
      <c r="HS8" s="120"/>
      <c r="HT8" s="120"/>
      <c r="HU8" s="120"/>
      <c r="HV8" s="120"/>
      <c r="HW8" s="120"/>
      <c r="HX8" s="120"/>
      <c r="HY8" s="120"/>
      <c r="HZ8" s="120"/>
      <c r="IA8" s="120"/>
      <c r="IB8" s="120"/>
      <c r="IC8" s="120"/>
      <c r="ID8" s="120"/>
      <c r="IE8" s="120"/>
      <c r="IF8" s="120"/>
      <c r="IG8" s="120"/>
      <c r="IH8" s="120"/>
      <c r="II8" s="120"/>
      <c r="IJ8" s="120"/>
      <c r="IK8" s="120"/>
      <c r="IL8" s="120"/>
      <c r="IM8" s="120"/>
      <c r="IN8" s="120"/>
      <c r="IO8" s="120"/>
      <c r="IP8" s="120"/>
      <c r="IQ8" s="120"/>
      <c r="IR8" s="120"/>
      <c r="IS8" s="120"/>
      <c r="IT8" s="120"/>
      <c r="IU8" s="120"/>
    </row>
    <row r="9" spans="1:255" x14ac:dyDescent="0.1">
      <c r="A9" s="143" t="s">
        <v>145</v>
      </c>
      <c r="B9" s="143" t="s">
        <v>146</v>
      </c>
      <c r="C9" s="119"/>
      <c r="D9" s="119"/>
    </row>
    <row r="10" spans="1:255" x14ac:dyDescent="0.1">
      <c r="A10" s="143" t="s">
        <v>147</v>
      </c>
      <c r="B10" s="143" t="s">
        <v>148</v>
      </c>
      <c r="C10" s="119"/>
      <c r="D10" s="119"/>
    </row>
    <row r="11" spans="1:255" x14ac:dyDescent="0.1">
      <c r="A11" s="143" t="s">
        <v>149</v>
      </c>
      <c r="B11" s="143" t="s">
        <v>150</v>
      </c>
      <c r="C11" s="119"/>
      <c r="D11" s="119"/>
    </row>
    <row r="13" spans="1:255" x14ac:dyDescent="0.1">
      <c r="A13" s="143" t="s">
        <v>151</v>
      </c>
      <c r="B13" s="119"/>
      <c r="C13" s="119"/>
      <c r="D13" s="119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  <c r="EM13" s="120"/>
      <c r="EN13" s="120"/>
      <c r="EO13" s="120"/>
      <c r="EP13" s="120"/>
      <c r="EQ13" s="120"/>
      <c r="ER13" s="120"/>
      <c r="ES13" s="120"/>
      <c r="ET13" s="120"/>
      <c r="EU13" s="120"/>
      <c r="EV13" s="120"/>
      <c r="EW13" s="120"/>
      <c r="EX13" s="120"/>
      <c r="EY13" s="120"/>
      <c r="EZ13" s="120"/>
      <c r="FA13" s="120"/>
      <c r="FB13" s="120"/>
      <c r="FC13" s="120"/>
      <c r="FD13" s="120"/>
      <c r="FE13" s="120"/>
      <c r="FF13" s="120"/>
      <c r="FG13" s="120"/>
      <c r="FH13" s="120"/>
      <c r="FI13" s="120"/>
      <c r="FJ13" s="120"/>
      <c r="FK13" s="120"/>
      <c r="FL13" s="120"/>
      <c r="FM13" s="120"/>
      <c r="FN13" s="120"/>
      <c r="FO13" s="120"/>
      <c r="FP13" s="120"/>
      <c r="FQ13" s="120"/>
      <c r="FR13" s="120"/>
      <c r="FS13" s="120"/>
      <c r="FT13" s="120"/>
      <c r="FU13" s="120"/>
      <c r="FV13" s="120"/>
      <c r="FW13" s="120"/>
      <c r="FX13" s="120"/>
      <c r="FY13" s="120"/>
      <c r="FZ13" s="120"/>
      <c r="GA13" s="120"/>
      <c r="GB13" s="120"/>
      <c r="GC13" s="120"/>
      <c r="GD13" s="120"/>
      <c r="GE13" s="120"/>
      <c r="GF13" s="120"/>
      <c r="GG13" s="120"/>
      <c r="GH13" s="120"/>
      <c r="GI13" s="120"/>
      <c r="GJ13" s="120"/>
      <c r="GK13" s="120"/>
      <c r="GL13" s="120"/>
      <c r="GM13" s="120"/>
      <c r="GN13" s="120"/>
      <c r="GO13" s="120"/>
      <c r="GP13" s="120"/>
      <c r="GQ13" s="120"/>
      <c r="GR13" s="120"/>
      <c r="GS13" s="120"/>
      <c r="GT13" s="120"/>
      <c r="GU13" s="120"/>
      <c r="GV13" s="120"/>
      <c r="GW13" s="120"/>
      <c r="GX13" s="120"/>
      <c r="GY13" s="120"/>
      <c r="GZ13" s="120"/>
      <c r="HA13" s="120"/>
      <c r="HB13" s="120"/>
      <c r="HC13" s="120"/>
      <c r="HD13" s="120"/>
      <c r="HE13" s="120"/>
      <c r="HF13" s="120"/>
      <c r="HG13" s="120"/>
      <c r="HH13" s="120"/>
      <c r="HI13" s="120"/>
      <c r="HJ13" s="120"/>
      <c r="HK13" s="120"/>
      <c r="HL13" s="120"/>
      <c r="HM13" s="120"/>
      <c r="HN13" s="120"/>
      <c r="HO13" s="120"/>
      <c r="HP13" s="120"/>
      <c r="HQ13" s="120"/>
      <c r="HR13" s="120"/>
      <c r="HS13" s="120"/>
      <c r="HT13" s="120"/>
      <c r="HU13" s="120"/>
      <c r="HV13" s="120"/>
      <c r="HW13" s="120"/>
      <c r="HX13" s="120"/>
      <c r="HY13" s="120"/>
      <c r="HZ13" s="120"/>
      <c r="IA13" s="120"/>
      <c r="IB13" s="120"/>
      <c r="IC13" s="120"/>
      <c r="ID13" s="120"/>
      <c r="IE13" s="120"/>
      <c r="IF13" s="120"/>
      <c r="IG13" s="120"/>
      <c r="IH13" s="120"/>
      <c r="II13" s="120"/>
      <c r="IJ13" s="120"/>
      <c r="IK13" s="120"/>
      <c r="IL13" s="120"/>
      <c r="IM13" s="120"/>
      <c r="IN13" s="120"/>
      <c r="IO13" s="120"/>
      <c r="IP13" s="120"/>
      <c r="IQ13" s="120"/>
      <c r="IR13" s="120"/>
      <c r="IS13" s="120"/>
      <c r="IT13" s="120"/>
      <c r="IU13" s="120"/>
    </row>
    <row r="15" spans="1:255" x14ac:dyDescent="0.1">
      <c r="A15" s="119" t="s">
        <v>152</v>
      </c>
      <c r="B15" s="119" t="s">
        <v>153</v>
      </c>
      <c r="C15" s="119" t="s">
        <v>23</v>
      </c>
      <c r="D15" s="119" t="s">
        <v>154</v>
      </c>
      <c r="E15" s="119" t="s">
        <v>155</v>
      </c>
      <c r="F15" s="119" t="s">
        <v>156</v>
      </c>
      <c r="H15" s="119" t="s">
        <v>157</v>
      </c>
      <c r="I15" s="119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/>
      <c r="FA15" s="120"/>
      <c r="FB15" s="120"/>
      <c r="FC15" s="120"/>
      <c r="FD15" s="120"/>
      <c r="FE15" s="120"/>
      <c r="FF15" s="120"/>
      <c r="FG15" s="120"/>
      <c r="FH15" s="120"/>
      <c r="FI15" s="120"/>
      <c r="FJ15" s="120"/>
      <c r="FK15" s="120"/>
      <c r="FL15" s="120"/>
      <c r="FM15" s="120"/>
      <c r="FN15" s="120"/>
      <c r="FO15" s="120"/>
      <c r="FP15" s="120"/>
      <c r="FQ15" s="120"/>
      <c r="FR15" s="120"/>
      <c r="FS15" s="120"/>
      <c r="FT15" s="120"/>
      <c r="FU15" s="120"/>
      <c r="FV15" s="120"/>
      <c r="FW15" s="120"/>
      <c r="FX15" s="120"/>
      <c r="FY15" s="120"/>
      <c r="FZ15" s="120"/>
      <c r="GA15" s="120"/>
      <c r="GB15" s="120"/>
      <c r="GC15" s="120"/>
      <c r="GD15" s="120"/>
      <c r="GE15" s="120"/>
      <c r="GF15" s="120"/>
      <c r="GG15" s="120"/>
      <c r="GH15" s="120"/>
      <c r="GI15" s="120"/>
      <c r="GJ15" s="120"/>
      <c r="GK15" s="120"/>
      <c r="GL15" s="120"/>
      <c r="GM15" s="120"/>
      <c r="GN15" s="120"/>
      <c r="GO15" s="120"/>
      <c r="GP15" s="120"/>
      <c r="GQ15" s="120"/>
      <c r="GR15" s="120"/>
      <c r="GS15" s="120"/>
      <c r="GT15" s="120"/>
      <c r="GU15" s="120"/>
      <c r="GV15" s="120"/>
      <c r="GW15" s="120"/>
      <c r="GX15" s="120"/>
      <c r="GY15" s="120"/>
      <c r="GZ15" s="120"/>
      <c r="HA15" s="120"/>
      <c r="HB15" s="120"/>
      <c r="HC15" s="120"/>
      <c r="HD15" s="120"/>
      <c r="HE15" s="120"/>
      <c r="HF15" s="120"/>
      <c r="HG15" s="120"/>
      <c r="HH15" s="120"/>
      <c r="HI15" s="120"/>
      <c r="HJ15" s="120"/>
      <c r="HK15" s="120"/>
      <c r="HL15" s="120"/>
      <c r="HM15" s="120"/>
      <c r="HN15" s="120"/>
      <c r="HO15" s="120"/>
      <c r="HP15" s="120"/>
      <c r="HQ15" s="120"/>
      <c r="HR15" s="120"/>
      <c r="HS15" s="120"/>
      <c r="HT15" s="120"/>
      <c r="HU15" s="120"/>
      <c r="HV15" s="120"/>
      <c r="HW15" s="120"/>
      <c r="HX15" s="120"/>
      <c r="HY15" s="120"/>
      <c r="HZ15" s="120"/>
      <c r="IA15" s="120"/>
      <c r="IB15" s="120"/>
      <c r="IC15" s="120"/>
      <c r="ID15" s="120"/>
      <c r="IE15" s="120"/>
      <c r="IF15" s="120"/>
      <c r="IG15" s="120"/>
      <c r="IH15" s="120"/>
      <c r="II15" s="120"/>
      <c r="IJ15" s="120"/>
      <c r="IK15" s="120"/>
      <c r="IL15" s="120"/>
      <c r="IM15" s="120"/>
      <c r="IN15" s="120"/>
      <c r="IO15" s="120"/>
      <c r="IP15" s="120"/>
      <c r="IQ15" s="120"/>
      <c r="IR15" s="120"/>
      <c r="IS15" s="120"/>
      <c r="IT15" s="120"/>
      <c r="IU15" s="120"/>
    </row>
    <row r="16" spans="1:255" x14ac:dyDescent="0.1">
      <c r="A16" s="113" t="s">
        <v>158</v>
      </c>
      <c r="B16" s="144">
        <v>68.430000000000007</v>
      </c>
      <c r="C16" s="144">
        <v>69</v>
      </c>
      <c r="D16" s="144" t="s">
        <v>159</v>
      </c>
      <c r="E16" s="144">
        <v>4.38</v>
      </c>
      <c r="F16" s="144" t="s">
        <v>160</v>
      </c>
      <c r="H16" s="113" t="s">
        <v>161</v>
      </c>
      <c r="I16" s="113">
        <v>13</v>
      </c>
    </row>
    <row r="17" spans="1:255" x14ac:dyDescent="0.1">
      <c r="A17" s="113" t="s">
        <v>162</v>
      </c>
      <c r="B17" s="145">
        <v>6.3256900000000005E-2</v>
      </c>
      <c r="C17" s="145">
        <v>6.5000000000000002E-2</v>
      </c>
      <c r="D17" s="144" t="s">
        <v>163</v>
      </c>
      <c r="E17" s="144">
        <v>0.8</v>
      </c>
      <c r="F17" s="144" t="s">
        <v>164</v>
      </c>
      <c r="H17" s="113" t="s">
        <v>165</v>
      </c>
      <c r="I17" s="113">
        <v>7</v>
      </c>
    </row>
    <row r="18" spans="1:255" x14ac:dyDescent="0.1">
      <c r="A18" s="113" t="s">
        <v>166</v>
      </c>
      <c r="B18" s="144" t="s">
        <v>167</v>
      </c>
      <c r="C18" s="144"/>
      <c r="D18" s="144"/>
      <c r="E18" s="144"/>
      <c r="F18" s="144"/>
      <c r="H18" s="113" t="s">
        <v>168</v>
      </c>
      <c r="I18" s="113">
        <v>7</v>
      </c>
    </row>
    <row r="19" spans="1:255" x14ac:dyDescent="0.1">
      <c r="A19" s="113" t="s">
        <v>169</v>
      </c>
      <c r="B19" s="144" t="s">
        <v>170</v>
      </c>
      <c r="C19" s="144"/>
      <c r="D19" s="144"/>
      <c r="E19" s="144"/>
      <c r="F19" s="144"/>
      <c r="H19" s="113" t="s">
        <v>171</v>
      </c>
      <c r="I19" s="113">
        <v>0</v>
      </c>
    </row>
    <row r="20" spans="1:255" x14ac:dyDescent="0.1">
      <c r="H20" s="113" t="s">
        <v>172</v>
      </c>
      <c r="I20" s="113">
        <v>0</v>
      </c>
    </row>
    <row r="21" spans="1:255" x14ac:dyDescent="0.1">
      <c r="H21" s="113" t="s">
        <v>173</v>
      </c>
      <c r="I21" s="113">
        <v>0</v>
      </c>
    </row>
    <row r="23" spans="1:255" x14ac:dyDescent="0.1">
      <c r="A23" s="119" t="s">
        <v>174</v>
      </c>
      <c r="B23" s="119" t="s">
        <v>153</v>
      </c>
      <c r="C23" s="119" t="s">
        <v>23</v>
      </c>
      <c r="D23" s="119" t="s">
        <v>154</v>
      </c>
      <c r="E23" s="119" t="s">
        <v>155</v>
      </c>
      <c r="F23" s="119" t="s">
        <v>156</v>
      </c>
      <c r="H23" s="119" t="s">
        <v>175</v>
      </c>
      <c r="I23" s="119"/>
      <c r="DF23" s="120"/>
      <c r="DG23" s="120"/>
      <c r="DH23" s="120"/>
      <c r="DI23" s="120"/>
      <c r="DJ23" s="120"/>
      <c r="DK23" s="120"/>
      <c r="DL23" s="120"/>
      <c r="DM23" s="120"/>
      <c r="DN23" s="120"/>
      <c r="DO23" s="120"/>
      <c r="DP23" s="120"/>
      <c r="DQ23" s="120"/>
      <c r="DR23" s="120"/>
      <c r="DS23" s="120"/>
      <c r="DT23" s="120"/>
      <c r="DU23" s="120"/>
      <c r="DV23" s="120"/>
      <c r="DW23" s="120"/>
      <c r="DX23" s="120"/>
      <c r="DY23" s="120"/>
      <c r="DZ23" s="120"/>
      <c r="EA23" s="120"/>
      <c r="EB23" s="120"/>
      <c r="EC23" s="120"/>
      <c r="ED23" s="120"/>
      <c r="EE23" s="120"/>
      <c r="EF23" s="120"/>
      <c r="EG23" s="120"/>
      <c r="EH23" s="120"/>
      <c r="EI23" s="120"/>
      <c r="EJ23" s="120"/>
      <c r="EK23" s="120"/>
      <c r="EL23" s="120"/>
      <c r="EM23" s="120"/>
      <c r="EN23" s="120"/>
      <c r="EO23" s="120"/>
      <c r="EP23" s="120"/>
      <c r="EQ23" s="120"/>
      <c r="ER23" s="120"/>
      <c r="ES23" s="120"/>
      <c r="ET23" s="120"/>
      <c r="EU23" s="120"/>
      <c r="EV23" s="120"/>
      <c r="EW23" s="120"/>
      <c r="EX23" s="120"/>
      <c r="EY23" s="120"/>
      <c r="EZ23" s="120"/>
      <c r="FA23" s="120"/>
      <c r="FB23" s="120"/>
      <c r="FC23" s="120"/>
      <c r="FD23" s="120"/>
      <c r="FE23" s="120"/>
      <c r="FF23" s="120"/>
      <c r="FG23" s="120"/>
      <c r="FH23" s="120"/>
      <c r="FI23" s="120"/>
      <c r="FJ23" s="120"/>
      <c r="FK23" s="120"/>
      <c r="FL23" s="120"/>
      <c r="FM23" s="120"/>
      <c r="FN23" s="120"/>
      <c r="FO23" s="120"/>
      <c r="FP23" s="120"/>
      <c r="FQ23" s="120"/>
      <c r="FR23" s="120"/>
      <c r="FS23" s="120"/>
      <c r="FT23" s="120"/>
      <c r="FU23" s="120"/>
      <c r="FV23" s="120"/>
      <c r="FW23" s="120"/>
      <c r="FX23" s="120"/>
      <c r="FY23" s="120"/>
      <c r="FZ23" s="120"/>
      <c r="GA23" s="120"/>
      <c r="GB23" s="120"/>
      <c r="GC23" s="120"/>
      <c r="GD23" s="120"/>
      <c r="GE23" s="120"/>
      <c r="GF23" s="120"/>
      <c r="GG23" s="120"/>
      <c r="GH23" s="120"/>
      <c r="GI23" s="120"/>
      <c r="GJ23" s="120"/>
      <c r="GK23" s="120"/>
      <c r="GL23" s="120"/>
      <c r="GM23" s="120"/>
      <c r="GN23" s="120"/>
      <c r="GO23" s="120"/>
      <c r="GP23" s="120"/>
      <c r="GQ23" s="120"/>
      <c r="GR23" s="120"/>
      <c r="GS23" s="120"/>
      <c r="GT23" s="120"/>
      <c r="GU23" s="120"/>
      <c r="GV23" s="120"/>
      <c r="GW23" s="120"/>
      <c r="GX23" s="120"/>
      <c r="GY23" s="120"/>
      <c r="GZ23" s="120"/>
      <c r="HA23" s="120"/>
      <c r="HB23" s="120"/>
      <c r="HC23" s="120"/>
      <c r="HD23" s="120"/>
      <c r="HE23" s="120"/>
      <c r="HF23" s="120"/>
      <c r="HG23" s="120"/>
      <c r="HH23" s="120"/>
      <c r="HI23" s="120"/>
      <c r="HJ23" s="120"/>
      <c r="HK23" s="120"/>
      <c r="HL23" s="120"/>
      <c r="HM23" s="120"/>
      <c r="HN23" s="120"/>
      <c r="HO23" s="120"/>
      <c r="HP23" s="120"/>
      <c r="HQ23" s="120"/>
      <c r="HR23" s="120"/>
      <c r="HS23" s="120"/>
      <c r="HT23" s="120"/>
      <c r="HU23" s="120"/>
      <c r="HV23" s="120"/>
      <c r="HW23" s="120"/>
      <c r="HX23" s="120"/>
      <c r="HY23" s="120"/>
      <c r="HZ23" s="120"/>
      <c r="IA23" s="120"/>
      <c r="IB23" s="120"/>
      <c r="IC23" s="120"/>
      <c r="ID23" s="120"/>
      <c r="IE23" s="120"/>
      <c r="IF23" s="120"/>
      <c r="IG23" s="120"/>
      <c r="IH23" s="120"/>
      <c r="II23" s="120"/>
      <c r="IJ23" s="120"/>
      <c r="IK23" s="120"/>
      <c r="IL23" s="120"/>
      <c r="IM23" s="120"/>
      <c r="IN23" s="120"/>
      <c r="IO23" s="120"/>
      <c r="IP23" s="120"/>
      <c r="IQ23" s="120"/>
      <c r="IR23" s="120"/>
      <c r="IS23" s="120"/>
      <c r="IT23" s="120"/>
      <c r="IU23" s="120"/>
    </row>
    <row r="24" spans="1:255" x14ac:dyDescent="0.1">
      <c r="A24" s="113" t="s">
        <v>158</v>
      </c>
      <c r="B24" s="144">
        <v>55.91</v>
      </c>
      <c r="C24" s="144">
        <v>55.91</v>
      </c>
      <c r="D24" s="144" t="s">
        <v>176</v>
      </c>
      <c r="E24" s="144">
        <v>0</v>
      </c>
      <c r="F24" s="144" t="s">
        <v>177</v>
      </c>
      <c r="H24" s="113" t="s">
        <v>161</v>
      </c>
      <c r="I24" s="113">
        <v>0</v>
      </c>
    </row>
    <row r="25" spans="1:255" x14ac:dyDescent="0.1">
      <c r="A25" s="113" t="s">
        <v>169</v>
      </c>
      <c r="B25" s="144" t="s">
        <v>170</v>
      </c>
      <c r="C25" s="144"/>
      <c r="D25" s="144"/>
      <c r="E25" s="144"/>
      <c r="F25" s="144"/>
      <c r="H25" s="113" t="s">
        <v>165</v>
      </c>
      <c r="I25" s="113">
        <v>1</v>
      </c>
    </row>
    <row r="26" spans="1:255" x14ac:dyDescent="0.1">
      <c r="H26" s="113" t="s">
        <v>168</v>
      </c>
      <c r="I26" s="113">
        <v>0</v>
      </c>
    </row>
    <row r="27" spans="1:255" x14ac:dyDescent="0.1">
      <c r="H27" s="113" t="s">
        <v>171</v>
      </c>
      <c r="I27" s="113">
        <v>0</v>
      </c>
    </row>
    <row r="28" spans="1:255" x14ac:dyDescent="0.1">
      <c r="H28" s="113" t="s">
        <v>172</v>
      </c>
      <c r="I28" s="113">
        <v>0</v>
      </c>
    </row>
    <row r="29" spans="1:255" x14ac:dyDescent="0.1">
      <c r="H29" s="113" t="s">
        <v>173</v>
      </c>
      <c r="I29" s="113">
        <v>0</v>
      </c>
    </row>
    <row r="32" spans="1:255" x14ac:dyDescent="0.1">
      <c r="A32" s="143" t="s">
        <v>178</v>
      </c>
      <c r="B32" s="143" t="s">
        <v>179</v>
      </c>
      <c r="C32" s="143" t="s">
        <v>180</v>
      </c>
      <c r="D32" s="143" t="s">
        <v>181</v>
      </c>
      <c r="F32" s="143" t="s">
        <v>182</v>
      </c>
      <c r="G32" s="119"/>
      <c r="H32" s="119"/>
      <c r="I32" s="119"/>
      <c r="DF32" s="120"/>
      <c r="DG32" s="120"/>
      <c r="DH32" s="120"/>
      <c r="DI32" s="120"/>
      <c r="DJ32" s="120"/>
      <c r="DK32" s="120"/>
      <c r="DL32" s="120"/>
      <c r="DM32" s="120"/>
      <c r="DN32" s="120"/>
      <c r="DO32" s="120"/>
      <c r="DP32" s="120"/>
      <c r="DQ32" s="120"/>
      <c r="DR32" s="120"/>
      <c r="DS32" s="120"/>
      <c r="DT32" s="120"/>
      <c r="DU32" s="120"/>
      <c r="DV32" s="120"/>
      <c r="DW32" s="120"/>
      <c r="DX32" s="120"/>
      <c r="DY32" s="120"/>
      <c r="DZ32" s="120"/>
      <c r="EA32" s="120"/>
      <c r="EB32" s="120"/>
      <c r="EC32" s="120"/>
      <c r="ED32" s="120"/>
      <c r="EE32" s="120"/>
      <c r="EF32" s="120"/>
      <c r="EG32" s="120"/>
      <c r="EH32" s="120"/>
      <c r="EI32" s="120"/>
      <c r="EJ32" s="120"/>
      <c r="EK32" s="120"/>
      <c r="EL32" s="120"/>
      <c r="EM32" s="120"/>
      <c r="EN32" s="120"/>
      <c r="EO32" s="120"/>
      <c r="EP32" s="120"/>
      <c r="EQ32" s="120"/>
      <c r="ER32" s="120"/>
      <c r="ES32" s="120"/>
      <c r="ET32" s="120"/>
      <c r="EU32" s="120"/>
      <c r="EV32" s="120"/>
      <c r="EW32" s="120"/>
      <c r="EX32" s="120"/>
      <c r="EY32" s="120"/>
      <c r="EZ32" s="120"/>
      <c r="FA32" s="120"/>
      <c r="FB32" s="120"/>
      <c r="FC32" s="120"/>
      <c r="FD32" s="120"/>
      <c r="FE32" s="120"/>
      <c r="FF32" s="120"/>
      <c r="FG32" s="120"/>
      <c r="FH32" s="120"/>
      <c r="FI32" s="120"/>
      <c r="FJ32" s="120"/>
      <c r="FK32" s="120"/>
      <c r="FL32" s="120"/>
      <c r="FM32" s="120"/>
      <c r="FN32" s="120"/>
      <c r="FO32" s="120"/>
      <c r="FP32" s="120"/>
      <c r="FQ32" s="120"/>
      <c r="FR32" s="120"/>
      <c r="FS32" s="120"/>
      <c r="FT32" s="120"/>
      <c r="FU32" s="120"/>
      <c r="FV32" s="120"/>
      <c r="FW32" s="120"/>
      <c r="FX32" s="120"/>
      <c r="FY32" s="120"/>
      <c r="FZ32" s="120"/>
      <c r="GA32" s="120"/>
      <c r="GB32" s="120"/>
      <c r="GC32" s="120"/>
      <c r="GD32" s="120"/>
      <c r="GE32" s="120"/>
      <c r="GF32" s="120"/>
      <c r="GG32" s="120"/>
      <c r="GH32" s="120"/>
      <c r="GI32" s="120"/>
      <c r="GJ32" s="120"/>
      <c r="GK32" s="120"/>
      <c r="GL32" s="120"/>
      <c r="GM32" s="120"/>
      <c r="GN32" s="120"/>
      <c r="GO32" s="120"/>
      <c r="GP32" s="120"/>
      <c r="GQ32" s="120"/>
      <c r="GR32" s="120"/>
      <c r="GS32" s="120"/>
      <c r="GT32" s="120"/>
      <c r="GU32" s="120"/>
      <c r="GV32" s="120"/>
      <c r="GW32" s="120"/>
      <c r="GX32" s="120"/>
      <c r="GY32" s="120"/>
      <c r="GZ32" s="120"/>
      <c r="HA32" s="120"/>
      <c r="HB32" s="120"/>
      <c r="HC32" s="120"/>
      <c r="HD32" s="120"/>
      <c r="HE32" s="120"/>
      <c r="HF32" s="120"/>
      <c r="HG32" s="120"/>
      <c r="HH32" s="120"/>
      <c r="HI32" s="120"/>
      <c r="HJ32" s="120"/>
      <c r="HK32" s="120"/>
      <c r="HL32" s="120"/>
      <c r="HM32" s="120"/>
      <c r="HN32" s="120"/>
      <c r="HO32" s="120"/>
      <c r="HP32" s="120"/>
      <c r="HQ32" s="120"/>
      <c r="HR32" s="120"/>
      <c r="HS32" s="120"/>
      <c r="HT32" s="120"/>
      <c r="HU32" s="120"/>
      <c r="HV32" s="120"/>
      <c r="HW32" s="120"/>
      <c r="HX32" s="120"/>
      <c r="HY32" s="120"/>
      <c r="HZ32" s="120"/>
      <c r="IA32" s="120"/>
      <c r="IB32" s="120"/>
      <c r="IC32" s="120"/>
      <c r="ID32" s="120"/>
      <c r="IE32" s="120"/>
      <c r="IF32" s="120"/>
      <c r="IG32" s="120"/>
      <c r="IH32" s="120"/>
      <c r="II32" s="120"/>
      <c r="IJ32" s="120"/>
      <c r="IK32" s="120"/>
      <c r="IL32" s="120"/>
      <c r="IM32" s="120"/>
      <c r="IN32" s="120"/>
      <c r="IO32" s="120"/>
      <c r="IP32" s="120"/>
      <c r="IQ32" s="120"/>
      <c r="IR32" s="120"/>
      <c r="IS32" s="120"/>
      <c r="IT32" s="120"/>
      <c r="IU32" s="120"/>
    </row>
    <row r="33" spans="1:255" x14ac:dyDescent="0.1">
      <c r="A33" s="146" t="s">
        <v>183</v>
      </c>
      <c r="B33" s="146" t="s">
        <v>184</v>
      </c>
      <c r="C33" s="146" t="s">
        <v>185</v>
      </c>
      <c r="D33" s="146" t="s">
        <v>186</v>
      </c>
      <c r="G33" s="147" t="s">
        <v>187</v>
      </c>
      <c r="H33" s="147" t="s">
        <v>188</v>
      </c>
      <c r="I33" s="147" t="s">
        <v>12</v>
      </c>
    </row>
    <row r="34" spans="1:255" x14ac:dyDescent="0.1">
      <c r="A34" s="146" t="s">
        <v>189</v>
      </c>
      <c r="B34" s="146" t="s">
        <v>190</v>
      </c>
      <c r="C34" s="146" t="s">
        <v>191</v>
      </c>
      <c r="D34" s="146" t="s">
        <v>192</v>
      </c>
      <c r="F34" s="147" t="s">
        <v>193</v>
      </c>
      <c r="G34" s="148">
        <v>0.64517999999999998</v>
      </c>
      <c r="H34" s="148">
        <v>2.60026</v>
      </c>
      <c r="I34" s="144">
        <v>2.6</v>
      </c>
    </row>
    <row r="35" spans="1:255" x14ac:dyDescent="0.1">
      <c r="A35" s="146" t="s">
        <v>194</v>
      </c>
      <c r="B35" s="146" t="s">
        <v>195</v>
      </c>
      <c r="C35" s="146" t="s">
        <v>196</v>
      </c>
      <c r="D35" s="146" t="s">
        <v>197</v>
      </c>
      <c r="F35" s="147" t="s">
        <v>198</v>
      </c>
      <c r="G35" s="144" t="s">
        <v>199</v>
      </c>
      <c r="H35" s="144" t="s">
        <v>200</v>
      </c>
      <c r="I35" s="144" t="s">
        <v>199</v>
      </c>
    </row>
    <row r="36" spans="1:255" x14ac:dyDescent="0.1">
      <c r="A36" s="146" t="s">
        <v>201</v>
      </c>
      <c r="B36" s="146" t="s">
        <v>202</v>
      </c>
      <c r="C36" s="146" t="s">
        <v>203</v>
      </c>
      <c r="D36" s="146" t="s">
        <v>203</v>
      </c>
      <c r="F36" s="143" t="s">
        <v>204</v>
      </c>
      <c r="G36" s="119"/>
      <c r="H36" s="119"/>
      <c r="I36" s="119"/>
      <c r="DF36" s="120"/>
      <c r="DG36" s="120"/>
      <c r="DH36" s="120"/>
      <c r="DI36" s="120"/>
      <c r="DJ36" s="120"/>
      <c r="DK36" s="120"/>
      <c r="DL36" s="120"/>
      <c r="DM36" s="120"/>
      <c r="DN36" s="120"/>
      <c r="DO36" s="120"/>
      <c r="DP36" s="120"/>
      <c r="DQ36" s="120"/>
      <c r="DR36" s="120"/>
      <c r="DS36" s="120"/>
      <c r="DT36" s="120"/>
      <c r="DU36" s="120"/>
      <c r="DV36" s="120"/>
      <c r="DW36" s="120"/>
      <c r="DX36" s="120"/>
      <c r="DY36" s="120"/>
      <c r="DZ36" s="120"/>
      <c r="EA36" s="120"/>
      <c r="EB36" s="120"/>
      <c r="EC36" s="120"/>
      <c r="ED36" s="120"/>
      <c r="EE36" s="120"/>
      <c r="EF36" s="120"/>
      <c r="EG36" s="120"/>
      <c r="EH36" s="120"/>
      <c r="EI36" s="120"/>
      <c r="EJ36" s="120"/>
      <c r="EK36" s="120"/>
      <c r="EL36" s="120"/>
      <c r="EM36" s="120"/>
      <c r="EN36" s="120"/>
      <c r="EO36" s="120"/>
      <c r="EP36" s="120"/>
      <c r="EQ36" s="120"/>
      <c r="ER36" s="120"/>
      <c r="ES36" s="120"/>
      <c r="ET36" s="120"/>
      <c r="EU36" s="120"/>
      <c r="EV36" s="120"/>
      <c r="EW36" s="120"/>
      <c r="EX36" s="120"/>
      <c r="EY36" s="120"/>
      <c r="EZ36" s="120"/>
      <c r="FA36" s="120"/>
      <c r="FB36" s="120"/>
      <c r="FC36" s="120"/>
      <c r="FD36" s="120"/>
      <c r="FE36" s="120"/>
      <c r="FF36" s="120"/>
      <c r="FG36" s="120"/>
      <c r="FH36" s="120"/>
      <c r="FI36" s="120"/>
      <c r="FJ36" s="120"/>
      <c r="FK36" s="120"/>
      <c r="FL36" s="120"/>
      <c r="FM36" s="120"/>
      <c r="FN36" s="120"/>
      <c r="FO36" s="120"/>
      <c r="FP36" s="120"/>
      <c r="FQ36" s="120"/>
      <c r="FR36" s="120"/>
      <c r="FS36" s="120"/>
      <c r="FT36" s="120"/>
      <c r="FU36" s="120"/>
      <c r="FV36" s="120"/>
      <c r="FW36" s="120"/>
      <c r="FX36" s="120"/>
      <c r="FY36" s="120"/>
      <c r="FZ36" s="120"/>
      <c r="GA36" s="120"/>
      <c r="GB36" s="120"/>
      <c r="GC36" s="120"/>
      <c r="GD36" s="120"/>
      <c r="GE36" s="120"/>
      <c r="GF36" s="120"/>
      <c r="GG36" s="120"/>
      <c r="GH36" s="120"/>
      <c r="GI36" s="120"/>
      <c r="GJ36" s="120"/>
      <c r="GK36" s="120"/>
      <c r="GL36" s="120"/>
      <c r="GM36" s="120"/>
      <c r="GN36" s="120"/>
      <c r="GO36" s="120"/>
      <c r="GP36" s="120"/>
      <c r="GQ36" s="120"/>
      <c r="GR36" s="120"/>
      <c r="GS36" s="120"/>
      <c r="GT36" s="120"/>
      <c r="GU36" s="120"/>
      <c r="GV36" s="120"/>
      <c r="GW36" s="120"/>
      <c r="GX36" s="120"/>
      <c r="GY36" s="120"/>
      <c r="GZ36" s="120"/>
      <c r="HA36" s="120"/>
      <c r="HB36" s="120"/>
      <c r="HC36" s="120"/>
      <c r="HD36" s="120"/>
      <c r="HE36" s="120"/>
      <c r="HF36" s="120"/>
      <c r="HG36" s="120"/>
      <c r="HH36" s="120"/>
      <c r="HI36" s="120"/>
      <c r="HJ36" s="120"/>
      <c r="HK36" s="120"/>
      <c r="HL36" s="120"/>
      <c r="HM36" s="120"/>
      <c r="HN36" s="120"/>
      <c r="HO36" s="120"/>
      <c r="HP36" s="120"/>
      <c r="HQ36" s="120"/>
      <c r="HR36" s="120"/>
      <c r="HS36" s="120"/>
      <c r="HT36" s="120"/>
      <c r="HU36" s="120"/>
      <c r="HV36" s="120"/>
      <c r="HW36" s="120"/>
      <c r="HX36" s="120"/>
      <c r="HY36" s="120"/>
      <c r="HZ36" s="120"/>
      <c r="IA36" s="120"/>
      <c r="IB36" s="120"/>
      <c r="IC36" s="120"/>
      <c r="ID36" s="120"/>
      <c r="IE36" s="120"/>
      <c r="IF36" s="120"/>
      <c r="IG36" s="120"/>
      <c r="IH36" s="120"/>
      <c r="II36" s="120"/>
      <c r="IJ36" s="120"/>
      <c r="IK36" s="120"/>
      <c r="IL36" s="120"/>
      <c r="IM36" s="120"/>
      <c r="IN36" s="120"/>
      <c r="IO36" s="120"/>
      <c r="IP36" s="120"/>
      <c r="IQ36" s="120"/>
      <c r="IR36" s="120"/>
      <c r="IS36" s="120"/>
      <c r="IT36" s="120"/>
      <c r="IU36" s="120"/>
    </row>
    <row r="37" spans="1:255" x14ac:dyDescent="0.1">
      <c r="A37" s="146" t="s">
        <v>205</v>
      </c>
      <c r="B37" s="146" t="s">
        <v>206</v>
      </c>
      <c r="C37" s="146" t="s">
        <v>206</v>
      </c>
      <c r="D37" s="146">
        <v>1</v>
      </c>
      <c r="F37" s="147" t="s">
        <v>207</v>
      </c>
      <c r="G37" s="148">
        <v>10783.84013</v>
      </c>
      <c r="H37" s="148">
        <v>44891.839780000002</v>
      </c>
      <c r="I37" s="144">
        <v>44891.839999999997</v>
      </c>
    </row>
    <row r="38" spans="1:255" x14ac:dyDescent="0.1">
      <c r="F38" s="147" t="s">
        <v>208</v>
      </c>
      <c r="G38" s="148">
        <v>3714.3850400000001</v>
      </c>
      <c r="H38" s="148">
        <v>14521.208000000001</v>
      </c>
      <c r="I38" s="144">
        <v>14521.21</v>
      </c>
    </row>
    <row r="40" spans="1:255" x14ac:dyDescent="0.1"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4"/>
      <c r="BI40" s="144"/>
      <c r="BJ40" s="144"/>
      <c r="BK40" s="144"/>
      <c r="BL40" s="144"/>
      <c r="BM40" s="144"/>
      <c r="BN40" s="144"/>
      <c r="BO40" s="144"/>
      <c r="BP40" s="144"/>
      <c r="BQ40" s="144"/>
      <c r="BR40" s="144"/>
      <c r="BS40" s="144"/>
      <c r="BT40" s="144"/>
      <c r="BU40" s="144"/>
      <c r="BV40" s="144"/>
      <c r="BW40" s="144"/>
      <c r="BX40" s="144"/>
      <c r="BY40" s="144"/>
      <c r="BZ40" s="144"/>
      <c r="CA40" s="144"/>
      <c r="CB40" s="144"/>
      <c r="CC40" s="144"/>
      <c r="CD40" s="144"/>
      <c r="CE40" s="144"/>
      <c r="CF40" s="144"/>
      <c r="CG40" s="144"/>
      <c r="CH40" s="144"/>
      <c r="CI40" s="144"/>
      <c r="CJ40" s="144"/>
      <c r="CK40" s="144"/>
      <c r="CL40" s="144"/>
      <c r="CM40" s="144"/>
      <c r="CN40" s="144"/>
      <c r="CO40" s="144"/>
      <c r="CP40" s="144"/>
      <c r="CQ40" s="144"/>
      <c r="CR40" s="144"/>
      <c r="CS40" s="144"/>
      <c r="CT40" s="144"/>
      <c r="CU40" s="144"/>
      <c r="CV40" s="144"/>
      <c r="CW40" s="144"/>
      <c r="CX40" s="144"/>
      <c r="CY40" s="144"/>
      <c r="CZ40" s="144"/>
      <c r="DA40" s="144"/>
      <c r="DB40" s="144"/>
      <c r="DC40" s="144"/>
      <c r="DD40" s="144"/>
      <c r="DE40" s="144"/>
    </row>
    <row r="41" spans="1:255" ht="12.75" x14ac:dyDescent="0.1">
      <c r="A41" s="149"/>
      <c r="B41" s="149" t="s">
        <v>209</v>
      </c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4"/>
      <c r="BI41" s="144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  <c r="BU41" s="144"/>
      <c r="BV41" s="144"/>
      <c r="BW41" s="144"/>
      <c r="BX41" s="144"/>
      <c r="BY41" s="144"/>
      <c r="BZ41" s="144"/>
      <c r="CA41" s="144"/>
      <c r="CB41" s="144"/>
      <c r="CC41" s="144"/>
      <c r="CD41" s="144"/>
      <c r="CE41" s="144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4"/>
      <c r="CQ41" s="144"/>
      <c r="CR41" s="144"/>
      <c r="CS41" s="144"/>
      <c r="CT41" s="144"/>
      <c r="CU41" s="144"/>
      <c r="CV41" s="144"/>
      <c r="CW41" s="144"/>
      <c r="CX41" s="144"/>
      <c r="CY41" s="144"/>
      <c r="CZ41" s="144"/>
      <c r="DA41" s="144"/>
      <c r="DB41" s="144"/>
      <c r="DC41" s="144"/>
      <c r="DD41" s="144"/>
      <c r="DE41" s="144"/>
    </row>
    <row r="42" spans="1:255" ht="12.75" x14ac:dyDescent="0.25">
      <c r="A42" s="150" t="s">
        <v>152</v>
      </c>
      <c r="B42" s="151">
        <v>1999</v>
      </c>
      <c r="C42" s="151">
        <v>2000</v>
      </c>
      <c r="D42" s="151">
        <v>2001</v>
      </c>
      <c r="E42" s="151">
        <v>2002</v>
      </c>
      <c r="F42" s="151">
        <v>2003</v>
      </c>
      <c r="G42" s="151">
        <v>2004</v>
      </c>
      <c r="H42" s="151">
        <v>2005</v>
      </c>
      <c r="I42" s="151">
        <v>2006</v>
      </c>
      <c r="J42" s="151">
        <v>2007</v>
      </c>
      <c r="K42" s="151">
        <v>2008</v>
      </c>
      <c r="L42" s="151">
        <v>2009</v>
      </c>
      <c r="M42" s="151">
        <v>2010</v>
      </c>
      <c r="N42" s="151">
        <v>2011</v>
      </c>
      <c r="O42" s="151">
        <v>2012</v>
      </c>
      <c r="P42" s="151">
        <v>2013</v>
      </c>
      <c r="Q42" s="151">
        <v>2014</v>
      </c>
      <c r="R42" s="151">
        <v>2015</v>
      </c>
      <c r="S42" s="151">
        <v>2016</v>
      </c>
      <c r="T42" s="151">
        <v>2017</v>
      </c>
      <c r="U42" s="151">
        <v>2018</v>
      </c>
      <c r="V42" s="151">
        <v>2019</v>
      </c>
      <c r="W42" s="151">
        <v>2020</v>
      </c>
      <c r="X42" s="151">
        <v>2021</v>
      </c>
      <c r="Y42" s="151">
        <v>2022</v>
      </c>
      <c r="Z42" s="151">
        <v>2023</v>
      </c>
      <c r="AA42" s="151">
        <v>2024</v>
      </c>
      <c r="AB42" s="151">
        <v>2025</v>
      </c>
      <c r="AC42" s="151">
        <v>2026</v>
      </c>
      <c r="AD42" s="151">
        <v>2027</v>
      </c>
      <c r="AE42" s="151">
        <v>2028</v>
      </c>
      <c r="AF42" s="151">
        <v>2029</v>
      </c>
      <c r="AG42" s="151">
        <v>2030</v>
      </c>
      <c r="AH42" s="151">
        <v>2031</v>
      </c>
      <c r="AI42" s="151">
        <v>2032</v>
      </c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  <c r="CT42" s="144"/>
      <c r="CU42" s="144"/>
      <c r="CV42" s="144"/>
      <c r="CW42" s="144"/>
      <c r="CX42" s="144"/>
      <c r="CY42" s="144"/>
      <c r="CZ42" s="144"/>
      <c r="DA42" s="144"/>
      <c r="DB42" s="144"/>
      <c r="DC42" s="144"/>
      <c r="DD42" s="144"/>
      <c r="DE42" s="144"/>
    </row>
    <row r="43" spans="1:255" x14ac:dyDescent="0.1">
      <c r="A43" s="115" t="s">
        <v>193</v>
      </c>
      <c r="B43" s="152">
        <v>0.64500000000000002</v>
      </c>
      <c r="C43" s="152">
        <v>0.74</v>
      </c>
      <c r="D43" s="152">
        <v>0.79</v>
      </c>
      <c r="E43" s="152">
        <v>0.88500000000000001</v>
      </c>
      <c r="F43" s="152">
        <v>0.97499999999999998</v>
      </c>
      <c r="G43" s="152">
        <v>1</v>
      </c>
      <c r="H43" s="152">
        <v>1.085</v>
      </c>
      <c r="I43" s="152">
        <v>1.19</v>
      </c>
      <c r="J43" s="152">
        <v>1.35</v>
      </c>
      <c r="K43" s="152">
        <v>1.575</v>
      </c>
      <c r="L43" s="152">
        <v>1.53</v>
      </c>
      <c r="M43" s="152">
        <v>1.7450000000000001</v>
      </c>
      <c r="N43" s="152">
        <v>1.92</v>
      </c>
      <c r="O43" s="152">
        <v>2.0099999999999998</v>
      </c>
      <c r="P43" s="152">
        <v>2.08</v>
      </c>
      <c r="Q43" s="152">
        <v>2.04</v>
      </c>
      <c r="R43" s="152">
        <v>2</v>
      </c>
      <c r="S43" s="152">
        <v>1.91</v>
      </c>
      <c r="T43" s="152">
        <v>1.91</v>
      </c>
      <c r="U43" s="152">
        <v>2.08</v>
      </c>
      <c r="V43" s="152">
        <v>2.11</v>
      </c>
      <c r="W43" s="152">
        <v>1.95</v>
      </c>
      <c r="X43" s="152">
        <v>2.3199999999999998</v>
      </c>
      <c r="Y43" s="152">
        <v>2.48</v>
      </c>
      <c r="Z43" s="153">
        <v>2.60026</v>
      </c>
      <c r="AA43" s="153">
        <v>2.8008799999999998</v>
      </c>
      <c r="AB43" s="153">
        <v>3.0127700000000002</v>
      </c>
      <c r="AC43" s="153">
        <v>3.1925300000000001</v>
      </c>
      <c r="AD43" s="153">
        <v>3.57</v>
      </c>
      <c r="AE43" s="153">
        <v>3.75</v>
      </c>
      <c r="AF43" s="153">
        <v>3.99</v>
      </c>
      <c r="AG43" s="153">
        <v>4.25</v>
      </c>
      <c r="AH43" s="153">
        <v>4.49</v>
      </c>
      <c r="AI43" s="153">
        <v>4.7300000000000004</v>
      </c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  <c r="BD43" s="144"/>
      <c r="BE43" s="144"/>
      <c r="BF43" s="144"/>
      <c r="BG43" s="144"/>
      <c r="BH43" s="144"/>
      <c r="BI43" s="144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4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</row>
    <row r="44" spans="1:255" x14ac:dyDescent="0.1">
      <c r="A44" s="113" t="s">
        <v>210</v>
      </c>
      <c r="B44" s="153">
        <v>0.65</v>
      </c>
      <c r="C44" s="153">
        <v>0.72824999999999995</v>
      </c>
      <c r="D44" s="153">
        <v>0.78791999999999995</v>
      </c>
      <c r="E44" s="153">
        <v>0.88166999999999995</v>
      </c>
      <c r="F44" s="153">
        <v>0.96536999999999995</v>
      </c>
      <c r="G44" s="153">
        <v>0.99856999999999996</v>
      </c>
      <c r="H44" s="153">
        <v>1.079</v>
      </c>
      <c r="I44" s="153">
        <v>1.1720600000000001</v>
      </c>
      <c r="J44" s="153">
        <v>1.33375</v>
      </c>
      <c r="K44" s="153">
        <v>1.5573300000000001</v>
      </c>
      <c r="L44" s="153">
        <v>1.52908</v>
      </c>
      <c r="M44" s="153">
        <v>1.7465999999999999</v>
      </c>
      <c r="N44" s="153">
        <v>1.9273499999999999</v>
      </c>
      <c r="O44" s="153">
        <v>2.0008900000000001</v>
      </c>
      <c r="P44" s="153">
        <v>2.0851600000000001</v>
      </c>
      <c r="Q44" s="153">
        <v>2.0357400000000001</v>
      </c>
      <c r="R44" s="153">
        <v>1.9834700000000001</v>
      </c>
      <c r="S44" s="153">
        <v>1.91178</v>
      </c>
      <c r="T44" s="153">
        <v>1.9077500000000001</v>
      </c>
      <c r="U44" s="153">
        <v>2.08534</v>
      </c>
      <c r="V44" s="153">
        <v>2.1055199999999998</v>
      </c>
      <c r="W44" s="153">
        <v>1.89856</v>
      </c>
      <c r="X44" s="153">
        <v>2.2900499999999999</v>
      </c>
      <c r="Y44" s="153">
        <v>2.4915099999999999</v>
      </c>
      <c r="Z44" s="154" t="s">
        <v>199</v>
      </c>
      <c r="AA44" s="154" t="s">
        <v>199</v>
      </c>
      <c r="AB44" s="154" t="s">
        <v>199</v>
      </c>
      <c r="AC44" s="154" t="s">
        <v>199</v>
      </c>
      <c r="AD44" s="154" t="s">
        <v>199</v>
      </c>
      <c r="AE44" s="154" t="s">
        <v>199</v>
      </c>
      <c r="AF44" s="154" t="s">
        <v>199</v>
      </c>
      <c r="AG44" s="154" t="s">
        <v>199</v>
      </c>
      <c r="AH44" s="154" t="s">
        <v>199</v>
      </c>
      <c r="AI44" s="154" t="s">
        <v>199</v>
      </c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4"/>
      <c r="BD44" s="144"/>
      <c r="BE44" s="144"/>
      <c r="BF44" s="144"/>
      <c r="BG44" s="144"/>
      <c r="BH44" s="144"/>
      <c r="BI44" s="144"/>
      <c r="BJ44" s="144"/>
      <c r="BK44" s="144"/>
      <c r="BL44" s="144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4"/>
      <c r="CQ44" s="144"/>
      <c r="CR44" s="144"/>
      <c r="CS44" s="144"/>
      <c r="CT44" s="144"/>
      <c r="CU44" s="144"/>
      <c r="CV44" s="144"/>
      <c r="CW44" s="144"/>
      <c r="CX44" s="144"/>
      <c r="CY44" s="144"/>
      <c r="CZ44" s="144"/>
      <c r="DA44" s="144"/>
      <c r="DB44" s="144"/>
      <c r="DC44" s="144"/>
      <c r="DD44" s="144"/>
      <c r="DE44" s="144"/>
    </row>
    <row r="45" spans="1:255" x14ac:dyDescent="0.1">
      <c r="A45" s="113" t="s">
        <v>211</v>
      </c>
      <c r="B45" s="153">
        <v>0.65</v>
      </c>
      <c r="C45" s="153">
        <v>0.72499999999999998</v>
      </c>
      <c r="D45" s="153">
        <v>0.79</v>
      </c>
      <c r="E45" s="153">
        <v>0.88</v>
      </c>
      <c r="F45" s="153">
        <v>0.96499999999999997</v>
      </c>
      <c r="G45" s="153">
        <v>1</v>
      </c>
      <c r="H45" s="153">
        <v>1.08</v>
      </c>
      <c r="I45" s="153">
        <v>1.17</v>
      </c>
      <c r="J45" s="153">
        <v>1.335</v>
      </c>
      <c r="K45" s="153">
        <v>1.5625</v>
      </c>
      <c r="L45" s="153">
        <v>1.53</v>
      </c>
      <c r="M45" s="153">
        <v>1.75</v>
      </c>
      <c r="N45" s="153">
        <v>1.915</v>
      </c>
      <c r="O45" s="153">
        <v>2</v>
      </c>
      <c r="P45" s="153">
        <v>2.0856400000000002</v>
      </c>
      <c r="Q45" s="153">
        <v>2.0299999999999998</v>
      </c>
      <c r="R45" s="153">
        <v>1.99</v>
      </c>
      <c r="S45" s="153">
        <v>1.91</v>
      </c>
      <c r="T45" s="153">
        <v>1.91</v>
      </c>
      <c r="U45" s="153">
        <v>2.08</v>
      </c>
      <c r="V45" s="153">
        <v>2.1040100000000002</v>
      </c>
      <c r="W45" s="153">
        <v>1.9</v>
      </c>
      <c r="X45" s="153">
        <v>2.29</v>
      </c>
      <c r="Y45" s="153">
        <v>2.48</v>
      </c>
      <c r="Z45" s="153">
        <v>2.6</v>
      </c>
      <c r="AA45" s="153">
        <v>2.8093400000000002</v>
      </c>
      <c r="AB45" s="153">
        <v>3.0482399999999998</v>
      </c>
      <c r="AC45" s="153">
        <v>3.21</v>
      </c>
      <c r="AD45" s="153">
        <v>3.57</v>
      </c>
      <c r="AE45" s="153">
        <v>3.75</v>
      </c>
      <c r="AF45" s="153">
        <v>3.99</v>
      </c>
      <c r="AG45" s="153">
        <v>4.25</v>
      </c>
      <c r="AH45" s="153">
        <v>4.49</v>
      </c>
      <c r="AI45" s="153">
        <v>4.7300000000000004</v>
      </c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  <c r="BF45" s="144"/>
      <c r="BG45" s="144"/>
      <c r="BH45" s="144"/>
      <c r="BI45" s="144"/>
      <c r="BJ45" s="144"/>
      <c r="BK45" s="144"/>
      <c r="BL45" s="144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  <c r="CT45" s="144"/>
      <c r="CU45" s="144"/>
      <c r="CV45" s="144"/>
      <c r="CW45" s="144"/>
      <c r="CX45" s="144"/>
      <c r="CY45" s="144"/>
      <c r="CZ45" s="144"/>
      <c r="DA45" s="144"/>
      <c r="DB45" s="144"/>
      <c r="DC45" s="144"/>
      <c r="DD45" s="144"/>
      <c r="DE45" s="144"/>
    </row>
    <row r="46" spans="1:255" x14ac:dyDescent="0.1">
      <c r="A46" s="113" t="s">
        <v>212</v>
      </c>
      <c r="B46" s="153">
        <v>0.66</v>
      </c>
      <c r="C46" s="153">
        <v>0.78500000000000003</v>
      </c>
      <c r="D46" s="153">
        <v>0.81</v>
      </c>
      <c r="E46" s="153">
        <v>0.89</v>
      </c>
      <c r="F46" s="153">
        <v>0.98499999999999999</v>
      </c>
      <c r="G46" s="153">
        <v>1.02</v>
      </c>
      <c r="H46" s="153">
        <v>1.105</v>
      </c>
      <c r="I46" s="153">
        <v>1.19</v>
      </c>
      <c r="J46" s="153">
        <v>1.345</v>
      </c>
      <c r="K46" s="153">
        <v>1.575</v>
      </c>
      <c r="L46" s="153">
        <v>1.5449999999999999</v>
      </c>
      <c r="M46" s="153">
        <v>1.76</v>
      </c>
      <c r="N46" s="153">
        <v>2.14</v>
      </c>
      <c r="O46" s="153">
        <v>2.0299999999999998</v>
      </c>
      <c r="P46" s="153">
        <v>2.16</v>
      </c>
      <c r="Q46" s="153">
        <v>2.0822099999999999</v>
      </c>
      <c r="R46" s="153">
        <v>2.0345300000000002</v>
      </c>
      <c r="S46" s="153">
        <v>1.94</v>
      </c>
      <c r="T46" s="153">
        <v>1.95625</v>
      </c>
      <c r="U46" s="153">
        <v>2.12981</v>
      </c>
      <c r="V46" s="153">
        <v>2.12</v>
      </c>
      <c r="W46" s="153">
        <v>1.96</v>
      </c>
      <c r="X46" s="153">
        <v>2.36</v>
      </c>
      <c r="Y46" s="153">
        <v>2.5885600000000002</v>
      </c>
      <c r="Z46" s="153">
        <v>2.66</v>
      </c>
      <c r="AA46" s="153">
        <v>2.86</v>
      </c>
      <c r="AB46" s="153">
        <v>3.09</v>
      </c>
      <c r="AC46" s="153">
        <v>3.35</v>
      </c>
      <c r="AD46" s="153">
        <v>3.65</v>
      </c>
      <c r="AE46" s="153">
        <v>3.75</v>
      </c>
      <c r="AF46" s="153">
        <v>3.99</v>
      </c>
      <c r="AG46" s="153">
        <v>4.25</v>
      </c>
      <c r="AH46" s="153">
        <v>4.49</v>
      </c>
      <c r="AI46" s="153">
        <v>4.7300000000000004</v>
      </c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4"/>
      <c r="BU46" s="144"/>
      <c r="BV46" s="144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4"/>
      <c r="CR46" s="144"/>
      <c r="CS46" s="144"/>
      <c r="CT46" s="144"/>
      <c r="CU46" s="144"/>
      <c r="CV46" s="144"/>
      <c r="CW46" s="144"/>
      <c r="CX46" s="144"/>
      <c r="CY46" s="144"/>
      <c r="CZ46" s="144"/>
      <c r="DA46" s="144"/>
      <c r="DB46" s="144"/>
      <c r="DC46" s="144"/>
      <c r="DD46" s="144"/>
      <c r="DE46" s="144"/>
    </row>
    <row r="47" spans="1:255" x14ac:dyDescent="0.1">
      <c r="A47" s="113" t="s">
        <v>213</v>
      </c>
      <c r="B47" s="153">
        <v>0.64</v>
      </c>
      <c r="C47" s="153">
        <v>0.71499999999999997</v>
      </c>
      <c r="D47" s="153">
        <v>0.77500000000000002</v>
      </c>
      <c r="E47" s="153">
        <v>0.87</v>
      </c>
      <c r="F47" s="153">
        <v>0.92500000000000004</v>
      </c>
      <c r="G47" s="153">
        <v>0.98499999999999999</v>
      </c>
      <c r="H47" s="153">
        <v>1.06</v>
      </c>
      <c r="I47" s="153">
        <v>1.1599999999999999</v>
      </c>
      <c r="J47" s="153">
        <v>1.31</v>
      </c>
      <c r="K47" s="153">
        <v>1.5149999999999999</v>
      </c>
      <c r="L47" s="153">
        <v>1.51</v>
      </c>
      <c r="M47" s="153">
        <v>1.7150000000000001</v>
      </c>
      <c r="N47" s="153">
        <v>1.885</v>
      </c>
      <c r="O47" s="153">
        <v>1.98</v>
      </c>
      <c r="P47" s="153">
        <v>2.0596000000000001</v>
      </c>
      <c r="Q47" s="153">
        <v>2.02</v>
      </c>
      <c r="R47" s="153">
        <v>1.79</v>
      </c>
      <c r="S47" s="153">
        <v>1.89</v>
      </c>
      <c r="T47" s="153">
        <v>1.87</v>
      </c>
      <c r="U47" s="153">
        <v>2.0678800000000002</v>
      </c>
      <c r="V47" s="153">
        <v>2.09</v>
      </c>
      <c r="W47" s="153">
        <v>1.85242</v>
      </c>
      <c r="X47" s="153">
        <v>2.27</v>
      </c>
      <c r="Y47" s="153">
        <v>2.46</v>
      </c>
      <c r="Z47" s="153">
        <v>2.5</v>
      </c>
      <c r="AA47" s="153">
        <v>2.7088399999999999</v>
      </c>
      <c r="AB47" s="153">
        <v>2.8592200000000001</v>
      </c>
      <c r="AC47" s="153">
        <v>3.0175800000000002</v>
      </c>
      <c r="AD47" s="153">
        <v>3.49</v>
      </c>
      <c r="AE47" s="153">
        <v>3.75</v>
      </c>
      <c r="AF47" s="153">
        <v>3.99</v>
      </c>
      <c r="AG47" s="153">
        <v>4.25</v>
      </c>
      <c r="AH47" s="153">
        <v>4.49</v>
      </c>
      <c r="AI47" s="153">
        <v>4.7300000000000004</v>
      </c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144"/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4"/>
      <c r="CQ47" s="144"/>
      <c r="CR47" s="144"/>
      <c r="CS47" s="144"/>
      <c r="CT47" s="144"/>
      <c r="CU47" s="144"/>
      <c r="CV47" s="144"/>
      <c r="CW47" s="144"/>
      <c r="CX47" s="144"/>
      <c r="CY47" s="144"/>
      <c r="CZ47" s="144"/>
      <c r="DA47" s="144"/>
      <c r="DB47" s="144"/>
      <c r="DC47" s="144"/>
      <c r="DD47" s="144"/>
      <c r="DE47" s="144"/>
    </row>
    <row r="48" spans="1:255" x14ac:dyDescent="0.1">
      <c r="A48" s="113" t="s">
        <v>214</v>
      </c>
      <c r="B48" s="148">
        <v>8.1600000000000006E-3</v>
      </c>
      <c r="C48" s="148">
        <v>1.9380000000000001E-2</v>
      </c>
      <c r="D48" s="148">
        <v>9.6699999999999998E-3</v>
      </c>
      <c r="E48" s="148">
        <v>4.7099999999999998E-3</v>
      </c>
      <c r="F48" s="148">
        <v>1.1780000000000001E-2</v>
      </c>
      <c r="G48" s="148">
        <v>7.4000000000000003E-3</v>
      </c>
      <c r="H48" s="148">
        <v>1.0500000000000001E-2</v>
      </c>
      <c r="I48" s="148">
        <v>8.0499999999999999E-3</v>
      </c>
      <c r="J48" s="148">
        <v>8.2000000000000007E-3</v>
      </c>
      <c r="K48" s="148">
        <v>1.521E-2</v>
      </c>
      <c r="L48" s="148">
        <v>1.0789999999999999E-2</v>
      </c>
      <c r="M48" s="148">
        <v>9.8799999999999999E-3</v>
      </c>
      <c r="N48" s="148">
        <v>4.999E-2</v>
      </c>
      <c r="O48" s="148">
        <v>1.005E-2</v>
      </c>
      <c r="P48" s="148">
        <v>1.9380000000000001E-2</v>
      </c>
      <c r="Q48" s="148">
        <v>1.619E-2</v>
      </c>
      <c r="R48" s="148">
        <v>4.1259999999999998E-2</v>
      </c>
      <c r="S48" s="148">
        <v>1.32E-2</v>
      </c>
      <c r="T48" s="148">
        <v>1.5990000000000001E-2</v>
      </c>
      <c r="U48" s="148">
        <v>1.374E-2</v>
      </c>
      <c r="V48" s="148">
        <v>8.09E-3</v>
      </c>
      <c r="W48" s="148">
        <v>2.1399999999999999E-2</v>
      </c>
      <c r="X48" s="148">
        <v>1.7469999999999999E-2</v>
      </c>
      <c r="Y48" s="148">
        <v>2.7029999999999998E-2</v>
      </c>
      <c r="Z48" s="148">
        <v>2.7380000000000002E-2</v>
      </c>
      <c r="AA48" s="148">
        <v>3.3419999999999998E-2</v>
      </c>
      <c r="AB48" s="148">
        <v>8.3280000000000007E-2</v>
      </c>
      <c r="AC48" s="148">
        <v>0.13627</v>
      </c>
      <c r="AD48" s="148">
        <v>0.08</v>
      </c>
      <c r="AE48" s="148">
        <v>0</v>
      </c>
      <c r="AF48" s="148">
        <v>0</v>
      </c>
      <c r="AG48" s="148">
        <v>0</v>
      </c>
      <c r="AH48" s="148">
        <v>0</v>
      </c>
      <c r="AI48" s="148">
        <v>0</v>
      </c>
      <c r="AJ48" s="144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  <c r="BD48" s="144"/>
      <c r="BE48" s="144"/>
      <c r="BF48" s="144"/>
      <c r="BG48" s="144"/>
      <c r="BH48" s="144"/>
      <c r="BI48" s="144"/>
      <c r="BJ48" s="144"/>
      <c r="BK48" s="144"/>
      <c r="BL48" s="144"/>
      <c r="BM48" s="144"/>
      <c r="BN48" s="144"/>
      <c r="BO48" s="144"/>
      <c r="BP48" s="144"/>
      <c r="BQ48" s="144"/>
      <c r="BR48" s="144"/>
      <c r="BS48" s="144"/>
      <c r="BT48" s="144"/>
      <c r="BU48" s="144"/>
      <c r="BV48" s="144"/>
      <c r="BW48" s="144"/>
      <c r="BX48" s="144"/>
      <c r="BY48" s="144"/>
      <c r="BZ48" s="144"/>
      <c r="CA48" s="144"/>
      <c r="CB48" s="144"/>
      <c r="CC48" s="144"/>
      <c r="CD48" s="144"/>
      <c r="CE48" s="144"/>
      <c r="CF48" s="144"/>
      <c r="CG48" s="144"/>
      <c r="CH48" s="144"/>
      <c r="CI48" s="144"/>
      <c r="CJ48" s="144"/>
      <c r="CK48" s="144"/>
      <c r="CL48" s="144"/>
      <c r="CM48" s="144"/>
      <c r="CN48" s="144"/>
      <c r="CO48" s="144"/>
      <c r="CP48" s="144"/>
      <c r="CQ48" s="144"/>
      <c r="CR48" s="144"/>
      <c r="CS48" s="144"/>
      <c r="CT48" s="144"/>
      <c r="CU48" s="144"/>
      <c r="CV48" s="144"/>
      <c r="CW48" s="144"/>
      <c r="CX48" s="144"/>
      <c r="CY48" s="144"/>
      <c r="CZ48" s="144"/>
      <c r="DA48" s="144"/>
      <c r="DB48" s="144"/>
      <c r="DC48" s="144"/>
      <c r="DD48" s="144"/>
      <c r="DE48" s="144"/>
    </row>
    <row r="49" spans="1:109" x14ac:dyDescent="0.1">
      <c r="A49" s="113" t="s">
        <v>215</v>
      </c>
      <c r="B49" s="154" t="s">
        <v>216</v>
      </c>
      <c r="C49" s="154" t="s">
        <v>217</v>
      </c>
      <c r="D49" s="154" t="s">
        <v>218</v>
      </c>
      <c r="E49" s="154" t="s">
        <v>219</v>
      </c>
      <c r="F49" s="154" t="s">
        <v>220</v>
      </c>
      <c r="G49" s="154" t="s">
        <v>221</v>
      </c>
      <c r="H49" s="154" t="s">
        <v>222</v>
      </c>
      <c r="I49" s="154" t="s">
        <v>220</v>
      </c>
      <c r="J49" s="154" t="s">
        <v>223</v>
      </c>
      <c r="K49" s="154" t="s">
        <v>218</v>
      </c>
      <c r="L49" s="154" t="s">
        <v>224</v>
      </c>
      <c r="M49" s="154" t="s">
        <v>222</v>
      </c>
      <c r="N49" s="154" t="s">
        <v>225</v>
      </c>
      <c r="O49" s="154" t="s">
        <v>217</v>
      </c>
      <c r="P49" s="154" t="s">
        <v>226</v>
      </c>
      <c r="Q49" s="154" t="s">
        <v>160</v>
      </c>
      <c r="R49" s="154" t="s">
        <v>227</v>
      </c>
      <c r="S49" s="154" t="s">
        <v>160</v>
      </c>
      <c r="T49" s="154" t="s">
        <v>228</v>
      </c>
      <c r="U49" s="154" t="s">
        <v>226</v>
      </c>
      <c r="V49" s="154" t="s">
        <v>229</v>
      </c>
      <c r="W49" s="154" t="s">
        <v>230</v>
      </c>
      <c r="X49" s="154" t="s">
        <v>160</v>
      </c>
      <c r="Y49" s="154" t="s">
        <v>231</v>
      </c>
      <c r="Z49" s="154" t="s">
        <v>160</v>
      </c>
      <c r="AA49" s="154" t="s">
        <v>226</v>
      </c>
      <c r="AB49" s="154" t="s">
        <v>232</v>
      </c>
      <c r="AC49" s="154" t="s">
        <v>216</v>
      </c>
      <c r="AD49" s="154" t="s">
        <v>233</v>
      </c>
      <c r="AE49" s="154" t="s">
        <v>177</v>
      </c>
      <c r="AF49" s="154" t="s">
        <v>177</v>
      </c>
      <c r="AG49" s="154" t="s">
        <v>177</v>
      </c>
      <c r="AH49" s="154" t="s">
        <v>177</v>
      </c>
      <c r="AI49" s="154" t="s">
        <v>177</v>
      </c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4"/>
      <c r="BE49" s="144"/>
      <c r="BF49" s="144"/>
      <c r="BG49" s="144"/>
      <c r="BH49" s="144"/>
      <c r="BI49" s="144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4"/>
      <c r="BU49" s="144"/>
      <c r="BV49" s="144"/>
      <c r="BW49" s="144"/>
      <c r="BX49" s="144"/>
      <c r="BY49" s="144"/>
      <c r="BZ49" s="144"/>
      <c r="CA49" s="144"/>
      <c r="CB49" s="144"/>
      <c r="CC49" s="144"/>
      <c r="CD49" s="144"/>
      <c r="CE49" s="144"/>
      <c r="CF49" s="144"/>
      <c r="CG49" s="144"/>
      <c r="CH49" s="144"/>
      <c r="CI49" s="144"/>
      <c r="CJ49" s="144"/>
      <c r="CK49" s="144"/>
      <c r="CL49" s="144"/>
      <c r="CM49" s="144"/>
      <c r="CN49" s="144"/>
      <c r="CO49" s="144"/>
      <c r="CP49" s="144"/>
      <c r="CQ49" s="144"/>
      <c r="CR49" s="144"/>
      <c r="CS49" s="144"/>
      <c r="CT49" s="144"/>
      <c r="CU49" s="144"/>
      <c r="CV49" s="144"/>
      <c r="CW49" s="144"/>
      <c r="CX49" s="144"/>
      <c r="CY49" s="144"/>
      <c r="CZ49" s="144"/>
      <c r="DA49" s="144"/>
      <c r="DB49" s="144"/>
      <c r="DC49" s="144"/>
      <c r="DD49" s="144"/>
      <c r="DE49" s="144"/>
    </row>
    <row r="50" spans="1:109" x14ac:dyDescent="0.1">
      <c r="A50" s="113" t="s">
        <v>234</v>
      </c>
      <c r="B50" s="154" t="s">
        <v>199</v>
      </c>
      <c r="C50" s="154" t="s">
        <v>199</v>
      </c>
      <c r="D50" s="154" t="s">
        <v>199</v>
      </c>
      <c r="E50" s="154" t="s">
        <v>199</v>
      </c>
      <c r="F50" s="154" t="s">
        <v>199</v>
      </c>
      <c r="G50" s="154" t="s">
        <v>199</v>
      </c>
      <c r="H50" s="154" t="s">
        <v>199</v>
      </c>
      <c r="I50" s="154" t="s">
        <v>199</v>
      </c>
      <c r="J50" s="154" t="s">
        <v>199</v>
      </c>
      <c r="K50" s="154" t="s">
        <v>199</v>
      </c>
      <c r="L50" s="154" t="s">
        <v>199</v>
      </c>
      <c r="M50" s="154" t="s">
        <v>199</v>
      </c>
      <c r="N50" s="154" t="s">
        <v>199</v>
      </c>
      <c r="O50" s="154" t="s">
        <v>199</v>
      </c>
      <c r="P50" s="154" t="s">
        <v>199</v>
      </c>
      <c r="Q50" s="154" t="s">
        <v>199</v>
      </c>
      <c r="R50" s="154" t="s">
        <v>199</v>
      </c>
      <c r="S50" s="155">
        <v>1.86</v>
      </c>
      <c r="T50" s="155">
        <v>1.8720000000000001</v>
      </c>
      <c r="U50" s="155">
        <v>2.0628000000000002</v>
      </c>
      <c r="V50" s="155">
        <v>2.06</v>
      </c>
      <c r="W50" s="154" t="s">
        <v>199</v>
      </c>
      <c r="X50" s="155">
        <v>2.1255000000000002</v>
      </c>
      <c r="Y50" s="155">
        <v>2.4592000000000001</v>
      </c>
      <c r="Z50" s="155">
        <v>2.5543999999999998</v>
      </c>
      <c r="AA50" s="154" t="s">
        <v>199</v>
      </c>
      <c r="AB50" s="154" t="s">
        <v>199</v>
      </c>
      <c r="AC50" s="154" t="s">
        <v>199</v>
      </c>
      <c r="AD50" s="154" t="s">
        <v>199</v>
      </c>
      <c r="AE50" s="154" t="s">
        <v>199</v>
      </c>
      <c r="AF50" s="154" t="s">
        <v>199</v>
      </c>
      <c r="AG50" s="154" t="s">
        <v>199</v>
      </c>
      <c r="AH50" s="154" t="s">
        <v>199</v>
      </c>
      <c r="AI50" s="154" t="s">
        <v>199</v>
      </c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4"/>
      <c r="BD50" s="144"/>
      <c r="BE50" s="144"/>
      <c r="BF50" s="144"/>
      <c r="BG50" s="144"/>
      <c r="BH50" s="144"/>
      <c r="BI50" s="144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4"/>
      <c r="CH50" s="144"/>
      <c r="CI50" s="144"/>
      <c r="CJ50" s="144"/>
      <c r="CK50" s="144"/>
      <c r="CL50" s="144"/>
      <c r="CM50" s="144"/>
      <c r="CN50" s="144"/>
      <c r="CO50" s="144"/>
      <c r="CP50" s="144"/>
      <c r="CQ50" s="144"/>
      <c r="CR50" s="144"/>
      <c r="CS50" s="144"/>
      <c r="CT50" s="144"/>
      <c r="CU50" s="144"/>
      <c r="CV50" s="144"/>
      <c r="CW50" s="144"/>
      <c r="CX50" s="144"/>
      <c r="CY50" s="144"/>
      <c r="CZ50" s="144"/>
      <c r="DA50" s="144"/>
      <c r="DB50" s="144"/>
      <c r="DC50" s="144"/>
      <c r="DD50" s="144"/>
      <c r="DE50" s="144"/>
    </row>
    <row r="51" spans="1:109" x14ac:dyDescent="0.1">
      <c r="A51" s="113" t="s">
        <v>235</v>
      </c>
      <c r="B51" s="154" t="s">
        <v>199</v>
      </c>
      <c r="C51" s="154" t="s">
        <v>199</v>
      </c>
      <c r="D51" s="154" t="s">
        <v>199</v>
      </c>
      <c r="E51" s="154" t="s">
        <v>199</v>
      </c>
      <c r="F51" s="154" t="s">
        <v>199</v>
      </c>
      <c r="G51" s="154" t="s">
        <v>199</v>
      </c>
      <c r="H51" s="154" t="s">
        <v>199</v>
      </c>
      <c r="I51" s="154" t="s">
        <v>199</v>
      </c>
      <c r="J51" s="154" t="s">
        <v>199</v>
      </c>
      <c r="K51" s="154" t="s">
        <v>199</v>
      </c>
      <c r="L51" s="154" t="s">
        <v>199</v>
      </c>
      <c r="M51" s="154" t="s">
        <v>199</v>
      </c>
      <c r="N51" s="154" t="s">
        <v>199</v>
      </c>
      <c r="O51" s="154" t="s">
        <v>199</v>
      </c>
      <c r="P51" s="154" t="s">
        <v>199</v>
      </c>
      <c r="Q51" s="154" t="s">
        <v>199</v>
      </c>
      <c r="R51" s="156">
        <v>2.1419999999999999</v>
      </c>
      <c r="S51" s="154" t="s">
        <v>199</v>
      </c>
      <c r="T51" s="154" t="s">
        <v>199</v>
      </c>
      <c r="U51" s="154" t="s">
        <v>199</v>
      </c>
      <c r="V51" s="154" t="s">
        <v>199</v>
      </c>
      <c r="W51" s="154" t="s">
        <v>199</v>
      </c>
      <c r="X51" s="154" t="s">
        <v>199</v>
      </c>
      <c r="Y51" s="154" t="s">
        <v>199</v>
      </c>
      <c r="Z51" s="154" t="s">
        <v>199</v>
      </c>
      <c r="AA51" s="154" t="s">
        <v>199</v>
      </c>
      <c r="AB51" s="154" t="s">
        <v>199</v>
      </c>
      <c r="AC51" s="154" t="s">
        <v>199</v>
      </c>
      <c r="AD51" s="154" t="s">
        <v>199</v>
      </c>
      <c r="AE51" s="154" t="s">
        <v>199</v>
      </c>
      <c r="AF51" s="154" t="s">
        <v>199</v>
      </c>
      <c r="AG51" s="154" t="s">
        <v>199</v>
      </c>
      <c r="AH51" s="154" t="s">
        <v>199</v>
      </c>
      <c r="AI51" s="154" t="s">
        <v>199</v>
      </c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144"/>
      <c r="BF51" s="144"/>
      <c r="BG51" s="144"/>
      <c r="BH51" s="144"/>
      <c r="BI51" s="144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  <c r="BU51" s="144"/>
      <c r="BV51" s="144"/>
      <c r="BW51" s="144"/>
      <c r="BX51" s="144"/>
      <c r="BY51" s="144"/>
      <c r="BZ51" s="144"/>
      <c r="CA51" s="144"/>
      <c r="CB51" s="144"/>
      <c r="CC51" s="144"/>
      <c r="CD51" s="144"/>
      <c r="CE51" s="144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4"/>
      <c r="CQ51" s="144"/>
      <c r="CR51" s="144"/>
      <c r="CS51" s="144"/>
      <c r="CT51" s="144"/>
      <c r="CU51" s="144"/>
      <c r="CV51" s="144"/>
      <c r="CW51" s="144"/>
      <c r="CX51" s="144"/>
      <c r="CY51" s="144"/>
      <c r="CZ51" s="144"/>
      <c r="DA51" s="144"/>
      <c r="DB51" s="144"/>
      <c r="DC51" s="144"/>
      <c r="DD51" s="144"/>
      <c r="DE51" s="144"/>
    </row>
    <row r="52" spans="1:109" x14ac:dyDescent="0.1">
      <c r="A52" s="113" t="s">
        <v>236</v>
      </c>
      <c r="B52" s="154" t="s">
        <v>199</v>
      </c>
      <c r="C52" s="154" t="s">
        <v>199</v>
      </c>
      <c r="D52" s="154" t="s">
        <v>199</v>
      </c>
      <c r="E52" s="154" t="s">
        <v>199</v>
      </c>
      <c r="F52" s="154" t="s">
        <v>199</v>
      </c>
      <c r="G52" s="154" t="s">
        <v>199</v>
      </c>
      <c r="H52" s="154" t="s">
        <v>199</v>
      </c>
      <c r="I52" s="154" t="s">
        <v>199</v>
      </c>
      <c r="J52" s="154" t="s">
        <v>199</v>
      </c>
      <c r="K52" s="154" t="s">
        <v>199</v>
      </c>
      <c r="L52" s="154" t="s">
        <v>199</v>
      </c>
      <c r="M52" s="154" t="s">
        <v>199</v>
      </c>
      <c r="N52" s="154" t="s">
        <v>199</v>
      </c>
      <c r="O52" s="154" t="s">
        <v>199</v>
      </c>
      <c r="P52" s="154" t="s">
        <v>199</v>
      </c>
      <c r="Q52" s="154" t="s">
        <v>199</v>
      </c>
      <c r="R52" s="154" t="s">
        <v>199</v>
      </c>
      <c r="S52" s="157">
        <v>1.92</v>
      </c>
      <c r="T52" s="157">
        <v>1.91</v>
      </c>
      <c r="U52" s="157">
        <v>2.101</v>
      </c>
      <c r="V52" s="157">
        <v>2.1</v>
      </c>
      <c r="W52" s="154" t="s">
        <v>199</v>
      </c>
      <c r="X52" s="154" t="s">
        <v>199</v>
      </c>
      <c r="Y52" s="157">
        <v>2.4824000000000002</v>
      </c>
      <c r="Z52" s="157">
        <v>2.5792000000000002</v>
      </c>
      <c r="AA52" s="154" t="s">
        <v>199</v>
      </c>
      <c r="AB52" s="154" t="s">
        <v>199</v>
      </c>
      <c r="AC52" s="154" t="s">
        <v>199</v>
      </c>
      <c r="AD52" s="154" t="s">
        <v>199</v>
      </c>
      <c r="AE52" s="154" t="s">
        <v>199</v>
      </c>
      <c r="AF52" s="154" t="s">
        <v>199</v>
      </c>
      <c r="AG52" s="154" t="s">
        <v>199</v>
      </c>
      <c r="AH52" s="154" t="s">
        <v>199</v>
      </c>
      <c r="AI52" s="154" t="s">
        <v>199</v>
      </c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4"/>
      <c r="CQ52" s="144"/>
      <c r="CR52" s="144"/>
      <c r="CS52" s="144"/>
      <c r="CT52" s="144"/>
      <c r="CU52" s="144"/>
      <c r="CV52" s="144"/>
      <c r="CW52" s="144"/>
      <c r="CX52" s="144"/>
      <c r="CY52" s="144"/>
      <c r="CZ52" s="144"/>
      <c r="DA52" s="144"/>
      <c r="DB52" s="144"/>
      <c r="DC52" s="144"/>
      <c r="DD52" s="144"/>
      <c r="DE52" s="144"/>
    </row>
    <row r="53" spans="1:109" x14ac:dyDescent="0.1">
      <c r="A53" s="113" t="s">
        <v>237</v>
      </c>
      <c r="B53" s="154" t="s">
        <v>238</v>
      </c>
      <c r="C53" s="154" t="s">
        <v>238</v>
      </c>
      <c r="D53" s="154" t="s">
        <v>238</v>
      </c>
      <c r="E53" s="154" t="s">
        <v>238</v>
      </c>
      <c r="F53" s="154" t="s">
        <v>238</v>
      </c>
      <c r="G53" s="154" t="s">
        <v>238</v>
      </c>
      <c r="H53" s="154" t="s">
        <v>238</v>
      </c>
      <c r="I53" s="154" t="s">
        <v>238</v>
      </c>
      <c r="J53" s="154" t="s">
        <v>238</v>
      </c>
      <c r="K53" s="154" t="s">
        <v>238</v>
      </c>
      <c r="L53" s="154" t="s">
        <v>238</v>
      </c>
      <c r="M53" s="154" t="s">
        <v>238</v>
      </c>
      <c r="N53" s="154" t="s">
        <v>238</v>
      </c>
      <c r="O53" s="154" t="s">
        <v>238</v>
      </c>
      <c r="P53" s="154" t="s">
        <v>238</v>
      </c>
      <c r="Q53" s="154" t="s">
        <v>238</v>
      </c>
      <c r="R53" s="154" t="s">
        <v>238</v>
      </c>
      <c r="S53" s="154" t="s">
        <v>238</v>
      </c>
      <c r="T53" s="154" t="s">
        <v>238</v>
      </c>
      <c r="U53" s="154" t="s">
        <v>238</v>
      </c>
      <c r="V53" s="154" t="s">
        <v>238</v>
      </c>
      <c r="W53" s="154" t="s">
        <v>238</v>
      </c>
      <c r="X53" s="154" t="s">
        <v>238</v>
      </c>
      <c r="Y53" s="154" t="s">
        <v>238</v>
      </c>
      <c r="Z53" s="154" t="s">
        <v>238</v>
      </c>
      <c r="AA53" s="154" t="s">
        <v>238</v>
      </c>
      <c r="AB53" s="154" t="s">
        <v>238</v>
      </c>
      <c r="AC53" s="154" t="s">
        <v>238</v>
      </c>
      <c r="AD53" s="154" t="s">
        <v>238</v>
      </c>
      <c r="AE53" s="154" t="s">
        <v>238</v>
      </c>
      <c r="AF53" s="154" t="s">
        <v>238</v>
      </c>
      <c r="AG53" s="154" t="s">
        <v>238</v>
      </c>
      <c r="AH53" s="154" t="s">
        <v>238</v>
      </c>
      <c r="AI53" s="154" t="s">
        <v>238</v>
      </c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4"/>
      <c r="BE53" s="144"/>
      <c r="BF53" s="144"/>
      <c r="BG53" s="144"/>
      <c r="BH53" s="144"/>
      <c r="BI53" s="144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144"/>
      <c r="CB53" s="144"/>
      <c r="CC53" s="144"/>
      <c r="CD53" s="144"/>
      <c r="CE53" s="144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4"/>
      <c r="CQ53" s="144"/>
      <c r="CR53" s="144"/>
      <c r="CS53" s="144"/>
      <c r="CT53" s="144"/>
      <c r="CU53" s="144"/>
      <c r="CV53" s="144"/>
      <c r="CW53" s="144"/>
      <c r="CX53" s="144"/>
      <c r="CY53" s="144"/>
      <c r="CZ53" s="144"/>
      <c r="DA53" s="144"/>
      <c r="DB53" s="144"/>
      <c r="DC53" s="144"/>
      <c r="DD53" s="144"/>
      <c r="DE53" s="144"/>
    </row>
    <row r="54" spans="1:109" x14ac:dyDescent="0.1">
      <c r="A54" s="115" t="s">
        <v>239</v>
      </c>
      <c r="B54" s="152">
        <v>0.48899999999999999</v>
      </c>
      <c r="C54" s="152">
        <v>0.4375</v>
      </c>
      <c r="D54" s="152">
        <v>0.8</v>
      </c>
      <c r="E54" s="152">
        <v>0.8</v>
      </c>
      <c r="F54" s="152">
        <v>0.88500000000000001</v>
      </c>
      <c r="G54" s="152">
        <v>1</v>
      </c>
      <c r="H54" s="152">
        <v>1.02</v>
      </c>
      <c r="I54" s="152">
        <v>1.08</v>
      </c>
      <c r="J54" s="152">
        <v>1.2849999999999999</v>
      </c>
      <c r="K54" s="152">
        <v>1.2450000000000001</v>
      </c>
      <c r="L54" s="152">
        <v>1.4650000000000001</v>
      </c>
      <c r="M54" s="152">
        <v>2.5299999999999998</v>
      </c>
      <c r="N54" s="152">
        <v>1.845</v>
      </c>
      <c r="O54" s="152">
        <v>1.97</v>
      </c>
      <c r="P54" s="152">
        <v>1.9</v>
      </c>
      <c r="Q54" s="152">
        <v>1.6</v>
      </c>
      <c r="R54" s="152">
        <v>1.67</v>
      </c>
      <c r="S54" s="152">
        <v>1.49</v>
      </c>
      <c r="T54" s="152">
        <v>0.28999999999999998</v>
      </c>
      <c r="U54" s="152">
        <v>1.5</v>
      </c>
      <c r="V54" s="152">
        <v>2.0699999999999998</v>
      </c>
      <c r="W54" s="152">
        <v>1.79</v>
      </c>
      <c r="X54" s="152">
        <v>2.25</v>
      </c>
      <c r="Y54" s="152">
        <v>2.19</v>
      </c>
      <c r="Z54" s="153">
        <v>2.5958399999999999</v>
      </c>
      <c r="AA54" s="153">
        <v>2.7774999999999999</v>
      </c>
      <c r="AB54" s="153">
        <v>2.91784</v>
      </c>
      <c r="AC54" s="153">
        <v>3.1137899999999998</v>
      </c>
      <c r="AD54" s="153">
        <v>3.49</v>
      </c>
      <c r="AE54" s="153">
        <v>3.75</v>
      </c>
      <c r="AF54" s="153">
        <v>3.99</v>
      </c>
      <c r="AG54" s="153">
        <v>4.25</v>
      </c>
      <c r="AH54" s="153">
        <v>4.49</v>
      </c>
      <c r="AI54" s="153">
        <v>4.7300000000000004</v>
      </c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4"/>
      <c r="BE54" s="144"/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  <c r="CT54" s="144"/>
      <c r="CU54" s="144"/>
      <c r="CV54" s="144"/>
      <c r="CW54" s="144"/>
      <c r="CX54" s="144"/>
      <c r="CY54" s="144"/>
      <c r="CZ54" s="144"/>
      <c r="DA54" s="144"/>
      <c r="DB54" s="144"/>
      <c r="DC54" s="144"/>
      <c r="DD54" s="144"/>
      <c r="DE54" s="144"/>
    </row>
    <row r="55" spans="1:109" x14ac:dyDescent="0.1">
      <c r="A55" s="113" t="s">
        <v>210</v>
      </c>
      <c r="B55" s="154" t="s">
        <v>199</v>
      </c>
      <c r="C55" s="154" t="s">
        <v>199</v>
      </c>
      <c r="D55" s="154" t="s">
        <v>199</v>
      </c>
      <c r="E55" s="154" t="s">
        <v>199</v>
      </c>
      <c r="F55" s="154" t="s">
        <v>199</v>
      </c>
      <c r="G55" s="153">
        <v>0.96899999999999997</v>
      </c>
      <c r="H55" s="153">
        <v>1.0690299999999999</v>
      </c>
      <c r="I55" s="153">
        <v>1.1850000000000001</v>
      </c>
      <c r="J55" s="153">
        <v>1.29667</v>
      </c>
      <c r="K55" s="153">
        <v>1.48167</v>
      </c>
      <c r="L55" s="153">
        <v>1.4924999999999999</v>
      </c>
      <c r="M55" s="153">
        <v>2.1312500000000001</v>
      </c>
      <c r="N55" s="153">
        <v>1.8612500000000001</v>
      </c>
      <c r="O55" s="153">
        <v>1.9977100000000001</v>
      </c>
      <c r="P55" s="153">
        <v>2.0099999999999998</v>
      </c>
      <c r="Q55" s="153">
        <v>1.8329800000000001</v>
      </c>
      <c r="R55" s="153">
        <v>1.79461</v>
      </c>
      <c r="S55" s="153">
        <v>1.73</v>
      </c>
      <c r="T55" s="153">
        <v>1.3530899999999999</v>
      </c>
      <c r="U55" s="153">
        <v>1.8260099999999999</v>
      </c>
      <c r="V55" s="153">
        <v>2.0051100000000002</v>
      </c>
      <c r="W55" s="153">
        <v>1.8607100000000001</v>
      </c>
      <c r="X55" s="153">
        <v>2.1260300000000001</v>
      </c>
      <c r="Y55" s="153">
        <v>2.2224900000000001</v>
      </c>
      <c r="Z55" s="154" t="s">
        <v>199</v>
      </c>
      <c r="AA55" s="154" t="s">
        <v>199</v>
      </c>
      <c r="AB55" s="154" t="s">
        <v>199</v>
      </c>
      <c r="AC55" s="154" t="s">
        <v>199</v>
      </c>
      <c r="AD55" s="154" t="s">
        <v>199</v>
      </c>
      <c r="AE55" s="154" t="s">
        <v>199</v>
      </c>
      <c r="AF55" s="154" t="s">
        <v>199</v>
      </c>
      <c r="AG55" s="154" t="s">
        <v>199</v>
      </c>
      <c r="AH55" s="154" t="s">
        <v>199</v>
      </c>
      <c r="AI55" s="154" t="s">
        <v>199</v>
      </c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  <c r="CT55" s="144"/>
      <c r="CU55" s="144"/>
      <c r="CV55" s="144"/>
      <c r="CW55" s="144"/>
      <c r="CX55" s="144"/>
      <c r="CY55" s="144"/>
      <c r="CZ55" s="144"/>
      <c r="DA55" s="144"/>
      <c r="DB55" s="144"/>
      <c r="DC55" s="144"/>
      <c r="DD55" s="144"/>
      <c r="DE55" s="144"/>
    </row>
    <row r="56" spans="1:109" x14ac:dyDescent="0.1">
      <c r="A56" s="113" t="s">
        <v>211</v>
      </c>
      <c r="B56" s="154" t="s">
        <v>199</v>
      </c>
      <c r="C56" s="154" t="s">
        <v>199</v>
      </c>
      <c r="D56" s="154" t="s">
        <v>199</v>
      </c>
      <c r="E56" s="154" t="s">
        <v>199</v>
      </c>
      <c r="F56" s="154" t="s">
        <v>199</v>
      </c>
      <c r="G56" s="153">
        <v>0.95499999999999996</v>
      </c>
      <c r="H56" s="153">
        <v>1.0575000000000001</v>
      </c>
      <c r="I56" s="153">
        <v>1.1850000000000001</v>
      </c>
      <c r="J56" s="153">
        <v>1.3</v>
      </c>
      <c r="K56" s="153">
        <v>1.56</v>
      </c>
      <c r="L56" s="153">
        <v>1.4924999999999999</v>
      </c>
      <c r="M56" s="153">
        <v>2.0775000000000001</v>
      </c>
      <c r="N56" s="153">
        <v>1.865</v>
      </c>
      <c r="O56" s="153">
        <v>1.99</v>
      </c>
      <c r="P56" s="153">
        <v>1.992</v>
      </c>
      <c r="Q56" s="153">
        <v>1.8399399999999999</v>
      </c>
      <c r="R56" s="153">
        <v>1.75</v>
      </c>
      <c r="S56" s="153">
        <v>1.72</v>
      </c>
      <c r="T56" s="153">
        <v>1.31</v>
      </c>
      <c r="U56" s="153">
        <v>1.83</v>
      </c>
      <c r="V56" s="153">
        <v>2.0299999999999998</v>
      </c>
      <c r="W56" s="153">
        <v>1.8557399999999999</v>
      </c>
      <c r="X56" s="153">
        <v>2.1292</v>
      </c>
      <c r="Y56" s="153">
        <v>2.1800000000000002</v>
      </c>
      <c r="Z56" s="153">
        <v>2.6</v>
      </c>
      <c r="AA56" s="153">
        <v>2.8</v>
      </c>
      <c r="AB56" s="153">
        <v>2.9</v>
      </c>
      <c r="AC56" s="153">
        <v>3.1137899999999998</v>
      </c>
      <c r="AD56" s="153">
        <v>3.49</v>
      </c>
      <c r="AE56" s="153">
        <v>3.75</v>
      </c>
      <c r="AF56" s="153">
        <v>3.99</v>
      </c>
      <c r="AG56" s="153">
        <v>4.25</v>
      </c>
      <c r="AH56" s="153">
        <v>4.49</v>
      </c>
      <c r="AI56" s="153">
        <v>4.7300000000000004</v>
      </c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  <c r="BU56" s="144"/>
      <c r="BV56" s="144"/>
      <c r="BW56" s="144"/>
      <c r="BX56" s="144"/>
      <c r="BY56" s="144"/>
      <c r="BZ56" s="144"/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4"/>
      <c r="CR56" s="144"/>
      <c r="CS56" s="144"/>
      <c r="CT56" s="144"/>
      <c r="CU56" s="144"/>
      <c r="CV56" s="144"/>
      <c r="CW56" s="144"/>
      <c r="CX56" s="144"/>
      <c r="CY56" s="144"/>
      <c r="CZ56" s="144"/>
      <c r="DA56" s="144"/>
      <c r="DB56" s="144"/>
      <c r="DC56" s="144"/>
      <c r="DD56" s="144"/>
      <c r="DE56" s="144"/>
    </row>
    <row r="57" spans="1:109" x14ac:dyDescent="0.1">
      <c r="A57" s="113" t="s">
        <v>212</v>
      </c>
      <c r="B57" s="154" t="s">
        <v>199</v>
      </c>
      <c r="C57" s="154" t="s">
        <v>199</v>
      </c>
      <c r="D57" s="154" t="s">
        <v>199</v>
      </c>
      <c r="E57" s="154" t="s">
        <v>199</v>
      </c>
      <c r="F57" s="154" t="s">
        <v>199</v>
      </c>
      <c r="G57" s="153">
        <v>1</v>
      </c>
      <c r="H57" s="153">
        <v>1.1042000000000001</v>
      </c>
      <c r="I57" s="153">
        <v>1.1950000000000001</v>
      </c>
      <c r="J57" s="153">
        <v>1.33</v>
      </c>
      <c r="K57" s="153">
        <v>1.5649999999999999</v>
      </c>
      <c r="L57" s="153">
        <v>1.5149999999999999</v>
      </c>
      <c r="M57" s="153">
        <v>2.73</v>
      </c>
      <c r="N57" s="153">
        <v>1.865</v>
      </c>
      <c r="O57" s="153">
        <v>2.0499999999999998</v>
      </c>
      <c r="P57" s="153">
        <v>2.08</v>
      </c>
      <c r="Q57" s="153">
        <v>1.85</v>
      </c>
      <c r="R57" s="153">
        <v>1.99</v>
      </c>
      <c r="S57" s="153">
        <v>1.77</v>
      </c>
      <c r="T57" s="153">
        <v>1.5216099999999999</v>
      </c>
      <c r="U57" s="153">
        <v>1.99</v>
      </c>
      <c r="V57" s="153">
        <v>2.0430000000000001</v>
      </c>
      <c r="W57" s="153">
        <v>1.93</v>
      </c>
      <c r="X57" s="153">
        <v>2.16</v>
      </c>
      <c r="Y57" s="153">
        <v>2.5</v>
      </c>
      <c r="Z57" s="153">
        <v>2.66</v>
      </c>
      <c r="AA57" s="153">
        <v>2.82</v>
      </c>
      <c r="AB57" s="153">
        <v>3.04</v>
      </c>
      <c r="AC57" s="153">
        <v>3.21</v>
      </c>
      <c r="AD57" s="153">
        <v>3.49</v>
      </c>
      <c r="AE57" s="153">
        <v>3.75</v>
      </c>
      <c r="AF57" s="153">
        <v>3.99</v>
      </c>
      <c r="AG57" s="153">
        <v>4.25</v>
      </c>
      <c r="AH57" s="153">
        <v>4.49</v>
      </c>
      <c r="AI57" s="153">
        <v>4.7300000000000004</v>
      </c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  <c r="CT57" s="144"/>
      <c r="CU57" s="144"/>
      <c r="CV57" s="144"/>
      <c r="CW57" s="144"/>
      <c r="CX57" s="144"/>
      <c r="CY57" s="144"/>
      <c r="CZ57" s="144"/>
      <c r="DA57" s="144"/>
      <c r="DB57" s="144"/>
      <c r="DC57" s="144"/>
      <c r="DD57" s="144"/>
      <c r="DE57" s="144"/>
    </row>
    <row r="58" spans="1:109" x14ac:dyDescent="0.1">
      <c r="A58" s="113" t="s">
        <v>213</v>
      </c>
      <c r="B58" s="154" t="s">
        <v>199</v>
      </c>
      <c r="C58" s="154" t="s">
        <v>199</v>
      </c>
      <c r="D58" s="154" t="s">
        <v>199</v>
      </c>
      <c r="E58" s="154" t="s">
        <v>199</v>
      </c>
      <c r="F58" s="154" t="s">
        <v>199</v>
      </c>
      <c r="G58" s="153">
        <v>0.94</v>
      </c>
      <c r="H58" s="153">
        <v>1.05</v>
      </c>
      <c r="I58" s="153">
        <v>1.175</v>
      </c>
      <c r="J58" s="153">
        <v>1.2549999999999999</v>
      </c>
      <c r="K58" s="153">
        <v>1.32</v>
      </c>
      <c r="L58" s="153">
        <v>1.47</v>
      </c>
      <c r="M58" s="153">
        <v>1.64</v>
      </c>
      <c r="N58" s="153">
        <v>1.85</v>
      </c>
      <c r="O58" s="153">
        <v>1.98</v>
      </c>
      <c r="P58" s="153">
        <v>1.96</v>
      </c>
      <c r="Q58" s="153">
        <v>1.79</v>
      </c>
      <c r="R58" s="153">
        <v>1.7</v>
      </c>
      <c r="S58" s="153">
        <v>1.71</v>
      </c>
      <c r="T58" s="153">
        <v>1.24</v>
      </c>
      <c r="U58" s="153">
        <v>1.71</v>
      </c>
      <c r="V58" s="153">
        <v>1.81</v>
      </c>
      <c r="W58" s="153">
        <v>1.82</v>
      </c>
      <c r="X58" s="153">
        <v>2.09</v>
      </c>
      <c r="Y58" s="153">
        <v>2.14</v>
      </c>
      <c r="Z58" s="153">
        <v>2.4500000000000002</v>
      </c>
      <c r="AA58" s="153">
        <v>2.7088399999999999</v>
      </c>
      <c r="AB58" s="153">
        <v>2.8592200000000001</v>
      </c>
      <c r="AC58" s="153">
        <v>3.0175800000000002</v>
      </c>
      <c r="AD58" s="153">
        <v>3.49</v>
      </c>
      <c r="AE58" s="153">
        <v>3.75</v>
      </c>
      <c r="AF58" s="153">
        <v>3.99</v>
      </c>
      <c r="AG58" s="153">
        <v>4.25</v>
      </c>
      <c r="AH58" s="153">
        <v>4.49</v>
      </c>
      <c r="AI58" s="153">
        <v>4.7300000000000004</v>
      </c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</row>
    <row r="59" spans="1:109" x14ac:dyDescent="0.1">
      <c r="A59" s="113" t="s">
        <v>214</v>
      </c>
      <c r="B59" s="154" t="s">
        <v>199</v>
      </c>
      <c r="C59" s="154" t="s">
        <v>199</v>
      </c>
      <c r="D59" s="154" t="s">
        <v>199</v>
      </c>
      <c r="E59" s="154" t="s">
        <v>199</v>
      </c>
      <c r="F59" s="154" t="s">
        <v>199</v>
      </c>
      <c r="G59" s="148">
        <v>2.5999999999999999E-2</v>
      </c>
      <c r="H59" s="148">
        <v>2.0469999999999999E-2</v>
      </c>
      <c r="I59" s="148">
        <v>0.01</v>
      </c>
      <c r="J59" s="148">
        <v>2.23E-2</v>
      </c>
      <c r="K59" s="148">
        <v>0.11433</v>
      </c>
      <c r="L59" s="148">
        <v>2.2499999999999999E-2</v>
      </c>
      <c r="M59" s="148">
        <v>0.45832000000000001</v>
      </c>
      <c r="N59" s="148">
        <v>6.4999999999999997E-3</v>
      </c>
      <c r="O59" s="148">
        <v>2.154E-2</v>
      </c>
      <c r="P59" s="148">
        <v>4.0669999999999998E-2</v>
      </c>
      <c r="Q59" s="148">
        <v>1.9609999999999999E-2</v>
      </c>
      <c r="R59" s="148">
        <v>9.3140000000000001E-2</v>
      </c>
      <c r="S59" s="148">
        <v>2.2800000000000001E-2</v>
      </c>
      <c r="T59" s="148">
        <v>0.10231999999999999</v>
      </c>
      <c r="U59" s="148">
        <v>0.10659</v>
      </c>
      <c r="V59" s="148">
        <v>7.4090000000000003E-2</v>
      </c>
      <c r="W59" s="148">
        <v>3.4320000000000003E-2</v>
      </c>
      <c r="X59" s="148">
        <v>2.496E-2</v>
      </c>
      <c r="Y59" s="148">
        <v>0.10416</v>
      </c>
      <c r="Z59" s="148">
        <v>5.5730000000000002E-2</v>
      </c>
      <c r="AA59" s="148">
        <v>4.1669999999999999E-2</v>
      </c>
      <c r="AB59" s="148">
        <v>6.6589999999999996E-2</v>
      </c>
      <c r="AC59" s="148">
        <v>9.6210000000000004E-2</v>
      </c>
      <c r="AD59" s="148">
        <v>0</v>
      </c>
      <c r="AE59" s="148">
        <v>0</v>
      </c>
      <c r="AF59" s="148">
        <v>0</v>
      </c>
      <c r="AG59" s="148">
        <v>0</v>
      </c>
      <c r="AH59" s="148">
        <v>0</v>
      </c>
      <c r="AI59" s="148">
        <v>0</v>
      </c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</row>
    <row r="60" spans="1:109" x14ac:dyDescent="0.1">
      <c r="A60" s="113" t="s">
        <v>215</v>
      </c>
      <c r="B60" s="154" t="s">
        <v>199</v>
      </c>
      <c r="C60" s="154" t="s">
        <v>199</v>
      </c>
      <c r="D60" s="154" t="s">
        <v>199</v>
      </c>
      <c r="E60" s="154" t="s">
        <v>199</v>
      </c>
      <c r="F60" s="154" t="s">
        <v>199</v>
      </c>
      <c r="G60" s="154" t="s">
        <v>164</v>
      </c>
      <c r="H60" s="154" t="s">
        <v>240</v>
      </c>
      <c r="I60" s="154" t="s">
        <v>241</v>
      </c>
      <c r="J60" s="154" t="s">
        <v>240</v>
      </c>
      <c r="K60" s="154" t="s">
        <v>216</v>
      </c>
      <c r="L60" s="154" t="s">
        <v>242</v>
      </c>
      <c r="M60" s="154" t="s">
        <v>243</v>
      </c>
      <c r="N60" s="154" t="s">
        <v>243</v>
      </c>
      <c r="O60" s="154" t="s">
        <v>244</v>
      </c>
      <c r="P60" s="154" t="s">
        <v>232</v>
      </c>
      <c r="Q60" s="154" t="s">
        <v>245</v>
      </c>
      <c r="R60" s="154" t="s">
        <v>246</v>
      </c>
      <c r="S60" s="154" t="s">
        <v>247</v>
      </c>
      <c r="T60" s="154" t="s">
        <v>248</v>
      </c>
      <c r="U60" s="154" t="s">
        <v>249</v>
      </c>
      <c r="V60" s="154" t="s">
        <v>250</v>
      </c>
      <c r="W60" s="154" t="s">
        <v>251</v>
      </c>
      <c r="X60" s="154" t="s">
        <v>251</v>
      </c>
      <c r="Y60" s="154" t="s">
        <v>244</v>
      </c>
      <c r="Z60" s="154" t="s">
        <v>244</v>
      </c>
      <c r="AA60" s="154" t="s">
        <v>244</v>
      </c>
      <c r="AB60" s="154" t="s">
        <v>164</v>
      </c>
      <c r="AC60" s="154" t="s">
        <v>233</v>
      </c>
      <c r="AD60" s="154" t="s">
        <v>177</v>
      </c>
      <c r="AE60" s="154" t="s">
        <v>177</v>
      </c>
      <c r="AF60" s="154" t="s">
        <v>177</v>
      </c>
      <c r="AG60" s="154" t="s">
        <v>177</v>
      </c>
      <c r="AH60" s="154" t="s">
        <v>177</v>
      </c>
      <c r="AI60" s="154" t="s">
        <v>177</v>
      </c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</row>
    <row r="61" spans="1:109" x14ac:dyDescent="0.1">
      <c r="A61" s="113" t="s">
        <v>234</v>
      </c>
      <c r="B61" s="154" t="s">
        <v>199</v>
      </c>
      <c r="C61" s="154" t="s">
        <v>199</v>
      </c>
      <c r="D61" s="154" t="s">
        <v>199</v>
      </c>
      <c r="E61" s="154" t="s">
        <v>199</v>
      </c>
      <c r="F61" s="154" t="s">
        <v>199</v>
      </c>
      <c r="G61" s="154" t="s">
        <v>199</v>
      </c>
      <c r="H61" s="154" t="s">
        <v>199</v>
      </c>
      <c r="I61" s="154" t="s">
        <v>199</v>
      </c>
      <c r="J61" s="154" t="s">
        <v>199</v>
      </c>
      <c r="K61" s="154" t="s">
        <v>199</v>
      </c>
      <c r="L61" s="154" t="s">
        <v>199</v>
      </c>
      <c r="M61" s="154" t="s">
        <v>199</v>
      </c>
      <c r="N61" s="154" t="s">
        <v>199</v>
      </c>
      <c r="O61" s="154" t="s">
        <v>199</v>
      </c>
      <c r="P61" s="154" t="s">
        <v>199</v>
      </c>
      <c r="Q61" s="154" t="s">
        <v>199</v>
      </c>
      <c r="R61" s="154" t="s">
        <v>199</v>
      </c>
      <c r="S61" s="155">
        <v>1.73</v>
      </c>
      <c r="T61" s="154" t="s">
        <v>199</v>
      </c>
      <c r="U61" s="154" t="s">
        <v>199</v>
      </c>
      <c r="V61" s="154" t="s">
        <v>199</v>
      </c>
      <c r="W61" s="154" t="s">
        <v>199</v>
      </c>
      <c r="X61" s="154" t="s">
        <v>199</v>
      </c>
      <c r="Y61" s="154" t="s">
        <v>199</v>
      </c>
      <c r="Z61" s="154" t="s">
        <v>199</v>
      </c>
      <c r="AA61" s="154" t="s">
        <v>199</v>
      </c>
      <c r="AB61" s="154" t="s">
        <v>199</v>
      </c>
      <c r="AC61" s="154" t="s">
        <v>199</v>
      </c>
      <c r="AD61" s="154" t="s">
        <v>199</v>
      </c>
      <c r="AE61" s="154" t="s">
        <v>199</v>
      </c>
      <c r="AF61" s="154" t="s">
        <v>199</v>
      </c>
      <c r="AG61" s="154" t="s">
        <v>199</v>
      </c>
      <c r="AH61" s="154" t="s">
        <v>199</v>
      </c>
      <c r="AI61" s="154" t="s">
        <v>199</v>
      </c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</row>
    <row r="62" spans="1:109" x14ac:dyDescent="0.1">
      <c r="A62" s="113" t="s">
        <v>236</v>
      </c>
      <c r="B62" s="154" t="s">
        <v>199</v>
      </c>
      <c r="C62" s="154" t="s">
        <v>199</v>
      </c>
      <c r="D62" s="154" t="s">
        <v>199</v>
      </c>
      <c r="E62" s="154" t="s">
        <v>199</v>
      </c>
      <c r="F62" s="154" t="s">
        <v>199</v>
      </c>
      <c r="G62" s="154" t="s">
        <v>199</v>
      </c>
      <c r="H62" s="154" t="s">
        <v>199</v>
      </c>
      <c r="I62" s="154" t="s">
        <v>199</v>
      </c>
      <c r="J62" s="154" t="s">
        <v>199</v>
      </c>
      <c r="K62" s="154" t="s">
        <v>199</v>
      </c>
      <c r="L62" s="154" t="s">
        <v>199</v>
      </c>
      <c r="M62" s="154" t="s">
        <v>199</v>
      </c>
      <c r="N62" s="154" t="s">
        <v>199</v>
      </c>
      <c r="O62" s="154" t="s">
        <v>199</v>
      </c>
      <c r="P62" s="154" t="s">
        <v>199</v>
      </c>
      <c r="Q62" s="154" t="s">
        <v>199</v>
      </c>
      <c r="R62" s="154" t="s">
        <v>199</v>
      </c>
      <c r="S62" s="157">
        <v>1.79</v>
      </c>
      <c r="T62" s="154" t="s">
        <v>199</v>
      </c>
      <c r="U62" s="154" t="s">
        <v>199</v>
      </c>
      <c r="V62" s="154" t="s">
        <v>199</v>
      </c>
      <c r="W62" s="154" t="s">
        <v>199</v>
      </c>
      <c r="X62" s="154" t="s">
        <v>199</v>
      </c>
      <c r="Y62" s="154" t="s">
        <v>199</v>
      </c>
      <c r="Z62" s="154" t="s">
        <v>199</v>
      </c>
      <c r="AA62" s="154" t="s">
        <v>199</v>
      </c>
      <c r="AB62" s="154" t="s">
        <v>199</v>
      </c>
      <c r="AC62" s="154" t="s">
        <v>199</v>
      </c>
      <c r="AD62" s="154" t="s">
        <v>199</v>
      </c>
      <c r="AE62" s="154" t="s">
        <v>199</v>
      </c>
      <c r="AF62" s="154" t="s">
        <v>199</v>
      </c>
      <c r="AG62" s="154" t="s">
        <v>199</v>
      </c>
      <c r="AH62" s="154" t="s">
        <v>199</v>
      </c>
      <c r="AI62" s="154" t="s">
        <v>199</v>
      </c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4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44"/>
      <c r="BV62" s="144"/>
      <c r="BW62" s="144"/>
      <c r="BX62" s="144"/>
      <c r="BY62" s="144"/>
      <c r="BZ62" s="144"/>
      <c r="CA62" s="144"/>
      <c r="CB62" s="144"/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4"/>
      <c r="CN62" s="144"/>
      <c r="CO62" s="144"/>
      <c r="CP62" s="144"/>
      <c r="CQ62" s="144"/>
      <c r="CR62" s="144"/>
      <c r="CS62" s="144"/>
      <c r="CT62" s="144"/>
      <c r="CU62" s="144"/>
      <c r="CV62" s="144"/>
      <c r="CW62" s="144"/>
      <c r="CX62" s="144"/>
      <c r="CY62" s="144"/>
      <c r="CZ62" s="144"/>
      <c r="DA62" s="144"/>
      <c r="DB62" s="144"/>
      <c r="DC62" s="144"/>
      <c r="DD62" s="144"/>
      <c r="DE62" s="144"/>
    </row>
    <row r="63" spans="1:109" x14ac:dyDescent="0.1">
      <c r="A63" s="113" t="s">
        <v>237</v>
      </c>
      <c r="B63" s="154" t="s">
        <v>238</v>
      </c>
      <c r="C63" s="154" t="s">
        <v>238</v>
      </c>
      <c r="D63" s="154" t="s">
        <v>238</v>
      </c>
      <c r="E63" s="154" t="s">
        <v>238</v>
      </c>
      <c r="F63" s="154" t="s">
        <v>238</v>
      </c>
      <c r="G63" s="154" t="s">
        <v>238</v>
      </c>
      <c r="H63" s="154" t="s">
        <v>238</v>
      </c>
      <c r="I63" s="154" t="s">
        <v>238</v>
      </c>
      <c r="J63" s="154" t="s">
        <v>238</v>
      </c>
      <c r="K63" s="154" t="s">
        <v>238</v>
      </c>
      <c r="L63" s="154" t="s">
        <v>238</v>
      </c>
      <c r="M63" s="154" t="s">
        <v>238</v>
      </c>
      <c r="N63" s="154" t="s">
        <v>238</v>
      </c>
      <c r="O63" s="154" t="s">
        <v>238</v>
      </c>
      <c r="P63" s="154" t="s">
        <v>238</v>
      </c>
      <c r="Q63" s="154" t="s">
        <v>238</v>
      </c>
      <c r="R63" s="154" t="s">
        <v>238</v>
      </c>
      <c r="S63" s="154" t="s">
        <v>238</v>
      </c>
      <c r="T63" s="154" t="s">
        <v>238</v>
      </c>
      <c r="U63" s="154" t="s">
        <v>238</v>
      </c>
      <c r="V63" s="154" t="s">
        <v>238</v>
      </c>
      <c r="W63" s="154" t="s">
        <v>238</v>
      </c>
      <c r="X63" s="154" t="s">
        <v>238</v>
      </c>
      <c r="Y63" s="154" t="s">
        <v>238</v>
      </c>
      <c r="Z63" s="154" t="s">
        <v>238</v>
      </c>
      <c r="AA63" s="154" t="s">
        <v>238</v>
      </c>
      <c r="AB63" s="154" t="s">
        <v>238</v>
      </c>
      <c r="AC63" s="154" t="s">
        <v>238</v>
      </c>
      <c r="AD63" s="154" t="s">
        <v>238</v>
      </c>
      <c r="AE63" s="154" t="s">
        <v>238</v>
      </c>
      <c r="AF63" s="154" t="s">
        <v>238</v>
      </c>
      <c r="AG63" s="154" t="s">
        <v>238</v>
      </c>
      <c r="AH63" s="154" t="s">
        <v>238</v>
      </c>
      <c r="AI63" s="154" t="s">
        <v>238</v>
      </c>
      <c r="AJ63" s="144"/>
      <c r="AK63" s="144"/>
      <c r="AL63" s="144"/>
      <c r="AM63" s="144"/>
      <c r="AN63" s="144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  <c r="BB63" s="144"/>
      <c r="BC63" s="144"/>
      <c r="BD63" s="144"/>
      <c r="BE63" s="144"/>
      <c r="BF63" s="144"/>
      <c r="BG63" s="144"/>
      <c r="BH63" s="144"/>
      <c r="BI63" s="144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  <c r="BU63" s="144"/>
      <c r="BV63" s="144"/>
      <c r="BW63" s="144"/>
      <c r="BX63" s="144"/>
      <c r="BY63" s="144"/>
      <c r="BZ63" s="144"/>
      <c r="CA63" s="144"/>
      <c r="CB63" s="144"/>
      <c r="CC63" s="144"/>
      <c r="CD63" s="144"/>
      <c r="CE63" s="144"/>
      <c r="CF63" s="144"/>
      <c r="CG63" s="144"/>
      <c r="CH63" s="144"/>
      <c r="CI63" s="144"/>
      <c r="CJ63" s="144"/>
      <c r="CK63" s="144"/>
      <c r="CL63" s="144"/>
      <c r="CM63" s="144"/>
      <c r="CN63" s="144"/>
      <c r="CO63" s="144"/>
      <c r="CP63" s="144"/>
      <c r="CQ63" s="144"/>
      <c r="CR63" s="144"/>
      <c r="CS63" s="144"/>
      <c r="CT63" s="144"/>
      <c r="CU63" s="144"/>
      <c r="CV63" s="144"/>
      <c r="CW63" s="144"/>
      <c r="CX63" s="144"/>
      <c r="CY63" s="144"/>
      <c r="CZ63" s="144"/>
      <c r="DA63" s="144"/>
      <c r="DB63" s="144"/>
      <c r="DC63" s="144"/>
      <c r="DD63" s="144"/>
      <c r="DE63" s="144"/>
    </row>
    <row r="64" spans="1:109" x14ac:dyDescent="0.1">
      <c r="A64" s="115" t="s">
        <v>252</v>
      </c>
      <c r="B64" s="154" t="s">
        <v>199</v>
      </c>
      <c r="C64" s="154" t="s">
        <v>199</v>
      </c>
      <c r="D64" s="154" t="s">
        <v>199</v>
      </c>
      <c r="E64" s="154" t="s">
        <v>199</v>
      </c>
      <c r="F64" s="154" t="s">
        <v>199</v>
      </c>
      <c r="G64" s="154" t="s">
        <v>199</v>
      </c>
      <c r="H64" s="154" t="s">
        <v>199</v>
      </c>
      <c r="I64" s="154" t="s">
        <v>199</v>
      </c>
      <c r="J64" s="154" t="s">
        <v>199</v>
      </c>
      <c r="K64" s="154" t="s">
        <v>199</v>
      </c>
      <c r="L64" s="154" t="s">
        <v>199</v>
      </c>
      <c r="M64" s="152">
        <v>2.0545</v>
      </c>
      <c r="N64" s="152">
        <v>2.343</v>
      </c>
      <c r="O64" s="152">
        <v>2.4424000000000001</v>
      </c>
      <c r="P64" s="154" t="s">
        <v>199</v>
      </c>
      <c r="Q64" s="152">
        <v>2.4870000000000001</v>
      </c>
      <c r="R64" s="152">
        <v>2.419</v>
      </c>
      <c r="S64" s="152">
        <v>2.3222</v>
      </c>
      <c r="T64" s="152">
        <v>2.1970000000000001</v>
      </c>
      <c r="U64" s="152">
        <v>2.3325999999999998</v>
      </c>
      <c r="V64" s="152">
        <v>2.4268000000000001</v>
      </c>
      <c r="W64" s="152">
        <v>2.3065000000000002</v>
      </c>
      <c r="X64" s="152">
        <v>2.6585000000000001</v>
      </c>
      <c r="Y64" s="152">
        <v>2.7730999999999999</v>
      </c>
      <c r="Z64" s="153">
        <v>2.9131499999999999</v>
      </c>
      <c r="AA64" s="153">
        <v>3.1370100000000001</v>
      </c>
      <c r="AB64" s="153">
        <v>3.41269</v>
      </c>
      <c r="AC64" s="154" t="s">
        <v>199</v>
      </c>
      <c r="AD64" s="154" t="s">
        <v>199</v>
      </c>
      <c r="AE64" s="154" t="s">
        <v>199</v>
      </c>
      <c r="AF64" s="154" t="s">
        <v>199</v>
      </c>
      <c r="AG64" s="154" t="s">
        <v>199</v>
      </c>
      <c r="AH64" s="154" t="s">
        <v>199</v>
      </c>
      <c r="AI64" s="154" t="s">
        <v>199</v>
      </c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  <c r="CT64" s="144"/>
      <c r="CU64" s="144"/>
      <c r="CV64" s="144"/>
      <c r="CW64" s="144"/>
      <c r="CX64" s="144"/>
      <c r="CY64" s="144"/>
      <c r="CZ64" s="144"/>
      <c r="DA64" s="144"/>
      <c r="DB64" s="144"/>
      <c r="DC64" s="144"/>
      <c r="DD64" s="144"/>
      <c r="DE64" s="144"/>
    </row>
    <row r="65" spans="1:109" x14ac:dyDescent="0.1">
      <c r="A65" s="113" t="s">
        <v>210</v>
      </c>
      <c r="B65" s="154" t="s">
        <v>199</v>
      </c>
      <c r="C65" s="154" t="s">
        <v>199</v>
      </c>
      <c r="D65" s="154" t="s">
        <v>199</v>
      </c>
      <c r="E65" s="154" t="s">
        <v>199</v>
      </c>
      <c r="F65" s="154" t="s">
        <v>199</v>
      </c>
      <c r="G65" s="154" t="s">
        <v>199</v>
      </c>
      <c r="H65" s="154" t="s">
        <v>199</v>
      </c>
      <c r="I65" s="154" t="s">
        <v>199</v>
      </c>
      <c r="J65" s="154" t="s">
        <v>199</v>
      </c>
      <c r="K65" s="154" t="s">
        <v>199</v>
      </c>
      <c r="L65" s="154" t="s">
        <v>199</v>
      </c>
      <c r="M65" s="153">
        <v>2.0219999999999998</v>
      </c>
      <c r="N65" s="153">
        <v>2.3442599999999998</v>
      </c>
      <c r="O65" s="153">
        <v>2.4491800000000001</v>
      </c>
      <c r="P65" s="154" t="s">
        <v>199</v>
      </c>
      <c r="Q65" s="153">
        <v>2.4962399999999998</v>
      </c>
      <c r="R65" s="153">
        <v>2.41</v>
      </c>
      <c r="S65" s="153">
        <v>2.7668900000000001</v>
      </c>
      <c r="T65" s="153">
        <v>2.8691</v>
      </c>
      <c r="U65" s="153">
        <v>2.3774199999999999</v>
      </c>
      <c r="V65" s="153">
        <v>2.4422999999999999</v>
      </c>
      <c r="W65" s="153">
        <v>2.2794300000000001</v>
      </c>
      <c r="X65" s="153">
        <v>2.6669200000000002</v>
      </c>
      <c r="Y65" s="153">
        <v>2.79033</v>
      </c>
      <c r="Z65" s="154" t="s">
        <v>199</v>
      </c>
      <c r="AA65" s="154" t="s">
        <v>199</v>
      </c>
      <c r="AB65" s="154" t="s">
        <v>199</v>
      </c>
      <c r="AC65" s="154" t="s">
        <v>199</v>
      </c>
      <c r="AD65" s="154" t="s">
        <v>199</v>
      </c>
      <c r="AE65" s="154" t="s">
        <v>199</v>
      </c>
      <c r="AF65" s="154" t="s">
        <v>199</v>
      </c>
      <c r="AG65" s="154" t="s">
        <v>199</v>
      </c>
      <c r="AH65" s="154" t="s">
        <v>199</v>
      </c>
      <c r="AI65" s="154" t="s">
        <v>199</v>
      </c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  <c r="CL65" s="144"/>
      <c r="CM65" s="144"/>
      <c r="CN65" s="144"/>
      <c r="CO65" s="144"/>
      <c r="CP65" s="144"/>
      <c r="CQ65" s="144"/>
      <c r="CR65" s="144"/>
      <c r="CS65" s="144"/>
      <c r="CT65" s="144"/>
      <c r="CU65" s="144"/>
      <c r="CV65" s="144"/>
      <c r="CW65" s="144"/>
      <c r="CX65" s="144"/>
      <c r="CY65" s="144"/>
      <c r="CZ65" s="144"/>
      <c r="DA65" s="144"/>
      <c r="DB65" s="144"/>
      <c r="DC65" s="144"/>
      <c r="DD65" s="144"/>
      <c r="DE65" s="144"/>
    </row>
    <row r="66" spans="1:109" x14ac:dyDescent="0.1">
      <c r="A66" s="113" t="s">
        <v>211</v>
      </c>
      <c r="B66" s="154" t="s">
        <v>199</v>
      </c>
      <c r="C66" s="154" t="s">
        <v>199</v>
      </c>
      <c r="D66" s="154" t="s">
        <v>199</v>
      </c>
      <c r="E66" s="154" t="s">
        <v>199</v>
      </c>
      <c r="F66" s="154" t="s">
        <v>199</v>
      </c>
      <c r="G66" s="154" t="s">
        <v>199</v>
      </c>
      <c r="H66" s="154" t="s">
        <v>199</v>
      </c>
      <c r="I66" s="154" t="s">
        <v>199</v>
      </c>
      <c r="J66" s="154" t="s">
        <v>199</v>
      </c>
      <c r="K66" s="154" t="s">
        <v>199</v>
      </c>
      <c r="L66" s="154" t="s">
        <v>199</v>
      </c>
      <c r="M66" s="153">
        <v>2.0219999999999998</v>
      </c>
      <c r="N66" s="153">
        <v>2.3442599999999998</v>
      </c>
      <c r="O66" s="153">
        <v>2.4491800000000001</v>
      </c>
      <c r="P66" s="154" t="s">
        <v>199</v>
      </c>
      <c r="Q66" s="153">
        <v>2.4962399999999998</v>
      </c>
      <c r="R66" s="153">
        <v>2.41</v>
      </c>
      <c r="S66" s="153">
        <v>2.7668900000000001</v>
      </c>
      <c r="T66" s="153">
        <v>2.8691</v>
      </c>
      <c r="U66" s="153">
        <v>2.3774199999999999</v>
      </c>
      <c r="V66" s="153">
        <v>2.4422999999999999</v>
      </c>
      <c r="W66" s="153">
        <v>2.2794300000000001</v>
      </c>
      <c r="X66" s="153">
        <v>2.6669200000000002</v>
      </c>
      <c r="Y66" s="153">
        <v>2.79033</v>
      </c>
      <c r="Z66" s="153">
        <v>2.9131499999999999</v>
      </c>
      <c r="AA66" s="153">
        <v>3.1370100000000001</v>
      </c>
      <c r="AB66" s="153">
        <v>3.41269</v>
      </c>
      <c r="AC66" s="154" t="s">
        <v>199</v>
      </c>
      <c r="AD66" s="154" t="s">
        <v>199</v>
      </c>
      <c r="AE66" s="154" t="s">
        <v>199</v>
      </c>
      <c r="AF66" s="154" t="s">
        <v>199</v>
      </c>
      <c r="AG66" s="154" t="s">
        <v>199</v>
      </c>
      <c r="AH66" s="154" t="s">
        <v>199</v>
      </c>
      <c r="AI66" s="154" t="s">
        <v>199</v>
      </c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  <c r="CL66" s="144"/>
      <c r="CM66" s="144"/>
      <c r="CN66" s="144"/>
      <c r="CO66" s="144"/>
      <c r="CP66" s="144"/>
      <c r="CQ66" s="144"/>
      <c r="CR66" s="144"/>
      <c r="CS66" s="144"/>
      <c r="CT66" s="144"/>
      <c r="CU66" s="144"/>
      <c r="CV66" s="144"/>
      <c r="CW66" s="144"/>
      <c r="CX66" s="144"/>
      <c r="CY66" s="144"/>
      <c r="CZ66" s="144"/>
      <c r="DA66" s="144"/>
      <c r="DB66" s="144"/>
      <c r="DC66" s="144"/>
      <c r="DD66" s="144"/>
      <c r="DE66" s="144"/>
    </row>
    <row r="67" spans="1:109" x14ac:dyDescent="0.1">
      <c r="A67" s="113" t="s">
        <v>212</v>
      </c>
      <c r="B67" s="154" t="s">
        <v>199</v>
      </c>
      <c r="C67" s="154" t="s">
        <v>199</v>
      </c>
      <c r="D67" s="154" t="s">
        <v>199</v>
      </c>
      <c r="E67" s="154" t="s">
        <v>199</v>
      </c>
      <c r="F67" s="154" t="s">
        <v>199</v>
      </c>
      <c r="G67" s="154" t="s">
        <v>199</v>
      </c>
      <c r="H67" s="154" t="s">
        <v>199</v>
      </c>
      <c r="I67" s="154" t="s">
        <v>199</v>
      </c>
      <c r="J67" s="154" t="s">
        <v>199</v>
      </c>
      <c r="K67" s="154" t="s">
        <v>199</v>
      </c>
      <c r="L67" s="154" t="s">
        <v>199</v>
      </c>
      <c r="M67" s="153">
        <v>2.0219999999999998</v>
      </c>
      <c r="N67" s="153">
        <v>2.3442599999999998</v>
      </c>
      <c r="O67" s="153">
        <v>2.4491800000000001</v>
      </c>
      <c r="P67" s="154" t="s">
        <v>199</v>
      </c>
      <c r="Q67" s="153">
        <v>2.4962399999999998</v>
      </c>
      <c r="R67" s="153">
        <v>2.41</v>
      </c>
      <c r="S67" s="153">
        <v>2.7668900000000001</v>
      </c>
      <c r="T67" s="153">
        <v>2.8691</v>
      </c>
      <c r="U67" s="153">
        <v>2.3774199999999999</v>
      </c>
      <c r="V67" s="153">
        <v>2.4422999999999999</v>
      </c>
      <c r="W67" s="153">
        <v>2.2794300000000001</v>
      </c>
      <c r="X67" s="153">
        <v>2.6669200000000002</v>
      </c>
      <c r="Y67" s="153">
        <v>2.79033</v>
      </c>
      <c r="Z67" s="153">
        <v>2.9131499999999999</v>
      </c>
      <c r="AA67" s="153">
        <v>3.1370100000000001</v>
      </c>
      <c r="AB67" s="153">
        <v>3.41269</v>
      </c>
      <c r="AC67" s="154" t="s">
        <v>199</v>
      </c>
      <c r="AD67" s="154" t="s">
        <v>199</v>
      </c>
      <c r="AE67" s="154" t="s">
        <v>199</v>
      </c>
      <c r="AF67" s="154" t="s">
        <v>199</v>
      </c>
      <c r="AG67" s="154" t="s">
        <v>199</v>
      </c>
      <c r="AH67" s="154" t="s">
        <v>199</v>
      </c>
      <c r="AI67" s="154" t="s">
        <v>199</v>
      </c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  <c r="CT67" s="144"/>
      <c r="CU67" s="144"/>
      <c r="CV67" s="144"/>
      <c r="CW67" s="144"/>
      <c r="CX67" s="144"/>
      <c r="CY67" s="144"/>
      <c r="CZ67" s="144"/>
      <c r="DA67" s="144"/>
      <c r="DB67" s="144"/>
      <c r="DC67" s="144"/>
      <c r="DD67" s="144"/>
      <c r="DE67" s="144"/>
    </row>
    <row r="68" spans="1:109" x14ac:dyDescent="0.1">
      <c r="A68" s="113" t="s">
        <v>213</v>
      </c>
      <c r="B68" s="154" t="s">
        <v>199</v>
      </c>
      <c r="C68" s="154" t="s">
        <v>199</v>
      </c>
      <c r="D68" s="154" t="s">
        <v>199</v>
      </c>
      <c r="E68" s="154" t="s">
        <v>199</v>
      </c>
      <c r="F68" s="154" t="s">
        <v>199</v>
      </c>
      <c r="G68" s="154" t="s">
        <v>199</v>
      </c>
      <c r="H68" s="154" t="s">
        <v>199</v>
      </c>
      <c r="I68" s="154" t="s">
        <v>199</v>
      </c>
      <c r="J68" s="154" t="s">
        <v>199</v>
      </c>
      <c r="K68" s="154" t="s">
        <v>199</v>
      </c>
      <c r="L68" s="154" t="s">
        <v>199</v>
      </c>
      <c r="M68" s="153">
        <v>2.0219999999999998</v>
      </c>
      <c r="N68" s="153">
        <v>2.3442599999999998</v>
      </c>
      <c r="O68" s="153">
        <v>2.4491800000000001</v>
      </c>
      <c r="P68" s="154" t="s">
        <v>199</v>
      </c>
      <c r="Q68" s="153">
        <v>2.4962399999999998</v>
      </c>
      <c r="R68" s="153">
        <v>2.41</v>
      </c>
      <c r="S68" s="153">
        <v>2.7668900000000001</v>
      </c>
      <c r="T68" s="153">
        <v>2.8691</v>
      </c>
      <c r="U68" s="153">
        <v>2.3774199999999999</v>
      </c>
      <c r="V68" s="153">
        <v>2.4422999999999999</v>
      </c>
      <c r="W68" s="153">
        <v>2.2794300000000001</v>
      </c>
      <c r="X68" s="153">
        <v>2.6669200000000002</v>
      </c>
      <c r="Y68" s="153">
        <v>2.79033</v>
      </c>
      <c r="Z68" s="153">
        <v>2.9131499999999999</v>
      </c>
      <c r="AA68" s="153">
        <v>3.1370100000000001</v>
      </c>
      <c r="AB68" s="153">
        <v>3.41269</v>
      </c>
      <c r="AC68" s="154" t="s">
        <v>199</v>
      </c>
      <c r="AD68" s="154" t="s">
        <v>199</v>
      </c>
      <c r="AE68" s="154" t="s">
        <v>199</v>
      </c>
      <c r="AF68" s="154" t="s">
        <v>199</v>
      </c>
      <c r="AG68" s="154" t="s">
        <v>199</v>
      </c>
      <c r="AH68" s="154" t="s">
        <v>199</v>
      </c>
      <c r="AI68" s="154" t="s">
        <v>199</v>
      </c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  <c r="CL68" s="144"/>
      <c r="CM68" s="144"/>
      <c r="CN68" s="144"/>
      <c r="CO68" s="144"/>
      <c r="CP68" s="144"/>
      <c r="CQ68" s="144"/>
      <c r="CR68" s="144"/>
      <c r="CS68" s="144"/>
      <c r="CT68" s="144"/>
      <c r="CU68" s="144"/>
      <c r="CV68" s="144"/>
      <c r="CW68" s="144"/>
      <c r="CX68" s="144"/>
      <c r="CY68" s="144"/>
      <c r="CZ68" s="144"/>
      <c r="DA68" s="144"/>
      <c r="DB68" s="144"/>
      <c r="DC68" s="144"/>
      <c r="DD68" s="144"/>
      <c r="DE68" s="144"/>
    </row>
    <row r="69" spans="1:109" x14ac:dyDescent="0.1">
      <c r="A69" s="113" t="s">
        <v>214</v>
      </c>
      <c r="B69" s="154" t="s">
        <v>199</v>
      </c>
      <c r="C69" s="154" t="s">
        <v>199</v>
      </c>
      <c r="D69" s="154" t="s">
        <v>199</v>
      </c>
      <c r="E69" s="154" t="s">
        <v>199</v>
      </c>
      <c r="F69" s="154" t="s">
        <v>199</v>
      </c>
      <c r="G69" s="154" t="s">
        <v>199</v>
      </c>
      <c r="H69" s="154" t="s">
        <v>199</v>
      </c>
      <c r="I69" s="154" t="s">
        <v>199</v>
      </c>
      <c r="J69" s="154" t="s">
        <v>199</v>
      </c>
      <c r="K69" s="154" t="s">
        <v>199</v>
      </c>
      <c r="L69" s="154" t="s">
        <v>199</v>
      </c>
      <c r="M69" s="148">
        <v>0</v>
      </c>
      <c r="N69" s="148">
        <v>0</v>
      </c>
      <c r="O69" s="148">
        <v>0</v>
      </c>
      <c r="P69" s="154" t="s">
        <v>199</v>
      </c>
      <c r="Q69" s="148">
        <v>0</v>
      </c>
      <c r="R69" s="148">
        <v>0</v>
      </c>
      <c r="S69" s="148">
        <v>0</v>
      </c>
      <c r="T69" s="148">
        <v>0</v>
      </c>
      <c r="U69" s="148">
        <v>0</v>
      </c>
      <c r="V69" s="148">
        <v>0</v>
      </c>
      <c r="W69" s="148">
        <v>0</v>
      </c>
      <c r="X69" s="148">
        <v>0</v>
      </c>
      <c r="Y69" s="148">
        <v>0</v>
      </c>
      <c r="Z69" s="148">
        <v>0</v>
      </c>
      <c r="AA69" s="148">
        <v>0</v>
      </c>
      <c r="AB69" s="148">
        <v>0</v>
      </c>
      <c r="AC69" s="154" t="s">
        <v>199</v>
      </c>
      <c r="AD69" s="154" t="s">
        <v>199</v>
      </c>
      <c r="AE69" s="154" t="s">
        <v>199</v>
      </c>
      <c r="AF69" s="154" t="s">
        <v>199</v>
      </c>
      <c r="AG69" s="154" t="s">
        <v>199</v>
      </c>
      <c r="AH69" s="154" t="s">
        <v>199</v>
      </c>
      <c r="AI69" s="154" t="s">
        <v>199</v>
      </c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L69" s="144"/>
      <c r="CM69" s="144"/>
      <c r="CN69" s="144"/>
      <c r="CO69" s="144"/>
      <c r="CP69" s="144"/>
      <c r="CQ69" s="144"/>
      <c r="CR69" s="144"/>
      <c r="CS69" s="144"/>
      <c r="CT69" s="144"/>
      <c r="CU69" s="144"/>
      <c r="CV69" s="144"/>
      <c r="CW69" s="144"/>
      <c r="CX69" s="144"/>
      <c r="CY69" s="144"/>
      <c r="CZ69" s="144"/>
      <c r="DA69" s="144"/>
      <c r="DB69" s="144"/>
      <c r="DC69" s="144"/>
      <c r="DD69" s="144"/>
      <c r="DE69" s="144"/>
    </row>
    <row r="70" spans="1:109" x14ac:dyDescent="0.1">
      <c r="A70" s="113" t="s">
        <v>215</v>
      </c>
      <c r="B70" s="154" t="s">
        <v>199</v>
      </c>
      <c r="C70" s="154" t="s">
        <v>199</v>
      </c>
      <c r="D70" s="154" t="s">
        <v>199</v>
      </c>
      <c r="E70" s="154" t="s">
        <v>199</v>
      </c>
      <c r="F70" s="154" t="s">
        <v>199</v>
      </c>
      <c r="G70" s="154" t="s">
        <v>199</v>
      </c>
      <c r="H70" s="154" t="s">
        <v>199</v>
      </c>
      <c r="I70" s="154" t="s">
        <v>199</v>
      </c>
      <c r="J70" s="154" t="s">
        <v>199</v>
      </c>
      <c r="K70" s="154" t="s">
        <v>199</v>
      </c>
      <c r="L70" s="154" t="s">
        <v>199</v>
      </c>
      <c r="M70" s="154" t="s">
        <v>177</v>
      </c>
      <c r="N70" s="154" t="s">
        <v>177</v>
      </c>
      <c r="O70" s="154" t="s">
        <v>177</v>
      </c>
      <c r="P70" s="154" t="s">
        <v>199</v>
      </c>
      <c r="Q70" s="154" t="s">
        <v>177</v>
      </c>
      <c r="R70" s="154" t="s">
        <v>177</v>
      </c>
      <c r="S70" s="154" t="s">
        <v>177</v>
      </c>
      <c r="T70" s="154" t="s">
        <v>177</v>
      </c>
      <c r="U70" s="154" t="s">
        <v>177</v>
      </c>
      <c r="V70" s="154" t="s">
        <v>177</v>
      </c>
      <c r="W70" s="154" t="s">
        <v>177</v>
      </c>
      <c r="X70" s="154" t="s">
        <v>177</v>
      </c>
      <c r="Y70" s="154" t="s">
        <v>177</v>
      </c>
      <c r="Z70" s="154" t="s">
        <v>177</v>
      </c>
      <c r="AA70" s="154" t="s">
        <v>177</v>
      </c>
      <c r="AB70" s="154" t="s">
        <v>177</v>
      </c>
      <c r="AC70" s="154" t="s">
        <v>199</v>
      </c>
      <c r="AD70" s="154" t="s">
        <v>199</v>
      </c>
      <c r="AE70" s="154" t="s">
        <v>199</v>
      </c>
      <c r="AF70" s="154" t="s">
        <v>199</v>
      </c>
      <c r="AG70" s="154" t="s">
        <v>199</v>
      </c>
      <c r="AH70" s="154" t="s">
        <v>199</v>
      </c>
      <c r="AI70" s="154" t="s">
        <v>199</v>
      </c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144"/>
      <c r="CV70" s="144"/>
      <c r="CW70" s="144"/>
      <c r="CX70" s="144"/>
      <c r="CY70" s="144"/>
      <c r="CZ70" s="144"/>
      <c r="DA70" s="144"/>
      <c r="DB70" s="144"/>
      <c r="DC70" s="144"/>
      <c r="DD70" s="144"/>
      <c r="DE70" s="144"/>
    </row>
    <row r="71" spans="1:109" x14ac:dyDescent="0.1">
      <c r="A71" s="113" t="s">
        <v>237</v>
      </c>
      <c r="B71" s="154" t="s">
        <v>199</v>
      </c>
      <c r="C71" s="154" t="s">
        <v>199</v>
      </c>
      <c r="D71" s="154" t="s">
        <v>199</v>
      </c>
      <c r="E71" s="154" t="s">
        <v>199</v>
      </c>
      <c r="F71" s="154" t="s">
        <v>199</v>
      </c>
      <c r="G71" s="154" t="s">
        <v>199</v>
      </c>
      <c r="H71" s="154" t="s">
        <v>199</v>
      </c>
      <c r="I71" s="154" t="s">
        <v>199</v>
      </c>
      <c r="J71" s="154" t="s">
        <v>199</v>
      </c>
      <c r="K71" s="154" t="s">
        <v>199</v>
      </c>
      <c r="L71" s="154" t="s">
        <v>199</v>
      </c>
      <c r="M71" s="154" t="s">
        <v>238</v>
      </c>
      <c r="N71" s="154" t="s">
        <v>238</v>
      </c>
      <c r="O71" s="154" t="s">
        <v>238</v>
      </c>
      <c r="P71" s="154" t="s">
        <v>199</v>
      </c>
      <c r="Q71" s="154" t="s">
        <v>238</v>
      </c>
      <c r="R71" s="154" t="s">
        <v>238</v>
      </c>
      <c r="S71" s="154" t="s">
        <v>238</v>
      </c>
      <c r="T71" s="154" t="s">
        <v>238</v>
      </c>
      <c r="U71" s="154" t="s">
        <v>238</v>
      </c>
      <c r="V71" s="154" t="s">
        <v>238</v>
      </c>
      <c r="W71" s="154" t="s">
        <v>238</v>
      </c>
      <c r="X71" s="154" t="s">
        <v>238</v>
      </c>
      <c r="Y71" s="154" t="s">
        <v>238</v>
      </c>
      <c r="Z71" s="154" t="s">
        <v>238</v>
      </c>
      <c r="AA71" s="154" t="s">
        <v>238</v>
      </c>
      <c r="AB71" s="154" t="s">
        <v>238</v>
      </c>
      <c r="AC71" s="154" t="s">
        <v>199</v>
      </c>
      <c r="AD71" s="154" t="s">
        <v>199</v>
      </c>
      <c r="AE71" s="154" t="s">
        <v>199</v>
      </c>
      <c r="AF71" s="154" t="s">
        <v>199</v>
      </c>
      <c r="AG71" s="154" t="s">
        <v>199</v>
      </c>
      <c r="AH71" s="154" t="s">
        <v>199</v>
      </c>
      <c r="AI71" s="154" t="s">
        <v>199</v>
      </c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  <c r="BD71" s="144"/>
      <c r="BE71" s="144"/>
      <c r="BF71" s="144"/>
      <c r="BG71" s="144"/>
      <c r="BH71" s="144"/>
      <c r="BI71" s="144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144"/>
      <c r="CL71" s="144"/>
      <c r="CM71" s="144"/>
      <c r="CN71" s="144"/>
      <c r="CO71" s="144"/>
      <c r="CP71" s="144"/>
      <c r="CQ71" s="144"/>
      <c r="CR71" s="144"/>
      <c r="CS71" s="144"/>
      <c r="CT71" s="144"/>
      <c r="CU71" s="144"/>
      <c r="CV71" s="144"/>
      <c r="CW71" s="144"/>
      <c r="CX71" s="144"/>
      <c r="CY71" s="144"/>
      <c r="CZ71" s="144"/>
      <c r="DA71" s="144"/>
      <c r="DB71" s="144"/>
      <c r="DC71" s="144"/>
      <c r="DD71" s="144"/>
      <c r="DE71" s="144"/>
    </row>
    <row r="72" spans="1:109" x14ac:dyDescent="0.1">
      <c r="A72" s="115" t="s">
        <v>253</v>
      </c>
      <c r="B72" s="152">
        <v>0.32</v>
      </c>
      <c r="C72" s="152">
        <v>0.34</v>
      </c>
      <c r="D72" s="152">
        <v>0.36</v>
      </c>
      <c r="E72" s="152">
        <v>0.4</v>
      </c>
      <c r="F72" s="152">
        <v>0.44</v>
      </c>
      <c r="G72" s="152">
        <v>0.5</v>
      </c>
      <c r="H72" s="152">
        <v>0.56000000000000005</v>
      </c>
      <c r="I72" s="152">
        <v>0.62</v>
      </c>
      <c r="J72" s="152">
        <v>0.68</v>
      </c>
      <c r="K72" s="152">
        <v>0.76</v>
      </c>
      <c r="L72" s="153">
        <v>0.81269000000000002</v>
      </c>
      <c r="M72" s="152">
        <v>0.88</v>
      </c>
      <c r="N72" s="152">
        <v>0.94</v>
      </c>
      <c r="O72" s="152">
        <v>1.02</v>
      </c>
      <c r="P72" s="152">
        <v>1.1200000000000001</v>
      </c>
      <c r="Q72" s="152">
        <v>1.22</v>
      </c>
      <c r="R72" s="152">
        <v>1.32</v>
      </c>
      <c r="S72" s="152">
        <v>1.4</v>
      </c>
      <c r="T72" s="152">
        <v>1.48</v>
      </c>
      <c r="U72" s="152">
        <v>1.56</v>
      </c>
      <c r="V72" s="152">
        <v>1.6</v>
      </c>
      <c r="W72" s="152">
        <v>1.64</v>
      </c>
      <c r="X72" s="152">
        <v>1.68</v>
      </c>
      <c r="Y72" s="152">
        <v>1.76</v>
      </c>
      <c r="Z72" s="153">
        <v>1.8268200000000001</v>
      </c>
      <c r="AA72" s="153">
        <v>1.90811</v>
      </c>
      <c r="AB72" s="153">
        <v>2.00888</v>
      </c>
      <c r="AC72" s="153">
        <v>2.1575299999999999</v>
      </c>
      <c r="AD72" s="153">
        <v>2.395</v>
      </c>
      <c r="AE72" s="153">
        <v>2.5499999999999998</v>
      </c>
      <c r="AF72" s="153">
        <v>2.76</v>
      </c>
      <c r="AG72" s="153">
        <v>2.93</v>
      </c>
      <c r="AH72" s="153">
        <v>3.14</v>
      </c>
      <c r="AI72" s="153">
        <v>3.31</v>
      </c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4"/>
      <c r="BF72" s="144"/>
      <c r="BG72" s="144"/>
      <c r="BH72" s="144"/>
      <c r="BI72" s="144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4"/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  <c r="CT72" s="144"/>
      <c r="CU72" s="144"/>
      <c r="CV72" s="144"/>
      <c r="CW72" s="144"/>
      <c r="CX72" s="144"/>
      <c r="CY72" s="144"/>
      <c r="CZ72" s="144"/>
      <c r="DA72" s="144"/>
      <c r="DB72" s="144"/>
      <c r="DC72" s="144"/>
      <c r="DD72" s="144"/>
      <c r="DE72" s="144"/>
    </row>
    <row r="73" spans="1:109" x14ac:dyDescent="0.1">
      <c r="A73" s="113" t="s">
        <v>210</v>
      </c>
      <c r="B73" s="154" t="s">
        <v>199</v>
      </c>
      <c r="C73" s="154" t="s">
        <v>199</v>
      </c>
      <c r="D73" s="153">
        <v>0.36</v>
      </c>
      <c r="E73" s="153">
        <v>0.4</v>
      </c>
      <c r="F73" s="153">
        <v>0.43584000000000001</v>
      </c>
      <c r="G73" s="153">
        <v>0.49923000000000001</v>
      </c>
      <c r="H73" s="153">
        <v>0.54583999999999999</v>
      </c>
      <c r="I73" s="153">
        <v>0.61850000000000005</v>
      </c>
      <c r="J73" s="153">
        <v>0.67908999999999997</v>
      </c>
      <c r="K73" s="153">
        <v>0.755</v>
      </c>
      <c r="L73" s="154" t="s">
        <v>199</v>
      </c>
      <c r="M73" s="153">
        <v>0.87200999999999995</v>
      </c>
      <c r="N73" s="153">
        <v>0.94684999999999997</v>
      </c>
      <c r="O73" s="153">
        <v>1.1186400000000001</v>
      </c>
      <c r="P73" s="153">
        <v>1.1148100000000001</v>
      </c>
      <c r="Q73" s="153">
        <v>1.2211700000000001</v>
      </c>
      <c r="R73" s="153">
        <v>1.32097</v>
      </c>
      <c r="S73" s="153">
        <v>1.3825000000000001</v>
      </c>
      <c r="T73" s="153">
        <v>1.45696</v>
      </c>
      <c r="U73" s="153">
        <v>1.5317400000000001</v>
      </c>
      <c r="V73" s="153">
        <v>1.6054999999999999</v>
      </c>
      <c r="W73" s="153">
        <v>1.63748</v>
      </c>
      <c r="X73" s="153">
        <v>1.6732</v>
      </c>
      <c r="Y73" s="153">
        <v>1.7559400000000001</v>
      </c>
      <c r="Z73" s="154" t="s">
        <v>199</v>
      </c>
      <c r="AA73" s="154" t="s">
        <v>199</v>
      </c>
      <c r="AB73" s="154" t="s">
        <v>199</v>
      </c>
      <c r="AC73" s="154" t="s">
        <v>199</v>
      </c>
      <c r="AD73" s="154" t="s">
        <v>199</v>
      </c>
      <c r="AE73" s="154" t="s">
        <v>199</v>
      </c>
      <c r="AF73" s="154" t="s">
        <v>199</v>
      </c>
      <c r="AG73" s="154" t="s">
        <v>199</v>
      </c>
      <c r="AH73" s="154" t="s">
        <v>199</v>
      </c>
      <c r="AI73" s="154" t="s">
        <v>199</v>
      </c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  <c r="BD73" s="144"/>
      <c r="BE73" s="144"/>
      <c r="BF73" s="144"/>
      <c r="BG73" s="144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144"/>
      <c r="CL73" s="144"/>
      <c r="CM73" s="144"/>
      <c r="CN73" s="144"/>
      <c r="CO73" s="144"/>
      <c r="CP73" s="144"/>
      <c r="CQ73" s="144"/>
      <c r="CR73" s="144"/>
      <c r="CS73" s="144"/>
      <c r="CT73" s="144"/>
      <c r="CU73" s="144"/>
      <c r="CV73" s="144"/>
      <c r="CW73" s="144"/>
      <c r="CX73" s="144"/>
      <c r="CY73" s="144"/>
      <c r="CZ73" s="144"/>
      <c r="DA73" s="144"/>
      <c r="DB73" s="144"/>
      <c r="DC73" s="144"/>
      <c r="DD73" s="144"/>
      <c r="DE73" s="144"/>
    </row>
    <row r="74" spans="1:109" x14ac:dyDescent="0.1">
      <c r="A74" s="113" t="s">
        <v>211</v>
      </c>
      <c r="B74" s="154" t="s">
        <v>199</v>
      </c>
      <c r="C74" s="154" t="s">
        <v>199</v>
      </c>
      <c r="D74" s="153">
        <v>0.36</v>
      </c>
      <c r="E74" s="153">
        <v>0.4</v>
      </c>
      <c r="F74" s="153">
        <v>0.44</v>
      </c>
      <c r="G74" s="153">
        <v>0.5</v>
      </c>
      <c r="H74" s="153">
        <v>0.56000000000000005</v>
      </c>
      <c r="I74" s="153">
        <v>0.62</v>
      </c>
      <c r="J74" s="153">
        <v>0.68</v>
      </c>
      <c r="K74" s="153">
        <v>0.76</v>
      </c>
      <c r="L74" s="153">
        <v>0.82</v>
      </c>
      <c r="M74" s="153">
        <v>0.88</v>
      </c>
      <c r="N74" s="153">
        <v>0.94</v>
      </c>
      <c r="O74" s="153">
        <v>1.02</v>
      </c>
      <c r="P74" s="153">
        <v>1.1200000000000001</v>
      </c>
      <c r="Q74" s="153">
        <v>1.22</v>
      </c>
      <c r="R74" s="153">
        <v>1.32</v>
      </c>
      <c r="S74" s="153">
        <v>1.4</v>
      </c>
      <c r="T74" s="153">
        <v>1.48</v>
      </c>
      <c r="U74" s="153">
        <v>1.56</v>
      </c>
      <c r="V74" s="153">
        <v>1.6</v>
      </c>
      <c r="W74" s="153">
        <v>1.64</v>
      </c>
      <c r="X74" s="153">
        <v>1.68</v>
      </c>
      <c r="Y74" s="153">
        <v>1.76</v>
      </c>
      <c r="Z74" s="153">
        <v>1.84</v>
      </c>
      <c r="AA74" s="153">
        <v>1.92</v>
      </c>
      <c r="AB74" s="153">
        <v>2.03742</v>
      </c>
      <c r="AC74" s="153">
        <v>2.1800000000000002</v>
      </c>
      <c r="AD74" s="153">
        <v>2.395</v>
      </c>
      <c r="AE74" s="153">
        <v>2.5499999999999998</v>
      </c>
      <c r="AF74" s="153">
        <v>2.76</v>
      </c>
      <c r="AG74" s="153">
        <v>2.93</v>
      </c>
      <c r="AH74" s="153">
        <v>3.14</v>
      </c>
      <c r="AI74" s="153">
        <v>3.31</v>
      </c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4"/>
      <c r="BF74" s="144"/>
      <c r="BG74" s="144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144"/>
      <c r="CL74" s="144"/>
      <c r="CM74" s="144"/>
      <c r="CN74" s="144"/>
      <c r="CO74" s="144"/>
      <c r="CP74" s="144"/>
      <c r="CQ74" s="144"/>
      <c r="CR74" s="144"/>
      <c r="CS74" s="144"/>
      <c r="CT74" s="144"/>
      <c r="CU74" s="144"/>
      <c r="CV74" s="144"/>
      <c r="CW74" s="144"/>
      <c r="CX74" s="144"/>
      <c r="CY74" s="144"/>
      <c r="CZ74" s="144"/>
      <c r="DA74" s="144"/>
      <c r="DB74" s="144"/>
      <c r="DC74" s="144"/>
      <c r="DD74" s="144"/>
      <c r="DE74" s="144"/>
    </row>
    <row r="75" spans="1:109" x14ac:dyDescent="0.1">
      <c r="A75" s="113" t="s">
        <v>212</v>
      </c>
      <c r="B75" s="154" t="s">
        <v>199</v>
      </c>
      <c r="C75" s="154" t="s">
        <v>199</v>
      </c>
      <c r="D75" s="153">
        <v>0.36</v>
      </c>
      <c r="E75" s="153">
        <v>0.4</v>
      </c>
      <c r="F75" s="153">
        <v>0.44255</v>
      </c>
      <c r="G75" s="153">
        <v>0.5</v>
      </c>
      <c r="H75" s="153">
        <v>0.56000000000000005</v>
      </c>
      <c r="I75" s="153">
        <v>0.62</v>
      </c>
      <c r="J75" s="153">
        <v>0.7</v>
      </c>
      <c r="K75" s="153">
        <v>0.76</v>
      </c>
      <c r="L75" s="153">
        <v>0.82150000000000001</v>
      </c>
      <c r="M75" s="153">
        <v>0.89500000000000002</v>
      </c>
      <c r="N75" s="153">
        <v>1.0900000000000001</v>
      </c>
      <c r="O75" s="153">
        <v>2.04</v>
      </c>
      <c r="P75" s="153">
        <v>1.1299999999999999</v>
      </c>
      <c r="Q75" s="153">
        <v>1.52</v>
      </c>
      <c r="R75" s="153">
        <v>1.52</v>
      </c>
      <c r="S75" s="153">
        <v>1.43</v>
      </c>
      <c r="T75" s="153">
        <v>1.49</v>
      </c>
      <c r="U75" s="153">
        <v>1.5722100000000001</v>
      </c>
      <c r="V75" s="153">
        <v>1.68</v>
      </c>
      <c r="W75" s="153">
        <v>1.66</v>
      </c>
      <c r="X75" s="153">
        <v>1.6801299999999999</v>
      </c>
      <c r="Y75" s="153">
        <v>1.7871900000000001</v>
      </c>
      <c r="Z75" s="153">
        <v>1.8566800000000001</v>
      </c>
      <c r="AA75" s="153">
        <v>1.9681299999999999</v>
      </c>
      <c r="AB75" s="153">
        <v>2.1</v>
      </c>
      <c r="AC75" s="153">
        <v>2.2400000000000002</v>
      </c>
      <c r="AD75" s="153">
        <v>2.42</v>
      </c>
      <c r="AE75" s="153">
        <v>2.5499999999999998</v>
      </c>
      <c r="AF75" s="153">
        <v>2.76</v>
      </c>
      <c r="AG75" s="153">
        <v>2.93</v>
      </c>
      <c r="AH75" s="153">
        <v>3.14</v>
      </c>
      <c r="AI75" s="153">
        <v>3.31</v>
      </c>
      <c r="AJ75" s="144"/>
      <c r="AK75" s="144"/>
      <c r="AL75" s="144"/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  <c r="CT75" s="144"/>
      <c r="CU75" s="144"/>
      <c r="CV75" s="144"/>
      <c r="CW75" s="144"/>
      <c r="CX75" s="144"/>
      <c r="CY75" s="144"/>
      <c r="CZ75" s="144"/>
      <c r="DA75" s="144"/>
      <c r="DB75" s="144"/>
      <c r="DC75" s="144"/>
      <c r="DD75" s="144"/>
      <c r="DE75" s="144"/>
    </row>
    <row r="76" spans="1:109" x14ac:dyDescent="0.1">
      <c r="A76" s="113" t="s">
        <v>213</v>
      </c>
      <c r="B76" s="154" t="s">
        <v>199</v>
      </c>
      <c r="C76" s="154" t="s">
        <v>199</v>
      </c>
      <c r="D76" s="153">
        <v>0.36</v>
      </c>
      <c r="E76" s="153">
        <v>0.4</v>
      </c>
      <c r="F76" s="153">
        <v>0.4</v>
      </c>
      <c r="G76" s="153">
        <v>0.49380000000000002</v>
      </c>
      <c r="H76" s="153">
        <v>0.42</v>
      </c>
      <c r="I76" s="153">
        <v>0.60499999999999998</v>
      </c>
      <c r="J76" s="153">
        <v>0.66500000000000004</v>
      </c>
      <c r="K76" s="153">
        <v>0.72</v>
      </c>
      <c r="L76" s="153">
        <v>0.76</v>
      </c>
      <c r="M76" s="153">
        <v>0.76</v>
      </c>
      <c r="N76" s="153">
        <v>0.76</v>
      </c>
      <c r="O76" s="153">
        <v>0.99639999999999995</v>
      </c>
      <c r="P76" s="153">
        <v>1.08</v>
      </c>
      <c r="Q76" s="153">
        <v>1.1200000000000001</v>
      </c>
      <c r="R76" s="153">
        <v>1.22</v>
      </c>
      <c r="S76" s="153">
        <v>1.22</v>
      </c>
      <c r="T76" s="153">
        <v>1.0814900000000001</v>
      </c>
      <c r="U76" s="153">
        <v>1.1591199999999999</v>
      </c>
      <c r="V76" s="153">
        <v>1.56</v>
      </c>
      <c r="W76" s="153">
        <v>1.6</v>
      </c>
      <c r="X76" s="153">
        <v>1.64</v>
      </c>
      <c r="Y76" s="153">
        <v>1.72</v>
      </c>
      <c r="Z76" s="153">
        <v>1.76</v>
      </c>
      <c r="AA76" s="153">
        <v>1.83</v>
      </c>
      <c r="AB76" s="153">
        <v>1.87</v>
      </c>
      <c r="AC76" s="153">
        <v>2.0525799999999998</v>
      </c>
      <c r="AD76" s="153">
        <v>2.37</v>
      </c>
      <c r="AE76" s="153">
        <v>2.5499999999999998</v>
      </c>
      <c r="AF76" s="153">
        <v>2.76</v>
      </c>
      <c r="AG76" s="153">
        <v>2.93</v>
      </c>
      <c r="AH76" s="153">
        <v>3.14</v>
      </c>
      <c r="AI76" s="153">
        <v>3.31</v>
      </c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144"/>
      <c r="CL76" s="144"/>
      <c r="CM76" s="144"/>
      <c r="CN76" s="144"/>
      <c r="CO76" s="144"/>
      <c r="CP76" s="144"/>
      <c r="CQ76" s="144"/>
      <c r="CR76" s="144"/>
      <c r="CS76" s="144"/>
      <c r="CT76" s="144"/>
      <c r="CU76" s="144"/>
      <c r="CV76" s="144"/>
      <c r="CW76" s="144"/>
      <c r="CX76" s="144"/>
      <c r="CY76" s="144"/>
      <c r="CZ76" s="144"/>
      <c r="DA76" s="144"/>
      <c r="DB76" s="144"/>
      <c r="DC76" s="144"/>
      <c r="DD76" s="144"/>
      <c r="DE76" s="144"/>
    </row>
    <row r="77" spans="1:109" x14ac:dyDescent="0.1">
      <c r="A77" s="113" t="s">
        <v>214</v>
      </c>
      <c r="B77" s="154" t="s">
        <v>199</v>
      </c>
      <c r="C77" s="154" t="s">
        <v>199</v>
      </c>
      <c r="D77" s="148">
        <v>0</v>
      </c>
      <c r="E77" s="148">
        <v>0</v>
      </c>
      <c r="F77" s="148">
        <v>1.2699999999999999E-2</v>
      </c>
      <c r="G77" s="148">
        <v>2.0500000000000002E-3</v>
      </c>
      <c r="H77" s="148">
        <v>3.6900000000000002E-2</v>
      </c>
      <c r="I77" s="148">
        <v>4.4999999999999997E-3</v>
      </c>
      <c r="J77" s="148">
        <v>8.7399999999999995E-3</v>
      </c>
      <c r="K77" s="148">
        <v>1.323E-2</v>
      </c>
      <c r="L77" s="148">
        <v>1.992E-2</v>
      </c>
      <c r="M77" s="148">
        <v>3.2750000000000001E-2</v>
      </c>
      <c r="N77" s="148">
        <v>5.9119999999999999E-2</v>
      </c>
      <c r="O77" s="148">
        <v>0.25231999999999999</v>
      </c>
      <c r="P77" s="148">
        <v>1.234E-2</v>
      </c>
      <c r="Q77" s="148">
        <v>7.5060000000000002E-2</v>
      </c>
      <c r="R77" s="148">
        <v>5.4210000000000001E-2</v>
      </c>
      <c r="S77" s="148">
        <v>4.6609999999999999E-2</v>
      </c>
      <c r="T77" s="148">
        <v>8.6480000000000001E-2</v>
      </c>
      <c r="U77" s="148">
        <v>9.1859999999999997E-2</v>
      </c>
      <c r="V77" s="148">
        <v>2.9790000000000001E-2</v>
      </c>
      <c r="W77" s="148">
        <v>1.133E-2</v>
      </c>
      <c r="X77" s="148">
        <v>1.1010000000000001E-2</v>
      </c>
      <c r="Y77" s="148">
        <v>1.3650000000000001E-2</v>
      </c>
      <c r="Z77" s="148">
        <v>2.6960000000000001E-2</v>
      </c>
      <c r="AA77" s="148">
        <v>4.3650000000000001E-2</v>
      </c>
      <c r="AB77" s="148">
        <v>6.1949999999999998E-2</v>
      </c>
      <c r="AC77" s="148">
        <v>7.8149999999999997E-2</v>
      </c>
      <c r="AD77" s="148">
        <v>2.5000000000000001E-2</v>
      </c>
      <c r="AE77" s="148">
        <v>0</v>
      </c>
      <c r="AF77" s="148">
        <v>0</v>
      </c>
      <c r="AG77" s="148">
        <v>0</v>
      </c>
      <c r="AH77" s="148">
        <v>0</v>
      </c>
      <c r="AI77" s="148">
        <v>0</v>
      </c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4"/>
      <c r="CF77" s="144"/>
      <c r="CG77" s="144"/>
      <c r="CH77" s="144"/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  <c r="CT77" s="144"/>
      <c r="CU77" s="144"/>
      <c r="CV77" s="144"/>
      <c r="CW77" s="144"/>
      <c r="CX77" s="144"/>
      <c r="CY77" s="144"/>
      <c r="CZ77" s="144"/>
      <c r="DA77" s="144"/>
      <c r="DB77" s="144"/>
      <c r="DC77" s="144"/>
      <c r="DD77" s="144"/>
      <c r="DE77" s="144"/>
    </row>
    <row r="78" spans="1:109" x14ac:dyDescent="0.1">
      <c r="A78" s="113" t="s">
        <v>215</v>
      </c>
      <c r="B78" s="154" t="s">
        <v>199</v>
      </c>
      <c r="C78" s="154" t="s">
        <v>199</v>
      </c>
      <c r="D78" s="154" t="s">
        <v>177</v>
      </c>
      <c r="E78" s="154" t="s">
        <v>254</v>
      </c>
      <c r="F78" s="154" t="s">
        <v>255</v>
      </c>
      <c r="G78" s="154" t="s">
        <v>251</v>
      </c>
      <c r="H78" s="154" t="s">
        <v>224</v>
      </c>
      <c r="I78" s="154" t="s">
        <v>232</v>
      </c>
      <c r="J78" s="154" t="s">
        <v>256</v>
      </c>
      <c r="K78" s="154" t="s">
        <v>251</v>
      </c>
      <c r="L78" s="154" t="s">
        <v>251</v>
      </c>
      <c r="M78" s="154" t="s">
        <v>224</v>
      </c>
      <c r="N78" s="154" t="s">
        <v>220</v>
      </c>
      <c r="O78" s="154" t="s">
        <v>222</v>
      </c>
      <c r="P78" s="154" t="s">
        <v>221</v>
      </c>
      <c r="Q78" s="154" t="s">
        <v>217</v>
      </c>
      <c r="R78" s="154" t="s">
        <v>230</v>
      </c>
      <c r="S78" s="154" t="s">
        <v>220</v>
      </c>
      <c r="T78" s="154" t="s">
        <v>217</v>
      </c>
      <c r="U78" s="154" t="s">
        <v>222</v>
      </c>
      <c r="V78" s="154" t="s">
        <v>219</v>
      </c>
      <c r="W78" s="154" t="s">
        <v>223</v>
      </c>
      <c r="X78" s="154" t="s">
        <v>223</v>
      </c>
      <c r="Y78" s="154" t="s">
        <v>257</v>
      </c>
      <c r="Z78" s="154" t="s">
        <v>258</v>
      </c>
      <c r="AA78" s="154" t="s">
        <v>258</v>
      </c>
      <c r="AB78" s="154" t="s">
        <v>232</v>
      </c>
      <c r="AC78" s="154" t="s">
        <v>216</v>
      </c>
      <c r="AD78" s="154" t="s">
        <v>233</v>
      </c>
      <c r="AE78" s="154" t="s">
        <v>177</v>
      </c>
      <c r="AF78" s="154" t="s">
        <v>177</v>
      </c>
      <c r="AG78" s="154" t="s">
        <v>177</v>
      </c>
      <c r="AH78" s="154" t="s">
        <v>177</v>
      </c>
      <c r="AI78" s="154" t="s">
        <v>177</v>
      </c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  <c r="BD78" s="144"/>
      <c r="BE78" s="144"/>
      <c r="BF78" s="144"/>
      <c r="BG78" s="144"/>
      <c r="BH78" s="144"/>
      <c r="BI78" s="144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  <c r="BW78" s="144"/>
      <c r="BX78" s="144"/>
      <c r="BY78" s="144"/>
      <c r="BZ78" s="144"/>
      <c r="CA78" s="144"/>
      <c r="CB78" s="144"/>
      <c r="CC78" s="144"/>
      <c r="CD78" s="144"/>
      <c r="CE78" s="144"/>
      <c r="CF78" s="144"/>
      <c r="CG78" s="144"/>
      <c r="CH78" s="144"/>
      <c r="CI78" s="144"/>
      <c r="CJ78" s="144"/>
      <c r="CK78" s="144"/>
      <c r="CL78" s="144"/>
      <c r="CM78" s="144"/>
      <c r="CN78" s="144"/>
      <c r="CO78" s="144"/>
      <c r="CP78" s="144"/>
      <c r="CQ78" s="144"/>
      <c r="CR78" s="144"/>
      <c r="CS78" s="144"/>
      <c r="CT78" s="144"/>
      <c r="CU78" s="144"/>
      <c r="CV78" s="144"/>
      <c r="CW78" s="144"/>
      <c r="CX78" s="144"/>
      <c r="CY78" s="144"/>
      <c r="CZ78" s="144"/>
      <c r="DA78" s="144"/>
      <c r="DB78" s="144"/>
      <c r="DC78" s="144"/>
      <c r="DD78" s="144"/>
      <c r="DE78" s="144"/>
    </row>
    <row r="79" spans="1:109" x14ac:dyDescent="0.1">
      <c r="A79" s="113" t="s">
        <v>235</v>
      </c>
      <c r="B79" s="154" t="s">
        <v>199</v>
      </c>
      <c r="C79" s="154" t="s">
        <v>199</v>
      </c>
      <c r="D79" s="154" t="s">
        <v>199</v>
      </c>
      <c r="E79" s="154" t="s">
        <v>199</v>
      </c>
      <c r="F79" s="154" t="s">
        <v>199</v>
      </c>
      <c r="G79" s="154" t="s">
        <v>199</v>
      </c>
      <c r="H79" s="154" t="s">
        <v>199</v>
      </c>
      <c r="I79" s="156">
        <v>0.62</v>
      </c>
      <c r="J79" s="156">
        <v>0.68</v>
      </c>
      <c r="K79" s="156">
        <v>0.76</v>
      </c>
      <c r="L79" s="156">
        <v>0.82</v>
      </c>
      <c r="M79" s="156">
        <v>0.88</v>
      </c>
      <c r="N79" s="156">
        <v>0.94</v>
      </c>
      <c r="O79" s="156">
        <v>1.02</v>
      </c>
      <c r="P79" s="156">
        <v>1.1200000000000001</v>
      </c>
      <c r="Q79" s="156">
        <v>1.22</v>
      </c>
      <c r="R79" s="156">
        <v>1.32</v>
      </c>
      <c r="S79" s="156">
        <v>1.4</v>
      </c>
      <c r="T79" s="156">
        <v>1.48</v>
      </c>
      <c r="U79" s="154" t="s">
        <v>199</v>
      </c>
      <c r="V79" s="156">
        <v>1.6</v>
      </c>
      <c r="W79" s="156">
        <v>1.64</v>
      </c>
      <c r="X79" s="156">
        <v>1.68</v>
      </c>
      <c r="Y79" s="156">
        <v>1.76</v>
      </c>
      <c r="Z79" s="156">
        <v>1.84</v>
      </c>
      <c r="AA79" s="154" t="s">
        <v>199</v>
      </c>
      <c r="AB79" s="154" t="s">
        <v>199</v>
      </c>
      <c r="AC79" s="154" t="s">
        <v>199</v>
      </c>
      <c r="AD79" s="154" t="s">
        <v>199</v>
      </c>
      <c r="AE79" s="154" t="s">
        <v>199</v>
      </c>
      <c r="AF79" s="154" t="s">
        <v>199</v>
      </c>
      <c r="AG79" s="154" t="s">
        <v>199</v>
      </c>
      <c r="AH79" s="154" t="s">
        <v>199</v>
      </c>
      <c r="AI79" s="154" t="s">
        <v>199</v>
      </c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  <c r="CC79" s="144"/>
      <c r="CD79" s="144"/>
      <c r="CE79" s="144"/>
      <c r="CF79" s="144"/>
      <c r="CG79" s="144"/>
      <c r="CH79" s="144"/>
      <c r="CI79" s="144"/>
      <c r="CJ79" s="144"/>
      <c r="CK79" s="144"/>
      <c r="CL79" s="144"/>
      <c r="CM79" s="144"/>
      <c r="CN79" s="144"/>
      <c r="CO79" s="144"/>
      <c r="CP79" s="144"/>
      <c r="CQ79" s="144"/>
      <c r="CR79" s="144"/>
      <c r="CS79" s="144"/>
      <c r="CT79" s="144"/>
      <c r="CU79" s="144"/>
      <c r="CV79" s="144"/>
      <c r="CW79" s="144"/>
      <c r="CX79" s="144"/>
      <c r="CY79" s="144"/>
      <c r="CZ79" s="144"/>
      <c r="DA79" s="144"/>
      <c r="DB79" s="144"/>
      <c r="DC79" s="144"/>
      <c r="DD79" s="144"/>
      <c r="DE79" s="144"/>
    </row>
    <row r="80" spans="1:109" x14ac:dyDescent="0.1">
      <c r="A80" s="113" t="s">
        <v>237</v>
      </c>
      <c r="B80" s="154" t="s">
        <v>238</v>
      </c>
      <c r="C80" s="154" t="s">
        <v>238</v>
      </c>
      <c r="D80" s="154" t="s">
        <v>238</v>
      </c>
      <c r="E80" s="154" t="s">
        <v>238</v>
      </c>
      <c r="F80" s="154" t="s">
        <v>238</v>
      </c>
      <c r="G80" s="154" t="s">
        <v>238</v>
      </c>
      <c r="H80" s="154" t="s">
        <v>238</v>
      </c>
      <c r="I80" s="154" t="s">
        <v>238</v>
      </c>
      <c r="J80" s="154" t="s">
        <v>238</v>
      </c>
      <c r="K80" s="154" t="s">
        <v>238</v>
      </c>
      <c r="L80" s="154" t="s">
        <v>238</v>
      </c>
      <c r="M80" s="154" t="s">
        <v>238</v>
      </c>
      <c r="N80" s="154" t="s">
        <v>238</v>
      </c>
      <c r="O80" s="154" t="s">
        <v>238</v>
      </c>
      <c r="P80" s="154" t="s">
        <v>238</v>
      </c>
      <c r="Q80" s="154" t="s">
        <v>238</v>
      </c>
      <c r="R80" s="154" t="s">
        <v>238</v>
      </c>
      <c r="S80" s="154" t="s">
        <v>238</v>
      </c>
      <c r="T80" s="154" t="s">
        <v>238</v>
      </c>
      <c r="U80" s="154" t="s">
        <v>238</v>
      </c>
      <c r="V80" s="154" t="s">
        <v>238</v>
      </c>
      <c r="W80" s="154" t="s">
        <v>238</v>
      </c>
      <c r="X80" s="154" t="s">
        <v>238</v>
      </c>
      <c r="Y80" s="154" t="s">
        <v>238</v>
      </c>
      <c r="Z80" s="154" t="s">
        <v>238</v>
      </c>
      <c r="AA80" s="154" t="s">
        <v>238</v>
      </c>
      <c r="AB80" s="154" t="s">
        <v>238</v>
      </c>
      <c r="AC80" s="154" t="s">
        <v>238</v>
      </c>
      <c r="AD80" s="154" t="s">
        <v>238</v>
      </c>
      <c r="AE80" s="154" t="s">
        <v>238</v>
      </c>
      <c r="AF80" s="154" t="s">
        <v>238</v>
      </c>
      <c r="AG80" s="154" t="s">
        <v>238</v>
      </c>
      <c r="AH80" s="154" t="s">
        <v>238</v>
      </c>
      <c r="AI80" s="154" t="s">
        <v>238</v>
      </c>
      <c r="AJ80" s="144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  <c r="BD80" s="144"/>
      <c r="BE80" s="144"/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  <c r="CC80" s="144"/>
      <c r="CD80" s="144"/>
      <c r="CE80" s="144"/>
      <c r="CF80" s="144"/>
      <c r="CG80" s="144"/>
      <c r="CH80" s="144"/>
      <c r="CI80" s="144"/>
      <c r="CJ80" s="144"/>
      <c r="CK80" s="144"/>
      <c r="CL80" s="144"/>
      <c r="CM80" s="144"/>
      <c r="CN80" s="144"/>
      <c r="CO80" s="144"/>
      <c r="CP80" s="144"/>
      <c r="CQ80" s="144"/>
      <c r="CR80" s="144"/>
      <c r="CS80" s="144"/>
      <c r="CT80" s="144"/>
      <c r="CU80" s="144"/>
      <c r="CV80" s="144"/>
      <c r="CW80" s="144"/>
      <c r="CX80" s="144"/>
      <c r="CY80" s="144"/>
      <c r="CZ80" s="144"/>
      <c r="DA80" s="144"/>
      <c r="DB80" s="144"/>
      <c r="DC80" s="144"/>
      <c r="DD80" s="144"/>
      <c r="DE80" s="144"/>
    </row>
    <row r="81" spans="1:109" x14ac:dyDescent="0.1">
      <c r="A81" s="115" t="s">
        <v>259</v>
      </c>
      <c r="B81" s="154" t="s">
        <v>199</v>
      </c>
      <c r="C81" s="154" t="s">
        <v>199</v>
      </c>
      <c r="D81" s="154" t="s">
        <v>199</v>
      </c>
      <c r="E81" s="154" t="s">
        <v>199</v>
      </c>
      <c r="F81" s="154" t="s">
        <v>199</v>
      </c>
      <c r="G81" s="154" t="s">
        <v>199</v>
      </c>
      <c r="H81" s="152">
        <v>3.42</v>
      </c>
      <c r="I81" s="152">
        <v>3.6549999999999998</v>
      </c>
      <c r="J81" s="152">
        <v>4.8665000000000003</v>
      </c>
      <c r="K81" s="152">
        <v>4.4249999999999998</v>
      </c>
      <c r="L81" s="152">
        <v>5.3849999999999998</v>
      </c>
      <c r="M81" s="152">
        <v>6.7634999999999996</v>
      </c>
      <c r="N81" s="152">
        <v>6.9</v>
      </c>
      <c r="O81" s="152">
        <v>7.3372000000000002</v>
      </c>
      <c r="P81" s="152">
        <v>7.5358999999999998</v>
      </c>
      <c r="Q81" s="152">
        <v>6.91</v>
      </c>
      <c r="R81" s="152">
        <v>5.9098100000000002</v>
      </c>
      <c r="S81" s="152">
        <v>5.3780000000000001</v>
      </c>
      <c r="T81" s="152">
        <v>4.0084999999999997</v>
      </c>
      <c r="U81" s="152">
        <v>3.9786999999999999</v>
      </c>
      <c r="V81" s="152">
        <v>4.4348000000000001</v>
      </c>
      <c r="W81" s="152">
        <v>4.4861000000000004</v>
      </c>
      <c r="X81" s="152">
        <v>5.2992999999999997</v>
      </c>
      <c r="Y81" s="152">
        <v>5.5694999999999997</v>
      </c>
      <c r="Z81" s="153">
        <v>6.3955799999999998</v>
      </c>
      <c r="AA81" s="153">
        <v>6.8259299999999996</v>
      </c>
      <c r="AB81" s="153">
        <v>6.9863999999999997</v>
      </c>
      <c r="AC81" s="153">
        <v>4.6164399999999999</v>
      </c>
      <c r="AD81" s="154" t="s">
        <v>199</v>
      </c>
      <c r="AE81" s="154" t="s">
        <v>199</v>
      </c>
      <c r="AF81" s="154" t="s">
        <v>199</v>
      </c>
      <c r="AG81" s="154" t="s">
        <v>199</v>
      </c>
      <c r="AH81" s="154" t="s">
        <v>199</v>
      </c>
      <c r="AI81" s="154" t="s">
        <v>199</v>
      </c>
      <c r="AJ81" s="144"/>
      <c r="AK81" s="144"/>
      <c r="AL81" s="144"/>
      <c r="AM81" s="144"/>
      <c r="AN81" s="144"/>
      <c r="AO81" s="144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4"/>
      <c r="BC81" s="144"/>
      <c r="BD81" s="144"/>
      <c r="BE81" s="144"/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  <c r="CC81" s="144"/>
      <c r="CD81" s="144"/>
      <c r="CE81" s="144"/>
      <c r="CF81" s="144"/>
      <c r="CG81" s="144"/>
      <c r="CH81" s="144"/>
      <c r="CI81" s="144"/>
      <c r="CJ81" s="144"/>
      <c r="CK81" s="144"/>
      <c r="CL81" s="144"/>
      <c r="CM81" s="144"/>
      <c r="CN81" s="144"/>
      <c r="CO81" s="144"/>
      <c r="CP81" s="144"/>
      <c r="CQ81" s="144"/>
      <c r="CR81" s="144"/>
      <c r="CS81" s="144"/>
      <c r="CT81" s="144"/>
      <c r="CU81" s="144"/>
      <c r="CV81" s="144"/>
      <c r="CW81" s="144"/>
      <c r="CX81" s="144"/>
      <c r="CY81" s="144"/>
      <c r="CZ81" s="144"/>
      <c r="DA81" s="144"/>
      <c r="DB81" s="144"/>
      <c r="DC81" s="144"/>
      <c r="DD81" s="144"/>
      <c r="DE81" s="144"/>
    </row>
    <row r="82" spans="1:109" x14ac:dyDescent="0.1">
      <c r="A82" s="113" t="s">
        <v>210</v>
      </c>
      <c r="B82" s="154" t="s">
        <v>199</v>
      </c>
      <c r="C82" s="154" t="s">
        <v>199</v>
      </c>
      <c r="D82" s="154" t="s">
        <v>199</v>
      </c>
      <c r="E82" s="154" t="s">
        <v>199</v>
      </c>
      <c r="F82" s="154" t="s">
        <v>199</v>
      </c>
      <c r="G82" s="154" t="s">
        <v>199</v>
      </c>
      <c r="H82" s="153">
        <v>3.3660000000000001</v>
      </c>
      <c r="I82" s="153">
        <v>3.69</v>
      </c>
      <c r="J82" s="153">
        <v>3.9737499999999999</v>
      </c>
      <c r="K82" s="153">
        <v>5.0199999999999996</v>
      </c>
      <c r="L82" s="153">
        <v>4.90517</v>
      </c>
      <c r="M82" s="153">
        <v>6.0231500000000002</v>
      </c>
      <c r="N82" s="153">
        <v>7.1701699999999997</v>
      </c>
      <c r="O82" s="153">
        <v>7.1921799999999996</v>
      </c>
      <c r="P82" s="153">
        <v>7.2634800000000004</v>
      </c>
      <c r="Q82" s="153">
        <v>7.2949200000000003</v>
      </c>
      <c r="R82" s="153">
        <v>5.8626199999999997</v>
      </c>
      <c r="S82" s="153">
        <v>5.7744900000000001</v>
      </c>
      <c r="T82" s="153">
        <v>4.74139</v>
      </c>
      <c r="U82" s="153">
        <v>4.1720899999999999</v>
      </c>
      <c r="V82" s="153">
        <v>4.2012999999999998</v>
      </c>
      <c r="W82" s="153">
        <v>4.02996</v>
      </c>
      <c r="X82" s="153">
        <v>5.2382099999999996</v>
      </c>
      <c r="Y82" s="153">
        <v>4.8687199999999997</v>
      </c>
      <c r="Z82" s="154" t="s">
        <v>199</v>
      </c>
      <c r="AA82" s="154" t="s">
        <v>199</v>
      </c>
      <c r="AB82" s="154" t="s">
        <v>199</v>
      </c>
      <c r="AC82" s="154" t="s">
        <v>199</v>
      </c>
      <c r="AD82" s="154" t="s">
        <v>199</v>
      </c>
      <c r="AE82" s="154" t="s">
        <v>199</v>
      </c>
      <c r="AF82" s="154" t="s">
        <v>199</v>
      </c>
      <c r="AG82" s="154" t="s">
        <v>199</v>
      </c>
      <c r="AH82" s="154" t="s">
        <v>199</v>
      </c>
      <c r="AI82" s="154" t="s">
        <v>199</v>
      </c>
      <c r="AJ82" s="144"/>
      <c r="AK82" s="144"/>
      <c r="AL82" s="144"/>
      <c r="AM82" s="144"/>
      <c r="AN82" s="144"/>
      <c r="AO82" s="144"/>
      <c r="AP82" s="144"/>
      <c r="AQ82" s="144"/>
      <c r="AR82" s="144"/>
      <c r="AS82" s="144"/>
      <c r="AT82" s="144"/>
      <c r="AU82" s="144"/>
      <c r="AV82" s="144"/>
      <c r="AW82" s="144"/>
      <c r="AX82" s="144"/>
      <c r="AY82" s="144"/>
      <c r="AZ82" s="144"/>
      <c r="BA82" s="144"/>
      <c r="BB82" s="144"/>
      <c r="BC82" s="144"/>
      <c r="BD82" s="144"/>
      <c r="BE82" s="144"/>
      <c r="BF82" s="144"/>
      <c r="BG82" s="144"/>
      <c r="BH82" s="144"/>
      <c r="BI82" s="144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  <c r="CC82" s="144"/>
      <c r="CD82" s="144"/>
      <c r="CE82" s="144"/>
      <c r="CF82" s="144"/>
      <c r="CG82" s="144"/>
      <c r="CH82" s="144"/>
      <c r="CI82" s="144"/>
      <c r="CJ82" s="144"/>
      <c r="CK82" s="144"/>
      <c r="CL82" s="144"/>
      <c r="CM82" s="144"/>
      <c r="CN82" s="144"/>
      <c r="CO82" s="144"/>
      <c r="CP82" s="144"/>
      <c r="CQ82" s="144"/>
      <c r="CR82" s="144"/>
      <c r="CS82" s="144"/>
      <c r="CT82" s="144"/>
      <c r="CU82" s="144"/>
      <c r="CV82" s="144"/>
      <c r="CW82" s="144"/>
      <c r="CX82" s="144"/>
      <c r="CY82" s="144"/>
      <c r="CZ82" s="144"/>
      <c r="DA82" s="144"/>
      <c r="DB82" s="144"/>
      <c r="DC82" s="144"/>
      <c r="DD82" s="144"/>
      <c r="DE82" s="144"/>
    </row>
    <row r="83" spans="1:109" x14ac:dyDescent="0.1">
      <c r="A83" s="113" t="s">
        <v>211</v>
      </c>
      <c r="B83" s="154" t="s">
        <v>199</v>
      </c>
      <c r="C83" s="154" t="s">
        <v>199</v>
      </c>
      <c r="D83" s="154" t="s">
        <v>199</v>
      </c>
      <c r="E83" s="154" t="s">
        <v>199</v>
      </c>
      <c r="F83" s="154" t="s">
        <v>199</v>
      </c>
      <c r="G83" s="154" t="s">
        <v>199</v>
      </c>
      <c r="H83" s="153">
        <v>3.42</v>
      </c>
      <c r="I83" s="153">
        <v>3.69</v>
      </c>
      <c r="J83" s="153">
        <v>3.9849999999999999</v>
      </c>
      <c r="K83" s="153">
        <v>5.0199999999999996</v>
      </c>
      <c r="L83" s="153">
        <v>4.93</v>
      </c>
      <c r="M83" s="153">
        <v>5.8434499999999998</v>
      </c>
      <c r="N83" s="153">
        <v>7.1514499999999996</v>
      </c>
      <c r="O83" s="153">
        <v>7.2</v>
      </c>
      <c r="P83" s="153">
        <v>7.04</v>
      </c>
      <c r="Q83" s="153">
        <v>7.4969999999999999</v>
      </c>
      <c r="R83" s="153">
        <v>5.85433</v>
      </c>
      <c r="S83" s="153">
        <v>5.7931800000000004</v>
      </c>
      <c r="T83" s="153">
        <v>4.976</v>
      </c>
      <c r="U83" s="153">
        <v>4.2683600000000004</v>
      </c>
      <c r="V83" s="153">
        <v>4.1148999999999996</v>
      </c>
      <c r="W83" s="153">
        <v>3.98</v>
      </c>
      <c r="X83" s="153">
        <v>5.18</v>
      </c>
      <c r="Y83" s="153">
        <v>4.8615199999999996</v>
      </c>
      <c r="Z83" s="153">
        <v>6.32</v>
      </c>
      <c r="AA83" s="153">
        <v>7.1335100000000002</v>
      </c>
      <c r="AB83" s="153">
        <v>8.1792499999999997</v>
      </c>
      <c r="AC83" s="153">
        <v>4.6164399999999999</v>
      </c>
      <c r="AD83" s="154" t="s">
        <v>199</v>
      </c>
      <c r="AE83" s="154" t="s">
        <v>199</v>
      </c>
      <c r="AF83" s="154" t="s">
        <v>199</v>
      </c>
      <c r="AG83" s="154" t="s">
        <v>199</v>
      </c>
      <c r="AH83" s="154" t="s">
        <v>199</v>
      </c>
      <c r="AI83" s="154" t="s">
        <v>199</v>
      </c>
      <c r="AJ83" s="144"/>
      <c r="AK83" s="144"/>
      <c r="AL83" s="144"/>
      <c r="AM83" s="144"/>
      <c r="AN83" s="144"/>
      <c r="AO83" s="144"/>
      <c r="AP83" s="144"/>
      <c r="AQ83" s="144"/>
      <c r="AR83" s="144"/>
      <c r="AS83" s="144"/>
      <c r="AT83" s="144"/>
      <c r="AU83" s="144"/>
      <c r="AV83" s="144"/>
      <c r="AW83" s="144"/>
      <c r="AX83" s="144"/>
      <c r="AY83" s="144"/>
      <c r="AZ83" s="144"/>
      <c r="BA83" s="144"/>
      <c r="BB83" s="144"/>
      <c r="BC83" s="144"/>
      <c r="BD83" s="144"/>
      <c r="BE83" s="144"/>
      <c r="BF83" s="144"/>
      <c r="BG83" s="144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4"/>
      <c r="CM83" s="144"/>
      <c r="CN83" s="144"/>
      <c r="CO83" s="144"/>
      <c r="CP83" s="144"/>
      <c r="CQ83" s="144"/>
      <c r="CR83" s="144"/>
      <c r="CS83" s="144"/>
      <c r="CT83" s="144"/>
      <c r="CU83" s="144"/>
      <c r="CV83" s="144"/>
      <c r="CW83" s="144"/>
      <c r="CX83" s="144"/>
      <c r="CY83" s="144"/>
      <c r="CZ83" s="144"/>
      <c r="DA83" s="144"/>
      <c r="DB83" s="144"/>
      <c r="DC83" s="144"/>
      <c r="DD83" s="144"/>
      <c r="DE83" s="144"/>
    </row>
    <row r="84" spans="1:109" x14ac:dyDescent="0.1">
      <c r="A84" s="113" t="s">
        <v>212</v>
      </c>
      <c r="B84" s="154" t="s">
        <v>199</v>
      </c>
      <c r="C84" s="154" t="s">
        <v>199</v>
      </c>
      <c r="D84" s="154" t="s">
        <v>199</v>
      </c>
      <c r="E84" s="154" t="s">
        <v>199</v>
      </c>
      <c r="F84" s="154" t="s">
        <v>199</v>
      </c>
      <c r="G84" s="154" t="s">
        <v>199</v>
      </c>
      <c r="H84" s="153">
        <v>3.57</v>
      </c>
      <c r="I84" s="153">
        <v>3.7250000000000001</v>
      </c>
      <c r="J84" s="153">
        <v>4.0350000000000001</v>
      </c>
      <c r="K84" s="153">
        <v>5.0199999999999996</v>
      </c>
      <c r="L84" s="153">
        <v>4.96</v>
      </c>
      <c r="M84" s="153">
        <v>6.8022799999999997</v>
      </c>
      <c r="N84" s="153">
        <v>7.3671199999999999</v>
      </c>
      <c r="O84" s="153">
        <v>7.3657700000000004</v>
      </c>
      <c r="P84" s="153">
        <v>8.26</v>
      </c>
      <c r="Q84" s="153">
        <v>7.8805399999999999</v>
      </c>
      <c r="R84" s="153">
        <v>6.05</v>
      </c>
      <c r="S84" s="153">
        <v>6.3317199999999998</v>
      </c>
      <c r="T84" s="153">
        <v>5.21</v>
      </c>
      <c r="U84" s="153">
        <v>4.32674</v>
      </c>
      <c r="V84" s="153">
        <v>4.66</v>
      </c>
      <c r="W84" s="153">
        <v>4.2962100000000003</v>
      </c>
      <c r="X84" s="153">
        <v>5.5535500000000004</v>
      </c>
      <c r="Y84" s="153">
        <v>4.92</v>
      </c>
      <c r="Z84" s="153">
        <v>6.6321199999999996</v>
      </c>
      <c r="AA84" s="153">
        <v>7.23</v>
      </c>
      <c r="AB84" s="153">
        <v>8.32</v>
      </c>
      <c r="AC84" s="153">
        <v>4.6164399999999999</v>
      </c>
      <c r="AD84" s="154" t="s">
        <v>199</v>
      </c>
      <c r="AE84" s="154" t="s">
        <v>199</v>
      </c>
      <c r="AF84" s="154" t="s">
        <v>199</v>
      </c>
      <c r="AG84" s="154" t="s">
        <v>199</v>
      </c>
      <c r="AH84" s="154" t="s">
        <v>199</v>
      </c>
      <c r="AI84" s="154" t="s">
        <v>199</v>
      </c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/>
      <c r="BC84" s="144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  <c r="CC84" s="144"/>
      <c r="CD84" s="144"/>
      <c r="CE84" s="144"/>
      <c r="CF84" s="144"/>
      <c r="CG84" s="144"/>
      <c r="CH84" s="144"/>
      <c r="CI84" s="144"/>
      <c r="CJ84" s="144"/>
      <c r="CK84" s="144"/>
      <c r="CL84" s="144"/>
      <c r="CM84" s="144"/>
      <c r="CN84" s="144"/>
      <c r="CO84" s="144"/>
      <c r="CP84" s="144"/>
      <c r="CQ84" s="144"/>
      <c r="CR84" s="144"/>
      <c r="CS84" s="144"/>
      <c r="CT84" s="144"/>
      <c r="CU84" s="144"/>
      <c r="CV84" s="144"/>
      <c r="CW84" s="144"/>
      <c r="CX84" s="144"/>
      <c r="CY84" s="144"/>
      <c r="CZ84" s="144"/>
      <c r="DA84" s="144"/>
      <c r="DB84" s="144"/>
      <c r="DC84" s="144"/>
      <c r="DD84" s="144"/>
      <c r="DE84" s="144"/>
    </row>
    <row r="85" spans="1:109" x14ac:dyDescent="0.1">
      <c r="A85" s="113" t="s">
        <v>213</v>
      </c>
      <c r="B85" s="154" t="s">
        <v>199</v>
      </c>
      <c r="C85" s="154" t="s">
        <v>199</v>
      </c>
      <c r="D85" s="154" t="s">
        <v>199</v>
      </c>
      <c r="E85" s="154" t="s">
        <v>199</v>
      </c>
      <c r="F85" s="154" t="s">
        <v>199</v>
      </c>
      <c r="G85" s="154" t="s">
        <v>199</v>
      </c>
      <c r="H85" s="153">
        <v>3.01</v>
      </c>
      <c r="I85" s="153">
        <v>3.6549999999999998</v>
      </c>
      <c r="J85" s="153">
        <v>3.89</v>
      </c>
      <c r="K85" s="153">
        <v>5.0199999999999996</v>
      </c>
      <c r="L85" s="153">
        <v>4.8254999999999999</v>
      </c>
      <c r="M85" s="153">
        <v>5.7850000000000001</v>
      </c>
      <c r="N85" s="153">
        <v>6.9572599999999998</v>
      </c>
      <c r="O85" s="153">
        <v>7.0783800000000001</v>
      </c>
      <c r="P85" s="153">
        <v>6.87</v>
      </c>
      <c r="Q85" s="153">
        <v>5.8319000000000001</v>
      </c>
      <c r="R85" s="153">
        <v>5.67143</v>
      </c>
      <c r="S85" s="153">
        <v>5.27</v>
      </c>
      <c r="T85" s="153">
        <v>3.8</v>
      </c>
      <c r="U85" s="153">
        <v>3.61212</v>
      </c>
      <c r="V85" s="153">
        <v>3.9766900000000001</v>
      </c>
      <c r="W85" s="153">
        <v>3.8989400000000001</v>
      </c>
      <c r="X85" s="153">
        <v>5.1273</v>
      </c>
      <c r="Y85" s="153">
        <v>4.8318500000000002</v>
      </c>
      <c r="Z85" s="153">
        <v>6.2346199999999996</v>
      </c>
      <c r="AA85" s="153">
        <v>6.1142799999999999</v>
      </c>
      <c r="AB85" s="153">
        <v>4.4599599999999997</v>
      </c>
      <c r="AC85" s="153">
        <v>4.6164399999999999</v>
      </c>
      <c r="AD85" s="154" t="s">
        <v>199</v>
      </c>
      <c r="AE85" s="154" t="s">
        <v>199</v>
      </c>
      <c r="AF85" s="154" t="s">
        <v>199</v>
      </c>
      <c r="AG85" s="154" t="s">
        <v>199</v>
      </c>
      <c r="AH85" s="154" t="s">
        <v>199</v>
      </c>
      <c r="AI85" s="154" t="s">
        <v>199</v>
      </c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  <c r="CC85" s="144"/>
      <c r="CD85" s="144"/>
      <c r="CE85" s="144"/>
      <c r="CF85" s="144"/>
      <c r="CG85" s="144"/>
      <c r="CH85" s="144"/>
      <c r="CI85" s="144"/>
      <c r="CJ85" s="144"/>
      <c r="CK85" s="144"/>
      <c r="CL85" s="144"/>
      <c r="CM85" s="144"/>
      <c r="CN85" s="144"/>
      <c r="CO85" s="144"/>
      <c r="CP85" s="144"/>
      <c r="CQ85" s="144"/>
      <c r="CR85" s="144"/>
      <c r="CS85" s="144"/>
      <c r="CT85" s="144"/>
      <c r="CU85" s="144"/>
      <c r="CV85" s="144"/>
      <c r="CW85" s="144"/>
      <c r="CX85" s="144"/>
      <c r="CY85" s="144"/>
      <c r="CZ85" s="144"/>
      <c r="DA85" s="144"/>
      <c r="DB85" s="144"/>
      <c r="DC85" s="144"/>
      <c r="DD85" s="144"/>
      <c r="DE85" s="144"/>
    </row>
    <row r="86" spans="1:109" x14ac:dyDescent="0.1">
      <c r="A86" s="113" t="s">
        <v>214</v>
      </c>
      <c r="B86" s="154" t="s">
        <v>199</v>
      </c>
      <c r="C86" s="154" t="s">
        <v>199</v>
      </c>
      <c r="D86" s="154" t="s">
        <v>199</v>
      </c>
      <c r="E86" s="154" t="s">
        <v>199</v>
      </c>
      <c r="F86" s="154" t="s">
        <v>199</v>
      </c>
      <c r="G86" s="154" t="s">
        <v>199</v>
      </c>
      <c r="H86" s="148">
        <v>0.188</v>
      </c>
      <c r="I86" s="148">
        <v>3.5000000000000003E-2</v>
      </c>
      <c r="J86" s="148">
        <v>5.6610000000000001E-2</v>
      </c>
      <c r="K86" s="148">
        <v>0</v>
      </c>
      <c r="L86" s="148">
        <v>5.765E-2</v>
      </c>
      <c r="M86" s="148">
        <v>0.39029000000000003</v>
      </c>
      <c r="N86" s="148">
        <v>0.13385</v>
      </c>
      <c r="O86" s="148">
        <v>9.9599999999999994E-2</v>
      </c>
      <c r="P86" s="148">
        <v>0.44268999999999997</v>
      </c>
      <c r="Q86" s="148">
        <v>0.57460999999999995</v>
      </c>
      <c r="R86" s="148">
        <v>0.10963000000000001</v>
      </c>
      <c r="S86" s="148">
        <v>0.30720999999999998</v>
      </c>
      <c r="T86" s="148">
        <v>0.44263999999999998</v>
      </c>
      <c r="U86" s="148">
        <v>0.23377000000000001</v>
      </c>
      <c r="V86" s="148">
        <v>0.23916999999999999</v>
      </c>
      <c r="W86" s="148">
        <v>0.13747999999999999</v>
      </c>
      <c r="X86" s="148">
        <v>0.15941</v>
      </c>
      <c r="Y86" s="148">
        <v>3.4549999999999997E-2</v>
      </c>
      <c r="Z86" s="148">
        <v>0.17085</v>
      </c>
      <c r="AA86" s="148">
        <v>0.50475000000000003</v>
      </c>
      <c r="AB86" s="148">
        <v>1.78739</v>
      </c>
      <c r="AC86" s="148">
        <v>0</v>
      </c>
      <c r="AD86" s="154" t="s">
        <v>199</v>
      </c>
      <c r="AE86" s="154" t="s">
        <v>199</v>
      </c>
      <c r="AF86" s="154" t="s">
        <v>199</v>
      </c>
      <c r="AG86" s="154" t="s">
        <v>199</v>
      </c>
      <c r="AH86" s="154" t="s">
        <v>199</v>
      </c>
      <c r="AI86" s="154" t="s">
        <v>199</v>
      </c>
      <c r="AJ86" s="144"/>
      <c r="AK86" s="144"/>
      <c r="AL86" s="144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4"/>
      <c r="CF86" s="144"/>
      <c r="CG86" s="144"/>
      <c r="CH86" s="144"/>
      <c r="CI86" s="144"/>
      <c r="CJ86" s="144"/>
      <c r="CK86" s="144"/>
      <c r="CL86" s="144"/>
      <c r="CM86" s="144"/>
      <c r="CN86" s="144"/>
      <c r="CO86" s="144"/>
      <c r="CP86" s="144"/>
      <c r="CQ86" s="144"/>
      <c r="CR86" s="144"/>
      <c r="CS86" s="144"/>
      <c r="CT86" s="144"/>
      <c r="CU86" s="144"/>
      <c r="CV86" s="144"/>
      <c r="CW86" s="144"/>
      <c r="CX86" s="144"/>
      <c r="CY86" s="144"/>
      <c r="CZ86" s="144"/>
      <c r="DA86" s="144"/>
      <c r="DB86" s="144"/>
      <c r="DC86" s="144"/>
      <c r="DD86" s="144"/>
      <c r="DE86" s="144"/>
    </row>
    <row r="87" spans="1:109" x14ac:dyDescent="0.1">
      <c r="A87" s="113" t="s">
        <v>215</v>
      </c>
      <c r="B87" s="154" t="s">
        <v>199</v>
      </c>
      <c r="C87" s="154" t="s">
        <v>199</v>
      </c>
      <c r="D87" s="154" t="s">
        <v>199</v>
      </c>
      <c r="E87" s="154" t="s">
        <v>199</v>
      </c>
      <c r="F87" s="154" t="s">
        <v>199</v>
      </c>
      <c r="G87" s="154" t="s">
        <v>199</v>
      </c>
      <c r="H87" s="154" t="s">
        <v>164</v>
      </c>
      <c r="I87" s="154" t="s">
        <v>233</v>
      </c>
      <c r="J87" s="154" t="s">
        <v>260</v>
      </c>
      <c r="K87" s="154" t="s">
        <v>177</v>
      </c>
      <c r="L87" s="154" t="s">
        <v>216</v>
      </c>
      <c r="M87" s="154" t="s">
        <v>164</v>
      </c>
      <c r="N87" s="154" t="s">
        <v>164</v>
      </c>
      <c r="O87" s="154" t="s">
        <v>164</v>
      </c>
      <c r="P87" s="154" t="s">
        <v>244</v>
      </c>
      <c r="Q87" s="154" t="s">
        <v>244</v>
      </c>
      <c r="R87" s="154" t="s">
        <v>261</v>
      </c>
      <c r="S87" s="154" t="s">
        <v>251</v>
      </c>
      <c r="T87" s="154" t="s">
        <v>244</v>
      </c>
      <c r="U87" s="154" t="s">
        <v>249</v>
      </c>
      <c r="V87" s="154" t="s">
        <v>262</v>
      </c>
      <c r="W87" s="154" t="s">
        <v>263</v>
      </c>
      <c r="X87" s="154" t="s">
        <v>263</v>
      </c>
      <c r="Y87" s="154" t="s">
        <v>243</v>
      </c>
      <c r="Z87" s="154" t="s">
        <v>264</v>
      </c>
      <c r="AA87" s="154" t="s">
        <v>264</v>
      </c>
      <c r="AB87" s="154" t="s">
        <v>216</v>
      </c>
      <c r="AC87" s="154" t="s">
        <v>177</v>
      </c>
      <c r="AD87" s="154" t="s">
        <v>199</v>
      </c>
      <c r="AE87" s="154" t="s">
        <v>199</v>
      </c>
      <c r="AF87" s="154" t="s">
        <v>199</v>
      </c>
      <c r="AG87" s="154" t="s">
        <v>199</v>
      </c>
      <c r="AH87" s="154" t="s">
        <v>199</v>
      </c>
      <c r="AI87" s="154" t="s">
        <v>199</v>
      </c>
      <c r="AJ87" s="144"/>
      <c r="AK87" s="144"/>
      <c r="AL87" s="144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4"/>
      <c r="CF87" s="144"/>
      <c r="CG87" s="144"/>
      <c r="CH87" s="144"/>
      <c r="CI87" s="144"/>
      <c r="CJ87" s="144"/>
      <c r="CK87" s="144"/>
      <c r="CL87" s="144"/>
      <c r="CM87" s="144"/>
      <c r="CN87" s="144"/>
      <c r="CO87" s="144"/>
      <c r="CP87" s="144"/>
      <c r="CQ87" s="144"/>
      <c r="CR87" s="144"/>
      <c r="CS87" s="144"/>
      <c r="CT87" s="144"/>
      <c r="CU87" s="144"/>
      <c r="CV87" s="144"/>
      <c r="CW87" s="144"/>
      <c r="CX87" s="144"/>
      <c r="CY87" s="144"/>
      <c r="CZ87" s="144"/>
      <c r="DA87" s="144"/>
      <c r="DB87" s="144"/>
      <c r="DC87" s="144"/>
      <c r="DD87" s="144"/>
      <c r="DE87" s="144"/>
    </row>
    <row r="88" spans="1:109" x14ac:dyDescent="0.1">
      <c r="A88" s="113" t="s">
        <v>237</v>
      </c>
      <c r="B88" s="154" t="s">
        <v>199</v>
      </c>
      <c r="C88" s="154" t="s">
        <v>199</v>
      </c>
      <c r="D88" s="154" t="s">
        <v>199</v>
      </c>
      <c r="E88" s="154" t="s">
        <v>199</v>
      </c>
      <c r="F88" s="154" t="s">
        <v>199</v>
      </c>
      <c r="G88" s="154" t="s">
        <v>199</v>
      </c>
      <c r="H88" s="154" t="s">
        <v>238</v>
      </c>
      <c r="I88" s="154" t="s">
        <v>238</v>
      </c>
      <c r="J88" s="154" t="s">
        <v>238</v>
      </c>
      <c r="K88" s="154" t="s">
        <v>238</v>
      </c>
      <c r="L88" s="154" t="s">
        <v>238</v>
      </c>
      <c r="M88" s="154" t="s">
        <v>238</v>
      </c>
      <c r="N88" s="154" t="s">
        <v>238</v>
      </c>
      <c r="O88" s="154" t="s">
        <v>238</v>
      </c>
      <c r="P88" s="154" t="s">
        <v>238</v>
      </c>
      <c r="Q88" s="154" t="s">
        <v>238</v>
      </c>
      <c r="R88" s="154" t="s">
        <v>238</v>
      </c>
      <c r="S88" s="154" t="s">
        <v>238</v>
      </c>
      <c r="T88" s="154" t="s">
        <v>238</v>
      </c>
      <c r="U88" s="154" t="s">
        <v>238</v>
      </c>
      <c r="V88" s="154" t="s">
        <v>238</v>
      </c>
      <c r="W88" s="154" t="s">
        <v>238</v>
      </c>
      <c r="X88" s="154" t="s">
        <v>238</v>
      </c>
      <c r="Y88" s="154" t="s">
        <v>238</v>
      </c>
      <c r="Z88" s="154" t="s">
        <v>238</v>
      </c>
      <c r="AA88" s="154" t="s">
        <v>238</v>
      </c>
      <c r="AB88" s="154" t="s">
        <v>238</v>
      </c>
      <c r="AC88" s="154" t="s">
        <v>238</v>
      </c>
      <c r="AD88" s="154" t="s">
        <v>199</v>
      </c>
      <c r="AE88" s="154" t="s">
        <v>199</v>
      </c>
      <c r="AF88" s="154" t="s">
        <v>199</v>
      </c>
      <c r="AG88" s="154" t="s">
        <v>199</v>
      </c>
      <c r="AH88" s="154" t="s">
        <v>199</v>
      </c>
      <c r="AI88" s="154" t="s">
        <v>199</v>
      </c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  <c r="BD88" s="144"/>
      <c r="BE88" s="144"/>
      <c r="BF88" s="144"/>
      <c r="BG88" s="144"/>
      <c r="BH88" s="144"/>
      <c r="BI88" s="144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  <c r="CC88" s="144"/>
      <c r="CD88" s="144"/>
      <c r="CE88" s="144"/>
      <c r="CF88" s="144"/>
      <c r="CG88" s="144"/>
      <c r="CH88" s="144"/>
      <c r="CI88" s="144"/>
      <c r="CJ88" s="144"/>
      <c r="CK88" s="144"/>
      <c r="CL88" s="144"/>
      <c r="CM88" s="144"/>
      <c r="CN88" s="144"/>
      <c r="CO88" s="144"/>
      <c r="CP88" s="144"/>
      <c r="CQ88" s="144"/>
      <c r="CR88" s="144"/>
      <c r="CS88" s="144"/>
      <c r="CT88" s="144"/>
      <c r="CU88" s="144"/>
      <c r="CV88" s="144"/>
      <c r="CW88" s="144"/>
      <c r="CX88" s="144"/>
      <c r="CY88" s="144"/>
      <c r="CZ88" s="144"/>
      <c r="DA88" s="144"/>
      <c r="DB88" s="144"/>
      <c r="DC88" s="144"/>
      <c r="DD88" s="144"/>
      <c r="DE88" s="144"/>
    </row>
    <row r="89" spans="1:109" x14ac:dyDescent="0.1">
      <c r="A89" s="115" t="s">
        <v>265</v>
      </c>
      <c r="B89" s="154" t="s">
        <v>199</v>
      </c>
      <c r="C89" s="154" t="s">
        <v>199</v>
      </c>
      <c r="D89" s="154" t="s">
        <v>199</v>
      </c>
      <c r="E89" s="154" t="s">
        <v>199</v>
      </c>
      <c r="F89" s="154" t="s">
        <v>199</v>
      </c>
      <c r="G89" s="154" t="s">
        <v>199</v>
      </c>
      <c r="H89" s="154" t="s">
        <v>199</v>
      </c>
      <c r="I89" s="154" t="s">
        <v>199</v>
      </c>
      <c r="J89" s="154" t="s">
        <v>199</v>
      </c>
      <c r="K89" s="154" t="s">
        <v>199</v>
      </c>
      <c r="L89" s="154" t="s">
        <v>199</v>
      </c>
      <c r="M89" s="152">
        <v>0.89500000000000002</v>
      </c>
      <c r="N89" s="154" t="s">
        <v>199</v>
      </c>
      <c r="O89" s="152">
        <v>4.3376999999999999</v>
      </c>
      <c r="P89" s="152">
        <v>1.2635000000000001</v>
      </c>
      <c r="Q89" s="152">
        <v>0.9</v>
      </c>
      <c r="R89" s="152">
        <v>0.32885999999999999</v>
      </c>
      <c r="S89" s="152">
        <v>0.49</v>
      </c>
      <c r="T89" s="154" t="s">
        <v>199</v>
      </c>
      <c r="U89" s="154" t="s">
        <v>199</v>
      </c>
      <c r="V89" s="154" t="s">
        <v>199</v>
      </c>
      <c r="W89" s="154" t="s">
        <v>199</v>
      </c>
      <c r="X89" s="154" t="s">
        <v>199</v>
      </c>
      <c r="Y89" s="154" t="s">
        <v>199</v>
      </c>
      <c r="Z89" s="153">
        <v>-1.42</v>
      </c>
      <c r="AA89" s="153">
        <v>-0.98</v>
      </c>
      <c r="AB89" s="153">
        <v>-0.46</v>
      </c>
      <c r="AC89" s="153">
        <v>7.0000000000000007E-2</v>
      </c>
      <c r="AD89" s="153">
        <v>0.66</v>
      </c>
      <c r="AE89" s="153">
        <v>1.31</v>
      </c>
      <c r="AF89" s="153">
        <v>1.97</v>
      </c>
      <c r="AG89" s="153">
        <v>2.69</v>
      </c>
      <c r="AH89" s="153">
        <v>3.4</v>
      </c>
      <c r="AI89" s="153">
        <v>4.16</v>
      </c>
      <c r="AJ89" s="144"/>
      <c r="AK89" s="144"/>
      <c r="AL89" s="144"/>
      <c r="AM89" s="144"/>
      <c r="AN89" s="144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44"/>
      <c r="BG89" s="144"/>
      <c r="BH89" s="144"/>
      <c r="BI89" s="144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  <c r="CC89" s="144"/>
      <c r="CD89" s="144"/>
      <c r="CE89" s="144"/>
      <c r="CF89" s="144"/>
      <c r="CG89" s="144"/>
      <c r="CH89" s="144"/>
      <c r="CI89" s="144"/>
      <c r="CJ89" s="144"/>
      <c r="CK89" s="144"/>
      <c r="CL89" s="144"/>
      <c r="CM89" s="144"/>
      <c r="CN89" s="144"/>
      <c r="CO89" s="144"/>
      <c r="CP89" s="144"/>
      <c r="CQ89" s="144"/>
      <c r="CR89" s="144"/>
      <c r="CS89" s="144"/>
      <c r="CT89" s="144"/>
      <c r="CU89" s="144"/>
      <c r="CV89" s="144"/>
      <c r="CW89" s="144"/>
      <c r="CX89" s="144"/>
      <c r="CY89" s="144"/>
      <c r="CZ89" s="144"/>
      <c r="DA89" s="144"/>
      <c r="DB89" s="144"/>
      <c r="DC89" s="144"/>
      <c r="DD89" s="144"/>
      <c r="DE89" s="144"/>
    </row>
    <row r="90" spans="1:109" x14ac:dyDescent="0.1">
      <c r="A90" s="113" t="s">
        <v>210</v>
      </c>
      <c r="B90" s="154" t="s">
        <v>199</v>
      </c>
      <c r="C90" s="154" t="s">
        <v>199</v>
      </c>
      <c r="D90" s="154" t="s">
        <v>199</v>
      </c>
      <c r="E90" s="154" t="s">
        <v>199</v>
      </c>
      <c r="F90" s="154" t="s">
        <v>199</v>
      </c>
      <c r="G90" s="154" t="s">
        <v>199</v>
      </c>
      <c r="H90" s="154" t="s">
        <v>199</v>
      </c>
      <c r="I90" s="154" t="s">
        <v>199</v>
      </c>
      <c r="J90" s="154" t="s">
        <v>199</v>
      </c>
      <c r="K90" s="154" t="s">
        <v>199</v>
      </c>
      <c r="L90" s="154" t="s">
        <v>199</v>
      </c>
      <c r="M90" s="153">
        <v>1.07</v>
      </c>
      <c r="N90" s="154" t="s">
        <v>199</v>
      </c>
      <c r="O90" s="153">
        <v>1.1449199999999999</v>
      </c>
      <c r="P90" s="153">
        <v>0.83406999999999998</v>
      </c>
      <c r="Q90" s="153">
        <v>1.49823</v>
      </c>
      <c r="R90" s="153">
        <v>0.31180000000000002</v>
      </c>
      <c r="S90" s="153">
        <v>0.70372000000000001</v>
      </c>
      <c r="T90" s="154" t="s">
        <v>199</v>
      </c>
      <c r="U90" s="154" t="s">
        <v>199</v>
      </c>
      <c r="V90" s="154" t="s">
        <v>199</v>
      </c>
      <c r="W90" s="154" t="s">
        <v>199</v>
      </c>
      <c r="X90" s="154" t="s">
        <v>199</v>
      </c>
      <c r="Y90" s="154" t="s">
        <v>199</v>
      </c>
      <c r="Z90" s="154" t="s">
        <v>199</v>
      </c>
      <c r="AA90" s="154" t="s">
        <v>199</v>
      </c>
      <c r="AB90" s="154" t="s">
        <v>199</v>
      </c>
      <c r="AC90" s="154" t="s">
        <v>199</v>
      </c>
      <c r="AD90" s="154" t="s">
        <v>199</v>
      </c>
      <c r="AE90" s="154" t="s">
        <v>199</v>
      </c>
      <c r="AF90" s="154" t="s">
        <v>199</v>
      </c>
      <c r="AG90" s="154" t="s">
        <v>199</v>
      </c>
      <c r="AH90" s="154" t="s">
        <v>199</v>
      </c>
      <c r="AI90" s="154" t="s">
        <v>199</v>
      </c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  <c r="BD90" s="144"/>
      <c r="BE90" s="144"/>
      <c r="BF90" s="144"/>
      <c r="BG90" s="144"/>
      <c r="BH90" s="144"/>
      <c r="BI90" s="144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  <c r="CC90" s="144"/>
      <c r="CD90" s="144"/>
      <c r="CE90" s="144"/>
      <c r="CF90" s="144"/>
      <c r="CG90" s="144"/>
      <c r="CH90" s="144"/>
      <c r="CI90" s="144"/>
      <c r="CJ90" s="144"/>
      <c r="CK90" s="144"/>
      <c r="CL90" s="144"/>
      <c r="CM90" s="144"/>
      <c r="CN90" s="144"/>
      <c r="CO90" s="144"/>
      <c r="CP90" s="144"/>
      <c r="CQ90" s="144"/>
      <c r="CR90" s="144"/>
      <c r="CS90" s="144"/>
      <c r="CT90" s="144"/>
      <c r="CU90" s="144"/>
      <c r="CV90" s="144"/>
      <c r="CW90" s="144"/>
      <c r="CX90" s="144"/>
      <c r="CY90" s="144"/>
      <c r="CZ90" s="144"/>
      <c r="DA90" s="144"/>
      <c r="DB90" s="144"/>
      <c r="DC90" s="144"/>
      <c r="DD90" s="144"/>
      <c r="DE90" s="144"/>
    </row>
    <row r="91" spans="1:109" x14ac:dyDescent="0.1">
      <c r="A91" s="113" t="s">
        <v>211</v>
      </c>
      <c r="B91" s="154" t="s">
        <v>199</v>
      </c>
      <c r="C91" s="154" t="s">
        <v>199</v>
      </c>
      <c r="D91" s="154" t="s">
        <v>199</v>
      </c>
      <c r="E91" s="154" t="s">
        <v>199</v>
      </c>
      <c r="F91" s="154" t="s">
        <v>199</v>
      </c>
      <c r="G91" s="154" t="s">
        <v>199</v>
      </c>
      <c r="H91" s="154" t="s">
        <v>199</v>
      </c>
      <c r="I91" s="154" t="s">
        <v>199</v>
      </c>
      <c r="J91" s="154" t="s">
        <v>199</v>
      </c>
      <c r="K91" s="154" t="s">
        <v>199</v>
      </c>
      <c r="L91" s="154" t="s">
        <v>199</v>
      </c>
      <c r="M91" s="153">
        <v>1.07</v>
      </c>
      <c r="N91" s="154" t="s">
        <v>199</v>
      </c>
      <c r="O91" s="153">
        <v>1.1449199999999999</v>
      </c>
      <c r="P91" s="153">
        <v>0.83406999999999998</v>
      </c>
      <c r="Q91" s="153">
        <v>1.49823</v>
      </c>
      <c r="R91" s="153">
        <v>0.31180000000000002</v>
      </c>
      <c r="S91" s="153">
        <v>0.70372000000000001</v>
      </c>
      <c r="T91" s="154" t="s">
        <v>199</v>
      </c>
      <c r="U91" s="154" t="s">
        <v>199</v>
      </c>
      <c r="V91" s="154" t="s">
        <v>199</v>
      </c>
      <c r="W91" s="154" t="s">
        <v>199</v>
      </c>
      <c r="X91" s="154" t="s">
        <v>199</v>
      </c>
      <c r="Y91" s="154" t="s">
        <v>199</v>
      </c>
      <c r="Z91" s="153">
        <v>-1.42</v>
      </c>
      <c r="AA91" s="153">
        <v>-0.98</v>
      </c>
      <c r="AB91" s="153">
        <v>-0.46</v>
      </c>
      <c r="AC91" s="153">
        <v>7.0000000000000007E-2</v>
      </c>
      <c r="AD91" s="153">
        <v>0.66</v>
      </c>
      <c r="AE91" s="153">
        <v>1.31</v>
      </c>
      <c r="AF91" s="153">
        <v>1.97</v>
      </c>
      <c r="AG91" s="153">
        <v>2.69</v>
      </c>
      <c r="AH91" s="153">
        <v>3.4</v>
      </c>
      <c r="AI91" s="153">
        <v>4.16</v>
      </c>
      <c r="AJ91" s="144"/>
      <c r="AK91" s="144"/>
      <c r="AL91" s="144"/>
      <c r="AM91" s="144"/>
      <c r="AN91" s="144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4"/>
      <c r="BI91" s="144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  <c r="BW91" s="144"/>
      <c r="BX91" s="144"/>
      <c r="BY91" s="144"/>
      <c r="BZ91" s="144"/>
      <c r="CA91" s="144"/>
      <c r="CB91" s="144"/>
      <c r="CC91" s="144"/>
      <c r="CD91" s="144"/>
      <c r="CE91" s="144"/>
      <c r="CF91" s="144"/>
      <c r="CG91" s="144"/>
      <c r="CH91" s="144"/>
      <c r="CI91" s="144"/>
      <c r="CJ91" s="144"/>
      <c r="CK91" s="144"/>
      <c r="CL91" s="144"/>
      <c r="CM91" s="144"/>
      <c r="CN91" s="144"/>
      <c r="CO91" s="144"/>
      <c r="CP91" s="144"/>
      <c r="CQ91" s="144"/>
      <c r="CR91" s="144"/>
      <c r="CS91" s="144"/>
      <c r="CT91" s="144"/>
      <c r="CU91" s="144"/>
      <c r="CV91" s="144"/>
      <c r="CW91" s="144"/>
      <c r="CX91" s="144"/>
      <c r="CY91" s="144"/>
      <c r="CZ91" s="144"/>
      <c r="DA91" s="144"/>
      <c r="DB91" s="144"/>
      <c r="DC91" s="144"/>
      <c r="DD91" s="144"/>
      <c r="DE91" s="144"/>
    </row>
    <row r="92" spans="1:109" x14ac:dyDescent="0.1">
      <c r="A92" s="113" t="s">
        <v>212</v>
      </c>
      <c r="B92" s="154" t="s">
        <v>199</v>
      </c>
      <c r="C92" s="154" t="s">
        <v>199</v>
      </c>
      <c r="D92" s="154" t="s">
        <v>199</v>
      </c>
      <c r="E92" s="154" t="s">
        <v>199</v>
      </c>
      <c r="F92" s="154" t="s">
        <v>199</v>
      </c>
      <c r="G92" s="154" t="s">
        <v>199</v>
      </c>
      <c r="H92" s="154" t="s">
        <v>199</v>
      </c>
      <c r="I92" s="154" t="s">
        <v>199</v>
      </c>
      <c r="J92" s="154" t="s">
        <v>199</v>
      </c>
      <c r="K92" s="154" t="s">
        <v>199</v>
      </c>
      <c r="L92" s="154" t="s">
        <v>199</v>
      </c>
      <c r="M92" s="153">
        <v>1.07</v>
      </c>
      <c r="N92" s="154" t="s">
        <v>199</v>
      </c>
      <c r="O92" s="153">
        <v>1.1449199999999999</v>
      </c>
      <c r="P92" s="153">
        <v>0.83406999999999998</v>
      </c>
      <c r="Q92" s="153">
        <v>1.49823</v>
      </c>
      <c r="R92" s="153">
        <v>0.31180000000000002</v>
      </c>
      <c r="S92" s="153">
        <v>0.70372000000000001</v>
      </c>
      <c r="T92" s="154" t="s">
        <v>199</v>
      </c>
      <c r="U92" s="154" t="s">
        <v>199</v>
      </c>
      <c r="V92" s="154" t="s">
        <v>199</v>
      </c>
      <c r="W92" s="154" t="s">
        <v>199</v>
      </c>
      <c r="X92" s="154" t="s">
        <v>199</v>
      </c>
      <c r="Y92" s="154" t="s">
        <v>199</v>
      </c>
      <c r="Z92" s="153">
        <v>-1.42</v>
      </c>
      <c r="AA92" s="153">
        <v>-0.98</v>
      </c>
      <c r="AB92" s="153">
        <v>-0.46</v>
      </c>
      <c r="AC92" s="153">
        <v>7.0000000000000007E-2</v>
      </c>
      <c r="AD92" s="153">
        <v>0.66</v>
      </c>
      <c r="AE92" s="153">
        <v>1.31</v>
      </c>
      <c r="AF92" s="153">
        <v>1.97</v>
      </c>
      <c r="AG92" s="153">
        <v>2.69</v>
      </c>
      <c r="AH92" s="153">
        <v>3.4</v>
      </c>
      <c r="AI92" s="153">
        <v>4.16</v>
      </c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  <c r="BZ92" s="144"/>
      <c r="CA92" s="144"/>
      <c r="CB92" s="144"/>
      <c r="CC92" s="144"/>
      <c r="CD92" s="144"/>
      <c r="CE92" s="144"/>
      <c r="CF92" s="144"/>
      <c r="CG92" s="144"/>
      <c r="CH92" s="144"/>
      <c r="CI92" s="144"/>
      <c r="CJ92" s="144"/>
      <c r="CK92" s="144"/>
      <c r="CL92" s="144"/>
      <c r="CM92" s="144"/>
      <c r="CN92" s="144"/>
      <c r="CO92" s="144"/>
      <c r="CP92" s="144"/>
      <c r="CQ92" s="144"/>
      <c r="CR92" s="144"/>
      <c r="CS92" s="144"/>
      <c r="CT92" s="144"/>
      <c r="CU92" s="144"/>
      <c r="CV92" s="144"/>
      <c r="CW92" s="144"/>
      <c r="CX92" s="144"/>
      <c r="CY92" s="144"/>
      <c r="CZ92" s="144"/>
      <c r="DA92" s="144"/>
      <c r="DB92" s="144"/>
      <c r="DC92" s="144"/>
      <c r="DD92" s="144"/>
      <c r="DE92" s="144"/>
    </row>
    <row r="93" spans="1:109" x14ac:dyDescent="0.1">
      <c r="A93" s="113" t="s">
        <v>213</v>
      </c>
      <c r="B93" s="154" t="s">
        <v>199</v>
      </c>
      <c r="C93" s="154" t="s">
        <v>199</v>
      </c>
      <c r="D93" s="154" t="s">
        <v>199</v>
      </c>
      <c r="E93" s="154" t="s">
        <v>199</v>
      </c>
      <c r="F93" s="154" t="s">
        <v>199</v>
      </c>
      <c r="G93" s="154" t="s">
        <v>199</v>
      </c>
      <c r="H93" s="154" t="s">
        <v>199</v>
      </c>
      <c r="I93" s="154" t="s">
        <v>199</v>
      </c>
      <c r="J93" s="154" t="s">
        <v>199</v>
      </c>
      <c r="K93" s="154" t="s">
        <v>199</v>
      </c>
      <c r="L93" s="154" t="s">
        <v>199</v>
      </c>
      <c r="M93" s="153">
        <v>1.07</v>
      </c>
      <c r="N93" s="154" t="s">
        <v>199</v>
      </c>
      <c r="O93" s="153">
        <v>1.1449199999999999</v>
      </c>
      <c r="P93" s="153">
        <v>0.83406999999999998</v>
      </c>
      <c r="Q93" s="153">
        <v>1.49823</v>
      </c>
      <c r="R93" s="153">
        <v>0.31180000000000002</v>
      </c>
      <c r="S93" s="153">
        <v>0.70372000000000001</v>
      </c>
      <c r="T93" s="154" t="s">
        <v>199</v>
      </c>
      <c r="U93" s="154" t="s">
        <v>199</v>
      </c>
      <c r="V93" s="154" t="s">
        <v>199</v>
      </c>
      <c r="W93" s="154" t="s">
        <v>199</v>
      </c>
      <c r="X93" s="154" t="s">
        <v>199</v>
      </c>
      <c r="Y93" s="154" t="s">
        <v>199</v>
      </c>
      <c r="Z93" s="153">
        <v>-1.42</v>
      </c>
      <c r="AA93" s="153">
        <v>-0.98</v>
      </c>
      <c r="AB93" s="153">
        <v>-0.46</v>
      </c>
      <c r="AC93" s="153">
        <v>7.0000000000000007E-2</v>
      </c>
      <c r="AD93" s="153">
        <v>0.66</v>
      </c>
      <c r="AE93" s="153">
        <v>1.31</v>
      </c>
      <c r="AF93" s="153">
        <v>1.97</v>
      </c>
      <c r="AG93" s="153">
        <v>2.69</v>
      </c>
      <c r="AH93" s="153">
        <v>3.4</v>
      </c>
      <c r="AI93" s="153">
        <v>4.16</v>
      </c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  <c r="CT93" s="144"/>
      <c r="CU93" s="144"/>
      <c r="CV93" s="144"/>
      <c r="CW93" s="144"/>
      <c r="CX93" s="144"/>
      <c r="CY93" s="144"/>
      <c r="CZ93" s="144"/>
      <c r="DA93" s="144"/>
      <c r="DB93" s="144"/>
      <c r="DC93" s="144"/>
      <c r="DD93" s="144"/>
      <c r="DE93" s="144"/>
    </row>
    <row r="94" spans="1:109" x14ac:dyDescent="0.1">
      <c r="A94" s="113" t="s">
        <v>214</v>
      </c>
      <c r="B94" s="154" t="s">
        <v>199</v>
      </c>
      <c r="C94" s="154" t="s">
        <v>199</v>
      </c>
      <c r="D94" s="154" t="s">
        <v>199</v>
      </c>
      <c r="E94" s="154" t="s">
        <v>199</v>
      </c>
      <c r="F94" s="154" t="s">
        <v>199</v>
      </c>
      <c r="G94" s="154" t="s">
        <v>199</v>
      </c>
      <c r="H94" s="154" t="s">
        <v>199</v>
      </c>
      <c r="I94" s="154" t="s">
        <v>199</v>
      </c>
      <c r="J94" s="154" t="s">
        <v>199</v>
      </c>
      <c r="K94" s="154" t="s">
        <v>199</v>
      </c>
      <c r="L94" s="154" t="s">
        <v>199</v>
      </c>
      <c r="M94" s="148">
        <v>0</v>
      </c>
      <c r="N94" s="154" t="s">
        <v>199</v>
      </c>
      <c r="O94" s="148">
        <v>0</v>
      </c>
      <c r="P94" s="148">
        <v>0</v>
      </c>
      <c r="Q94" s="148">
        <v>0</v>
      </c>
      <c r="R94" s="148">
        <v>0</v>
      </c>
      <c r="S94" s="148">
        <v>0</v>
      </c>
      <c r="T94" s="154" t="s">
        <v>199</v>
      </c>
      <c r="U94" s="154" t="s">
        <v>199</v>
      </c>
      <c r="V94" s="154" t="s">
        <v>199</v>
      </c>
      <c r="W94" s="154" t="s">
        <v>199</v>
      </c>
      <c r="X94" s="154" t="s">
        <v>199</v>
      </c>
      <c r="Y94" s="154" t="s">
        <v>199</v>
      </c>
      <c r="Z94" s="148">
        <v>0</v>
      </c>
      <c r="AA94" s="148">
        <v>0</v>
      </c>
      <c r="AB94" s="148">
        <v>0</v>
      </c>
      <c r="AC94" s="148">
        <v>0</v>
      </c>
      <c r="AD94" s="148">
        <v>0</v>
      </c>
      <c r="AE94" s="148">
        <v>0</v>
      </c>
      <c r="AF94" s="148">
        <v>0</v>
      </c>
      <c r="AG94" s="148">
        <v>0</v>
      </c>
      <c r="AH94" s="148">
        <v>0</v>
      </c>
      <c r="AI94" s="148">
        <v>0</v>
      </c>
      <c r="AJ94" s="144"/>
      <c r="AK94" s="144"/>
      <c r="AL94" s="144"/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  <c r="BZ94" s="144"/>
      <c r="CA94" s="144"/>
      <c r="CB94" s="144"/>
      <c r="CC94" s="144"/>
      <c r="CD94" s="144"/>
      <c r="CE94" s="144"/>
      <c r="CF94" s="144"/>
      <c r="CG94" s="144"/>
      <c r="CH94" s="144"/>
      <c r="CI94" s="144"/>
      <c r="CJ94" s="144"/>
      <c r="CK94" s="144"/>
      <c r="CL94" s="144"/>
      <c r="CM94" s="144"/>
      <c r="CN94" s="144"/>
      <c r="CO94" s="144"/>
      <c r="CP94" s="144"/>
      <c r="CQ94" s="144"/>
      <c r="CR94" s="144"/>
      <c r="CS94" s="144"/>
      <c r="CT94" s="144"/>
      <c r="CU94" s="144"/>
      <c r="CV94" s="144"/>
      <c r="CW94" s="144"/>
      <c r="CX94" s="144"/>
      <c r="CY94" s="144"/>
      <c r="CZ94" s="144"/>
      <c r="DA94" s="144"/>
      <c r="DB94" s="144"/>
      <c r="DC94" s="144"/>
      <c r="DD94" s="144"/>
      <c r="DE94" s="144"/>
    </row>
    <row r="95" spans="1:109" x14ac:dyDescent="0.1">
      <c r="A95" s="113" t="s">
        <v>215</v>
      </c>
      <c r="B95" s="154" t="s">
        <v>199</v>
      </c>
      <c r="C95" s="154" t="s">
        <v>199</v>
      </c>
      <c r="D95" s="154" t="s">
        <v>199</v>
      </c>
      <c r="E95" s="154" t="s">
        <v>199</v>
      </c>
      <c r="F95" s="154" t="s">
        <v>199</v>
      </c>
      <c r="G95" s="154" t="s">
        <v>199</v>
      </c>
      <c r="H95" s="154" t="s">
        <v>199</v>
      </c>
      <c r="I95" s="154" t="s">
        <v>199</v>
      </c>
      <c r="J95" s="154" t="s">
        <v>199</v>
      </c>
      <c r="K95" s="154" t="s">
        <v>199</v>
      </c>
      <c r="L95" s="154" t="s">
        <v>199</v>
      </c>
      <c r="M95" s="154" t="s">
        <v>177</v>
      </c>
      <c r="N95" s="154" t="s">
        <v>199</v>
      </c>
      <c r="O95" s="154" t="s">
        <v>177</v>
      </c>
      <c r="P95" s="154" t="s">
        <v>177</v>
      </c>
      <c r="Q95" s="154" t="s">
        <v>177</v>
      </c>
      <c r="R95" s="154" t="s">
        <v>177</v>
      </c>
      <c r="S95" s="154" t="s">
        <v>177</v>
      </c>
      <c r="T95" s="154" t="s">
        <v>199</v>
      </c>
      <c r="U95" s="154" t="s">
        <v>199</v>
      </c>
      <c r="V95" s="154" t="s">
        <v>199</v>
      </c>
      <c r="W95" s="154" t="s">
        <v>199</v>
      </c>
      <c r="X95" s="154" t="s">
        <v>199</v>
      </c>
      <c r="Y95" s="154" t="s">
        <v>199</v>
      </c>
      <c r="Z95" s="154" t="s">
        <v>177</v>
      </c>
      <c r="AA95" s="154" t="s">
        <v>177</v>
      </c>
      <c r="AB95" s="154" t="s">
        <v>177</v>
      </c>
      <c r="AC95" s="154" t="s">
        <v>177</v>
      </c>
      <c r="AD95" s="154" t="s">
        <v>177</v>
      </c>
      <c r="AE95" s="154" t="s">
        <v>177</v>
      </c>
      <c r="AF95" s="154" t="s">
        <v>177</v>
      </c>
      <c r="AG95" s="154" t="s">
        <v>177</v>
      </c>
      <c r="AH95" s="154" t="s">
        <v>177</v>
      </c>
      <c r="AI95" s="154" t="s">
        <v>177</v>
      </c>
      <c r="AJ95" s="144"/>
      <c r="AK95" s="144"/>
      <c r="AL95" s="144"/>
      <c r="AM95" s="144"/>
      <c r="AN95" s="144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  <c r="BD95" s="144"/>
      <c r="BE95" s="144"/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4"/>
      <c r="BZ95" s="144"/>
      <c r="CA95" s="144"/>
      <c r="CB95" s="144"/>
      <c r="CC95" s="144"/>
      <c r="CD95" s="144"/>
      <c r="CE95" s="144"/>
      <c r="CF95" s="144"/>
      <c r="CG95" s="144"/>
      <c r="CH95" s="144"/>
      <c r="CI95" s="144"/>
      <c r="CJ95" s="144"/>
      <c r="CK95" s="144"/>
      <c r="CL95" s="144"/>
      <c r="CM95" s="144"/>
      <c r="CN95" s="144"/>
      <c r="CO95" s="144"/>
      <c r="CP95" s="144"/>
      <c r="CQ95" s="144"/>
      <c r="CR95" s="144"/>
      <c r="CS95" s="144"/>
      <c r="CT95" s="144"/>
      <c r="CU95" s="144"/>
      <c r="CV95" s="144"/>
      <c r="CW95" s="144"/>
      <c r="CX95" s="144"/>
      <c r="CY95" s="144"/>
      <c r="CZ95" s="144"/>
      <c r="DA95" s="144"/>
      <c r="DB95" s="144"/>
      <c r="DC95" s="144"/>
      <c r="DD95" s="144"/>
      <c r="DE95" s="144"/>
    </row>
    <row r="96" spans="1:109" x14ac:dyDescent="0.1">
      <c r="A96" s="113" t="s">
        <v>237</v>
      </c>
      <c r="B96" s="154" t="s">
        <v>199</v>
      </c>
      <c r="C96" s="154" t="s">
        <v>199</v>
      </c>
      <c r="D96" s="154" t="s">
        <v>199</v>
      </c>
      <c r="E96" s="154" t="s">
        <v>199</v>
      </c>
      <c r="F96" s="154" t="s">
        <v>199</v>
      </c>
      <c r="G96" s="154" t="s">
        <v>199</v>
      </c>
      <c r="H96" s="154" t="s">
        <v>199</v>
      </c>
      <c r="I96" s="154" t="s">
        <v>199</v>
      </c>
      <c r="J96" s="154" t="s">
        <v>199</v>
      </c>
      <c r="K96" s="154" t="s">
        <v>199</v>
      </c>
      <c r="L96" s="154" t="s">
        <v>199</v>
      </c>
      <c r="M96" s="154" t="s">
        <v>238</v>
      </c>
      <c r="N96" s="154" t="s">
        <v>199</v>
      </c>
      <c r="O96" s="154" t="s">
        <v>238</v>
      </c>
      <c r="P96" s="154" t="s">
        <v>238</v>
      </c>
      <c r="Q96" s="154" t="s">
        <v>238</v>
      </c>
      <c r="R96" s="154" t="s">
        <v>238</v>
      </c>
      <c r="S96" s="154" t="s">
        <v>238</v>
      </c>
      <c r="T96" s="154" t="s">
        <v>199</v>
      </c>
      <c r="U96" s="154" t="s">
        <v>199</v>
      </c>
      <c r="V96" s="154" t="s">
        <v>199</v>
      </c>
      <c r="W96" s="154" t="s">
        <v>199</v>
      </c>
      <c r="X96" s="154" t="s">
        <v>199</v>
      </c>
      <c r="Y96" s="154" t="s">
        <v>199</v>
      </c>
      <c r="Z96" s="154" t="s">
        <v>238</v>
      </c>
      <c r="AA96" s="154" t="s">
        <v>238</v>
      </c>
      <c r="AB96" s="154" t="s">
        <v>238</v>
      </c>
      <c r="AC96" s="154" t="s">
        <v>238</v>
      </c>
      <c r="AD96" s="154" t="s">
        <v>238</v>
      </c>
      <c r="AE96" s="154" t="s">
        <v>238</v>
      </c>
      <c r="AF96" s="154" t="s">
        <v>238</v>
      </c>
      <c r="AG96" s="154" t="s">
        <v>238</v>
      </c>
      <c r="AH96" s="154" t="s">
        <v>238</v>
      </c>
      <c r="AI96" s="154" t="s">
        <v>238</v>
      </c>
      <c r="AJ96" s="144"/>
      <c r="AK96" s="144"/>
      <c r="AL96" s="144"/>
      <c r="AM96" s="144"/>
      <c r="AN96" s="144"/>
      <c r="AO96" s="144"/>
      <c r="AP96" s="144"/>
      <c r="AQ96" s="144"/>
      <c r="AR96" s="144"/>
      <c r="AS96" s="144"/>
      <c r="AT96" s="144"/>
      <c r="AU96" s="144"/>
      <c r="AV96" s="144"/>
      <c r="AW96" s="144"/>
      <c r="AX96" s="144"/>
      <c r="AY96" s="144"/>
      <c r="AZ96" s="144"/>
      <c r="BA96" s="144"/>
      <c r="BB96" s="144"/>
      <c r="BC96" s="144"/>
      <c r="BD96" s="144"/>
      <c r="BE96" s="144"/>
      <c r="BF96" s="144"/>
      <c r="BG96" s="144"/>
      <c r="BH96" s="144"/>
      <c r="BI96" s="144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  <c r="BW96" s="144"/>
      <c r="BX96" s="144"/>
      <c r="BY96" s="144"/>
      <c r="BZ96" s="144"/>
      <c r="CA96" s="144"/>
      <c r="CB96" s="144"/>
      <c r="CC96" s="144"/>
      <c r="CD96" s="144"/>
      <c r="CE96" s="144"/>
      <c r="CF96" s="144"/>
      <c r="CG96" s="144"/>
      <c r="CH96" s="144"/>
      <c r="CI96" s="144"/>
      <c r="CJ96" s="144"/>
      <c r="CK96" s="144"/>
      <c r="CL96" s="144"/>
      <c r="CM96" s="144"/>
      <c r="CN96" s="144"/>
      <c r="CO96" s="144"/>
      <c r="CP96" s="144"/>
      <c r="CQ96" s="144"/>
      <c r="CR96" s="144"/>
      <c r="CS96" s="144"/>
      <c r="CT96" s="144"/>
      <c r="CU96" s="144"/>
      <c r="CV96" s="144"/>
      <c r="CW96" s="144"/>
      <c r="CX96" s="144"/>
      <c r="CY96" s="144"/>
      <c r="CZ96" s="144"/>
      <c r="DA96" s="144"/>
      <c r="DB96" s="144"/>
      <c r="DC96" s="144"/>
      <c r="DD96" s="144"/>
      <c r="DE96" s="144"/>
    </row>
    <row r="97" spans="1:109" x14ac:dyDescent="0.1">
      <c r="A97" s="115" t="s">
        <v>266</v>
      </c>
      <c r="B97" s="152">
        <v>0.65</v>
      </c>
      <c r="C97" s="152">
        <v>0.59499999999999997</v>
      </c>
      <c r="D97" s="152">
        <v>0.96</v>
      </c>
      <c r="E97" s="152">
        <v>0.96499999999999997</v>
      </c>
      <c r="F97" s="152">
        <v>1.0549999999999999</v>
      </c>
      <c r="G97" s="152">
        <v>1.18</v>
      </c>
      <c r="H97" s="152">
        <v>1.28</v>
      </c>
      <c r="I97" s="152">
        <v>1.4</v>
      </c>
      <c r="J97" s="152">
        <v>1.6</v>
      </c>
      <c r="K97" s="152">
        <v>1.84</v>
      </c>
      <c r="L97" s="152">
        <v>1.7549999999999999</v>
      </c>
      <c r="M97" s="152">
        <v>2.0430000000000001</v>
      </c>
      <c r="N97" s="152">
        <v>2.0391499999999998</v>
      </c>
      <c r="O97" s="152">
        <v>2.3222</v>
      </c>
      <c r="P97" s="152">
        <v>2.3380000000000001</v>
      </c>
      <c r="Q97" s="152">
        <v>2.3853900000000001</v>
      </c>
      <c r="R97" s="152">
        <v>2.3900100000000002</v>
      </c>
      <c r="S97" s="152">
        <v>2.0142000000000002</v>
      </c>
      <c r="T97" s="152">
        <v>1.6176999999999999</v>
      </c>
      <c r="U97" s="152">
        <v>1.7027000000000001</v>
      </c>
      <c r="V97" s="152">
        <v>2.4272</v>
      </c>
      <c r="W97" s="152">
        <v>2.2770999999999999</v>
      </c>
      <c r="X97" s="152">
        <v>2.9089900000000002</v>
      </c>
      <c r="Y97" s="152">
        <v>2.5329000000000002</v>
      </c>
      <c r="Z97" s="153">
        <v>2.7929900000000001</v>
      </c>
      <c r="AA97" s="153">
        <v>3.0543</v>
      </c>
      <c r="AB97" s="153">
        <v>3.50624</v>
      </c>
      <c r="AC97" s="153">
        <v>3.7103000000000002</v>
      </c>
      <c r="AD97" s="153">
        <v>4.04</v>
      </c>
      <c r="AE97" s="153">
        <v>4.32</v>
      </c>
      <c r="AF97" s="153">
        <v>4.63</v>
      </c>
      <c r="AG97" s="153">
        <v>4.97</v>
      </c>
      <c r="AH97" s="153">
        <v>5.22</v>
      </c>
      <c r="AI97" s="153">
        <v>5.47</v>
      </c>
      <c r="AJ97" s="144"/>
      <c r="AK97" s="144"/>
      <c r="AL97" s="144"/>
      <c r="AM97" s="144"/>
      <c r="AN97" s="144"/>
      <c r="AO97" s="144"/>
      <c r="AP97" s="144"/>
      <c r="AQ97" s="144"/>
      <c r="AR97" s="144"/>
      <c r="AS97" s="144"/>
      <c r="AT97" s="144"/>
      <c r="AU97" s="144"/>
      <c r="AV97" s="144"/>
      <c r="AW97" s="144"/>
      <c r="AX97" s="144"/>
      <c r="AY97" s="144"/>
      <c r="AZ97" s="144"/>
      <c r="BA97" s="144"/>
      <c r="BB97" s="144"/>
      <c r="BC97" s="144"/>
      <c r="BD97" s="144"/>
      <c r="BE97" s="144"/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4"/>
      <c r="CR97" s="144"/>
      <c r="CS97" s="144"/>
      <c r="CT97" s="144"/>
      <c r="CU97" s="144"/>
      <c r="CV97" s="144"/>
      <c r="CW97" s="144"/>
      <c r="CX97" s="144"/>
      <c r="CY97" s="144"/>
      <c r="CZ97" s="144"/>
      <c r="DA97" s="144"/>
      <c r="DB97" s="144"/>
      <c r="DC97" s="144"/>
      <c r="DD97" s="144"/>
      <c r="DE97" s="144"/>
    </row>
    <row r="98" spans="1:109" x14ac:dyDescent="0.1">
      <c r="A98" s="113" t="s">
        <v>210</v>
      </c>
      <c r="B98" s="154" t="s">
        <v>199</v>
      </c>
      <c r="C98" s="154" t="s">
        <v>199</v>
      </c>
      <c r="D98" s="154" t="s">
        <v>199</v>
      </c>
      <c r="E98" s="153">
        <v>0.97</v>
      </c>
      <c r="F98" s="153">
        <v>1.07</v>
      </c>
      <c r="G98" s="153">
        <v>1.1125</v>
      </c>
      <c r="H98" s="153">
        <v>1.26</v>
      </c>
      <c r="I98" s="153">
        <v>1.45</v>
      </c>
      <c r="J98" s="153">
        <v>1.615</v>
      </c>
      <c r="K98" s="153">
        <v>1.835</v>
      </c>
      <c r="L98" s="153">
        <v>1.8029999999999999</v>
      </c>
      <c r="M98" s="153">
        <v>1.8430200000000001</v>
      </c>
      <c r="N98" s="153">
        <v>2.1640199999999998</v>
      </c>
      <c r="O98" s="153">
        <v>2.4306399999999999</v>
      </c>
      <c r="P98" s="153">
        <v>2.2503199999999999</v>
      </c>
      <c r="Q98" s="153">
        <v>2.2490999999999999</v>
      </c>
      <c r="R98" s="153">
        <v>2.3166500000000001</v>
      </c>
      <c r="S98" s="153">
        <v>2.1198000000000001</v>
      </c>
      <c r="T98" s="153">
        <v>1.91947</v>
      </c>
      <c r="U98" s="153">
        <v>1.8371</v>
      </c>
      <c r="V98" s="153">
        <v>2.0159400000000001</v>
      </c>
      <c r="W98" s="153">
        <v>1.88913</v>
      </c>
      <c r="X98" s="153">
        <v>2.73821</v>
      </c>
      <c r="Y98" s="153">
        <v>2.5433500000000002</v>
      </c>
      <c r="Z98" s="154" t="s">
        <v>199</v>
      </c>
      <c r="AA98" s="154" t="s">
        <v>199</v>
      </c>
      <c r="AB98" s="154" t="s">
        <v>199</v>
      </c>
      <c r="AC98" s="154" t="s">
        <v>199</v>
      </c>
      <c r="AD98" s="154" t="s">
        <v>199</v>
      </c>
      <c r="AE98" s="154" t="s">
        <v>199</v>
      </c>
      <c r="AF98" s="154" t="s">
        <v>199</v>
      </c>
      <c r="AG98" s="154" t="s">
        <v>199</v>
      </c>
      <c r="AH98" s="154" t="s">
        <v>199</v>
      </c>
      <c r="AI98" s="154" t="s">
        <v>199</v>
      </c>
      <c r="AJ98" s="144"/>
      <c r="AK98" s="144"/>
      <c r="AL98" s="144"/>
      <c r="AM98" s="144"/>
      <c r="AN98" s="144"/>
      <c r="AO98" s="144"/>
      <c r="AP98" s="144"/>
      <c r="AQ98" s="144"/>
      <c r="AR98" s="144"/>
      <c r="AS98" s="144"/>
      <c r="AT98" s="144"/>
      <c r="AU98" s="144"/>
      <c r="AV98" s="144"/>
      <c r="AW98" s="144"/>
      <c r="AX98" s="144"/>
      <c r="AY98" s="144"/>
      <c r="AZ98" s="144"/>
      <c r="BA98" s="144"/>
      <c r="BB98" s="144"/>
      <c r="BC98" s="144"/>
      <c r="BD98" s="144"/>
      <c r="BE98" s="144"/>
      <c r="BF98" s="144"/>
      <c r="BG98" s="144"/>
      <c r="BH98" s="144"/>
      <c r="BI98" s="144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4"/>
      <c r="CF98" s="144"/>
      <c r="CG98" s="144"/>
      <c r="CH98" s="144"/>
      <c r="CI98" s="144"/>
      <c r="CJ98" s="144"/>
      <c r="CK98" s="144"/>
      <c r="CL98" s="144"/>
      <c r="CM98" s="144"/>
      <c r="CN98" s="144"/>
      <c r="CO98" s="144"/>
      <c r="CP98" s="144"/>
      <c r="CQ98" s="144"/>
      <c r="CR98" s="144"/>
      <c r="CS98" s="144"/>
      <c r="CT98" s="144"/>
      <c r="CU98" s="144"/>
      <c r="CV98" s="144"/>
      <c r="CW98" s="144"/>
      <c r="CX98" s="144"/>
      <c r="CY98" s="144"/>
      <c r="CZ98" s="144"/>
      <c r="DA98" s="144"/>
      <c r="DB98" s="144"/>
      <c r="DC98" s="144"/>
      <c r="DD98" s="144"/>
      <c r="DE98" s="144"/>
    </row>
    <row r="99" spans="1:109" x14ac:dyDescent="0.1">
      <c r="A99" s="113" t="s">
        <v>211</v>
      </c>
      <c r="B99" s="154" t="s">
        <v>199</v>
      </c>
      <c r="C99" s="154" t="s">
        <v>199</v>
      </c>
      <c r="D99" s="154" t="s">
        <v>199</v>
      </c>
      <c r="E99" s="153">
        <v>0.98499999999999999</v>
      </c>
      <c r="F99" s="153">
        <v>1.105</v>
      </c>
      <c r="G99" s="153">
        <v>1.1125</v>
      </c>
      <c r="H99" s="153">
        <v>1.26</v>
      </c>
      <c r="I99" s="153">
        <v>1.45</v>
      </c>
      <c r="J99" s="153">
        <v>1.615</v>
      </c>
      <c r="K99" s="153">
        <v>1.85</v>
      </c>
      <c r="L99" s="153">
        <v>1.8</v>
      </c>
      <c r="M99" s="153">
        <v>1.915</v>
      </c>
      <c r="N99" s="153">
        <v>2.1980900000000001</v>
      </c>
      <c r="O99" s="153">
        <v>2.42658</v>
      </c>
      <c r="P99" s="153">
        <v>2.17848</v>
      </c>
      <c r="Q99" s="153">
        <v>2.27</v>
      </c>
      <c r="R99" s="153">
        <v>2.23</v>
      </c>
      <c r="S99" s="153">
        <v>2.0984699999999998</v>
      </c>
      <c r="T99" s="153">
        <v>1.90198</v>
      </c>
      <c r="U99" s="153">
        <v>1.8371</v>
      </c>
      <c r="V99" s="153">
        <v>2.04</v>
      </c>
      <c r="W99" s="153">
        <v>1.8623000000000001</v>
      </c>
      <c r="X99" s="153">
        <v>2.77</v>
      </c>
      <c r="Y99" s="153">
        <v>2.57</v>
      </c>
      <c r="Z99" s="153">
        <v>2.7579500000000001</v>
      </c>
      <c r="AA99" s="153">
        <v>3.0695100000000002</v>
      </c>
      <c r="AB99" s="153">
        <v>3.50624</v>
      </c>
      <c r="AC99" s="153">
        <v>3.7103000000000002</v>
      </c>
      <c r="AD99" s="153">
        <v>4.04</v>
      </c>
      <c r="AE99" s="153">
        <v>4.32</v>
      </c>
      <c r="AF99" s="153">
        <v>4.63</v>
      </c>
      <c r="AG99" s="153">
        <v>4.97</v>
      </c>
      <c r="AH99" s="153">
        <v>5.22</v>
      </c>
      <c r="AI99" s="153">
        <v>5.47</v>
      </c>
      <c r="AJ99" s="144"/>
      <c r="AK99" s="144"/>
      <c r="AL99" s="144"/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4"/>
      <c r="CF99" s="144"/>
      <c r="CG99" s="144"/>
      <c r="CH99" s="144"/>
      <c r="CI99" s="144"/>
      <c r="CJ99" s="144"/>
      <c r="CK99" s="144"/>
      <c r="CL99" s="144"/>
      <c r="CM99" s="144"/>
      <c r="CN99" s="144"/>
      <c r="CO99" s="144"/>
      <c r="CP99" s="144"/>
      <c r="CQ99" s="144"/>
      <c r="CR99" s="144"/>
      <c r="CS99" s="144"/>
      <c r="CT99" s="144"/>
      <c r="CU99" s="144"/>
      <c r="CV99" s="144"/>
      <c r="CW99" s="144"/>
      <c r="CX99" s="144"/>
      <c r="CY99" s="144"/>
      <c r="CZ99" s="144"/>
      <c r="DA99" s="144"/>
      <c r="DB99" s="144"/>
      <c r="DC99" s="144"/>
      <c r="DD99" s="144"/>
      <c r="DE99" s="144"/>
    </row>
    <row r="100" spans="1:109" x14ac:dyDescent="0.1">
      <c r="A100" s="113" t="s">
        <v>212</v>
      </c>
      <c r="B100" s="154" t="s">
        <v>199</v>
      </c>
      <c r="C100" s="154" t="s">
        <v>199</v>
      </c>
      <c r="D100" s="154" t="s">
        <v>199</v>
      </c>
      <c r="E100" s="153">
        <v>1.0549999999999999</v>
      </c>
      <c r="F100" s="153">
        <v>1.135</v>
      </c>
      <c r="G100" s="153">
        <v>1.21</v>
      </c>
      <c r="H100" s="153">
        <v>1.26</v>
      </c>
      <c r="I100" s="153">
        <v>1.45</v>
      </c>
      <c r="J100" s="153">
        <v>1.6850000000000001</v>
      </c>
      <c r="K100" s="153">
        <v>1.925</v>
      </c>
      <c r="L100" s="153">
        <v>1.855</v>
      </c>
      <c r="M100" s="153">
        <v>2.02</v>
      </c>
      <c r="N100" s="153">
        <v>2.4049999999999998</v>
      </c>
      <c r="O100" s="153">
        <v>2.5916399999999999</v>
      </c>
      <c r="P100" s="153">
        <v>2.6001500000000002</v>
      </c>
      <c r="Q100" s="153">
        <v>2.3961399999999999</v>
      </c>
      <c r="R100" s="153">
        <v>2.7</v>
      </c>
      <c r="S100" s="153">
        <v>2.2999999999999998</v>
      </c>
      <c r="T100" s="153">
        <v>2.1739099999999998</v>
      </c>
      <c r="U100" s="153">
        <v>1.85</v>
      </c>
      <c r="V100" s="153">
        <v>2.0561500000000001</v>
      </c>
      <c r="W100" s="153">
        <v>2.09</v>
      </c>
      <c r="X100" s="153">
        <v>2.8992300000000002</v>
      </c>
      <c r="Y100" s="153">
        <v>2.7529300000000001</v>
      </c>
      <c r="Z100" s="153">
        <v>3.0260500000000001</v>
      </c>
      <c r="AA100" s="153">
        <v>3.1981799999999998</v>
      </c>
      <c r="AB100" s="153">
        <v>3.74</v>
      </c>
      <c r="AC100" s="153">
        <v>3.87</v>
      </c>
      <c r="AD100" s="153">
        <v>4.04</v>
      </c>
      <c r="AE100" s="153">
        <v>4.32</v>
      </c>
      <c r="AF100" s="153">
        <v>4.63</v>
      </c>
      <c r="AG100" s="153">
        <v>4.97</v>
      </c>
      <c r="AH100" s="153">
        <v>5.22</v>
      </c>
      <c r="AI100" s="153">
        <v>5.47</v>
      </c>
      <c r="AJ100" s="144"/>
      <c r="AK100" s="144"/>
      <c r="AL100" s="144"/>
      <c r="AM100" s="144"/>
      <c r="AN100" s="144"/>
      <c r="AO100" s="144"/>
      <c r="AP100" s="144"/>
      <c r="AQ100" s="144"/>
      <c r="AR100" s="144"/>
      <c r="AS100" s="144"/>
      <c r="AT100" s="144"/>
      <c r="AU100" s="144"/>
      <c r="AV100" s="144"/>
      <c r="AW100" s="144"/>
      <c r="AX100" s="144"/>
      <c r="AY100" s="144"/>
      <c r="AZ100" s="144"/>
      <c r="BA100" s="144"/>
      <c r="BB100" s="144"/>
      <c r="BC100" s="144"/>
      <c r="BD100" s="144"/>
      <c r="BE100" s="144"/>
      <c r="BF100" s="144"/>
      <c r="BG100" s="144"/>
      <c r="BH100" s="144"/>
      <c r="BI100" s="144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  <c r="BU100" s="144"/>
      <c r="BV100" s="144"/>
      <c r="BW100" s="144"/>
      <c r="BX100" s="144"/>
      <c r="BY100" s="144"/>
      <c r="BZ100" s="144"/>
      <c r="CA100" s="144"/>
      <c r="CB100" s="144"/>
      <c r="CC100" s="144"/>
      <c r="CD100" s="144"/>
      <c r="CE100" s="144"/>
      <c r="CF100" s="144"/>
      <c r="CG100" s="144"/>
      <c r="CH100" s="144"/>
      <c r="CI100" s="144"/>
      <c r="CJ100" s="144"/>
      <c r="CK100" s="144"/>
      <c r="CL100" s="144"/>
      <c r="CM100" s="144"/>
      <c r="CN100" s="144"/>
      <c r="CO100" s="144"/>
      <c r="CP100" s="144"/>
      <c r="CQ100" s="144"/>
      <c r="CR100" s="144"/>
      <c r="CS100" s="144"/>
      <c r="CT100" s="144"/>
      <c r="CU100" s="144"/>
      <c r="CV100" s="144"/>
      <c r="CW100" s="144"/>
      <c r="CX100" s="144"/>
      <c r="CY100" s="144"/>
      <c r="CZ100" s="144"/>
      <c r="DA100" s="144"/>
      <c r="DB100" s="144"/>
      <c r="DC100" s="144"/>
      <c r="DD100" s="144"/>
      <c r="DE100" s="144"/>
    </row>
    <row r="101" spans="1:109" x14ac:dyDescent="0.1">
      <c r="A101" s="113" t="s">
        <v>213</v>
      </c>
      <c r="B101" s="154" t="s">
        <v>199</v>
      </c>
      <c r="C101" s="154" t="s">
        <v>199</v>
      </c>
      <c r="D101" s="154" t="s">
        <v>199</v>
      </c>
      <c r="E101" s="153">
        <v>0.85499999999999998</v>
      </c>
      <c r="F101" s="153">
        <v>0.97</v>
      </c>
      <c r="G101" s="153">
        <v>1.0149999999999999</v>
      </c>
      <c r="H101" s="153">
        <v>1.26</v>
      </c>
      <c r="I101" s="153">
        <v>1.45</v>
      </c>
      <c r="J101" s="153">
        <v>1.5449999999999999</v>
      </c>
      <c r="K101" s="153">
        <v>1.73</v>
      </c>
      <c r="L101" s="153">
        <v>1.7544999999999999</v>
      </c>
      <c r="M101" s="153">
        <v>1.4850000000000001</v>
      </c>
      <c r="N101" s="153">
        <v>1.85</v>
      </c>
      <c r="O101" s="153">
        <v>2.2777599999999998</v>
      </c>
      <c r="P101" s="153">
        <v>2.0535399999999999</v>
      </c>
      <c r="Q101" s="153">
        <v>2.0468999999999999</v>
      </c>
      <c r="R101" s="153">
        <v>2.1297299999999999</v>
      </c>
      <c r="S101" s="153">
        <v>1.92</v>
      </c>
      <c r="T101" s="153">
        <v>1.7</v>
      </c>
      <c r="U101" s="153">
        <v>1.8242</v>
      </c>
      <c r="V101" s="153">
        <v>1.95167</v>
      </c>
      <c r="W101" s="153">
        <v>1.7419100000000001</v>
      </c>
      <c r="X101" s="153">
        <v>2.61</v>
      </c>
      <c r="Y101" s="153">
        <v>2.27</v>
      </c>
      <c r="Z101" s="153">
        <v>2.63</v>
      </c>
      <c r="AA101" s="153">
        <v>2.88</v>
      </c>
      <c r="AB101" s="153">
        <v>3.2724700000000002</v>
      </c>
      <c r="AC101" s="153">
        <v>3.5506000000000002</v>
      </c>
      <c r="AD101" s="153">
        <v>4.04</v>
      </c>
      <c r="AE101" s="153">
        <v>4.32</v>
      </c>
      <c r="AF101" s="153">
        <v>4.63</v>
      </c>
      <c r="AG101" s="153">
        <v>4.97</v>
      </c>
      <c r="AH101" s="153">
        <v>5.22</v>
      </c>
      <c r="AI101" s="153">
        <v>5.47</v>
      </c>
      <c r="AJ101" s="144"/>
      <c r="AK101" s="144"/>
      <c r="AL101" s="144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  <c r="BZ101" s="144"/>
      <c r="CA101" s="144"/>
      <c r="CB101" s="144"/>
      <c r="CC101" s="144"/>
      <c r="CD101" s="144"/>
      <c r="CE101" s="144"/>
      <c r="CF101" s="144"/>
      <c r="CG101" s="144"/>
      <c r="CH101" s="144"/>
      <c r="CI101" s="144"/>
      <c r="CJ101" s="144"/>
      <c r="CK101" s="144"/>
      <c r="CL101" s="144"/>
      <c r="CM101" s="144"/>
      <c r="CN101" s="144"/>
      <c r="CO101" s="144"/>
      <c r="CP101" s="144"/>
      <c r="CQ101" s="144"/>
      <c r="CR101" s="144"/>
      <c r="CS101" s="144"/>
      <c r="CT101" s="144"/>
      <c r="CU101" s="144"/>
      <c r="CV101" s="144"/>
      <c r="CW101" s="144"/>
      <c r="CX101" s="144"/>
      <c r="CY101" s="144"/>
      <c r="CZ101" s="144"/>
      <c r="DA101" s="144"/>
      <c r="DB101" s="144"/>
      <c r="DC101" s="144"/>
      <c r="DD101" s="144"/>
      <c r="DE101" s="144"/>
    </row>
    <row r="102" spans="1:109" x14ac:dyDescent="0.1">
      <c r="A102" s="113" t="s">
        <v>214</v>
      </c>
      <c r="B102" s="154" t="s">
        <v>199</v>
      </c>
      <c r="C102" s="154" t="s">
        <v>199</v>
      </c>
      <c r="D102" s="154" t="s">
        <v>199</v>
      </c>
      <c r="E102" s="148">
        <v>7.2499999999999995E-2</v>
      </c>
      <c r="F102" s="148">
        <v>7.1999999999999995E-2</v>
      </c>
      <c r="G102" s="148">
        <v>9.7500000000000003E-2</v>
      </c>
      <c r="H102" s="148">
        <v>0</v>
      </c>
      <c r="I102" s="148">
        <v>0</v>
      </c>
      <c r="J102" s="148">
        <v>7.0000000000000007E-2</v>
      </c>
      <c r="K102" s="148">
        <v>8.0500000000000002E-2</v>
      </c>
      <c r="L102" s="148">
        <v>4.1000000000000002E-2</v>
      </c>
      <c r="M102" s="148">
        <v>0.20030999999999999</v>
      </c>
      <c r="N102" s="148">
        <v>0.19167999999999999</v>
      </c>
      <c r="O102" s="148">
        <v>0.11228</v>
      </c>
      <c r="P102" s="148">
        <v>0.18606</v>
      </c>
      <c r="Q102" s="148">
        <v>0.10897</v>
      </c>
      <c r="R102" s="148">
        <v>0.19918</v>
      </c>
      <c r="S102" s="148">
        <v>0.12554000000000001</v>
      </c>
      <c r="T102" s="148">
        <v>0.20777000000000001</v>
      </c>
      <c r="U102" s="148">
        <v>1.29E-2</v>
      </c>
      <c r="V102" s="148">
        <v>4.5920000000000002E-2</v>
      </c>
      <c r="W102" s="148">
        <v>0.13344</v>
      </c>
      <c r="X102" s="148">
        <v>0.10675999999999999</v>
      </c>
      <c r="Y102" s="148">
        <v>0.15790000000000001</v>
      </c>
      <c r="Z102" s="148">
        <v>0.16816999999999999</v>
      </c>
      <c r="AA102" s="148">
        <v>0.11706999999999999</v>
      </c>
      <c r="AB102" s="148">
        <v>0.23376</v>
      </c>
      <c r="AC102" s="148">
        <v>0.15970000000000001</v>
      </c>
      <c r="AD102" s="148">
        <v>0</v>
      </c>
      <c r="AE102" s="148">
        <v>0</v>
      </c>
      <c r="AF102" s="148">
        <v>0</v>
      </c>
      <c r="AG102" s="148">
        <v>0</v>
      </c>
      <c r="AH102" s="148">
        <v>0</v>
      </c>
      <c r="AI102" s="148">
        <v>0</v>
      </c>
      <c r="AJ102" s="144"/>
      <c r="AK102" s="144"/>
      <c r="AL102" s="144"/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  <c r="BZ102" s="144"/>
      <c r="CA102" s="144"/>
      <c r="CB102" s="144"/>
      <c r="CC102" s="144"/>
      <c r="CD102" s="144"/>
      <c r="CE102" s="144"/>
      <c r="CF102" s="144"/>
      <c r="CG102" s="144"/>
      <c r="CH102" s="144"/>
      <c r="CI102" s="144"/>
      <c r="CJ102" s="144"/>
      <c r="CK102" s="144"/>
      <c r="CL102" s="144"/>
      <c r="CM102" s="144"/>
      <c r="CN102" s="144"/>
      <c r="CO102" s="144"/>
      <c r="CP102" s="144"/>
      <c r="CQ102" s="144"/>
      <c r="CR102" s="144"/>
      <c r="CS102" s="144"/>
      <c r="CT102" s="144"/>
      <c r="CU102" s="144"/>
      <c r="CV102" s="144"/>
      <c r="CW102" s="144"/>
      <c r="CX102" s="144"/>
      <c r="CY102" s="144"/>
      <c r="CZ102" s="144"/>
      <c r="DA102" s="144"/>
      <c r="DB102" s="144"/>
      <c r="DC102" s="144"/>
      <c r="DD102" s="144"/>
      <c r="DE102" s="144"/>
    </row>
    <row r="103" spans="1:109" x14ac:dyDescent="0.1">
      <c r="A103" s="113" t="s">
        <v>215</v>
      </c>
      <c r="B103" s="154" t="s">
        <v>199</v>
      </c>
      <c r="C103" s="154" t="s">
        <v>199</v>
      </c>
      <c r="D103" s="154" t="s">
        <v>199</v>
      </c>
      <c r="E103" s="154" t="s">
        <v>267</v>
      </c>
      <c r="F103" s="154" t="s">
        <v>216</v>
      </c>
      <c r="G103" s="154" t="s">
        <v>233</v>
      </c>
      <c r="H103" s="154" t="s">
        <v>177</v>
      </c>
      <c r="I103" s="154" t="s">
        <v>177</v>
      </c>
      <c r="J103" s="154" t="s">
        <v>233</v>
      </c>
      <c r="K103" s="154" t="s">
        <v>216</v>
      </c>
      <c r="L103" s="154" t="s">
        <v>216</v>
      </c>
      <c r="M103" s="154" t="s">
        <v>263</v>
      </c>
      <c r="N103" s="154" t="s">
        <v>240</v>
      </c>
      <c r="O103" s="154" t="s">
        <v>260</v>
      </c>
      <c r="P103" s="154" t="s">
        <v>240</v>
      </c>
      <c r="Q103" s="154" t="s">
        <v>249</v>
      </c>
      <c r="R103" s="154" t="s">
        <v>247</v>
      </c>
      <c r="S103" s="154" t="s">
        <v>164</v>
      </c>
      <c r="T103" s="154" t="s">
        <v>268</v>
      </c>
      <c r="U103" s="154" t="s">
        <v>242</v>
      </c>
      <c r="V103" s="154" t="s">
        <v>216</v>
      </c>
      <c r="W103" s="154" t="s">
        <v>260</v>
      </c>
      <c r="X103" s="154" t="s">
        <v>164</v>
      </c>
      <c r="Y103" s="154" t="s">
        <v>164</v>
      </c>
      <c r="Z103" s="154" t="s">
        <v>260</v>
      </c>
      <c r="AA103" s="154" t="s">
        <v>260</v>
      </c>
      <c r="AB103" s="154" t="s">
        <v>233</v>
      </c>
      <c r="AC103" s="154" t="s">
        <v>233</v>
      </c>
      <c r="AD103" s="154" t="s">
        <v>177</v>
      </c>
      <c r="AE103" s="154" t="s">
        <v>177</v>
      </c>
      <c r="AF103" s="154" t="s">
        <v>177</v>
      </c>
      <c r="AG103" s="154" t="s">
        <v>177</v>
      </c>
      <c r="AH103" s="154" t="s">
        <v>177</v>
      </c>
      <c r="AI103" s="154" t="s">
        <v>177</v>
      </c>
      <c r="AJ103" s="144"/>
      <c r="AK103" s="144"/>
      <c r="AL103" s="144"/>
      <c r="AM103" s="144"/>
      <c r="AN103" s="144"/>
      <c r="AO103" s="144"/>
      <c r="AP103" s="144"/>
      <c r="AQ103" s="144"/>
      <c r="AR103" s="144"/>
      <c r="AS103" s="144"/>
      <c r="AT103" s="144"/>
      <c r="AU103" s="144"/>
      <c r="AV103" s="144"/>
      <c r="AW103" s="144"/>
      <c r="AX103" s="144"/>
      <c r="AY103" s="144"/>
      <c r="AZ103" s="144"/>
      <c r="BA103" s="144"/>
      <c r="BB103" s="144"/>
      <c r="BC103" s="144"/>
      <c r="BD103" s="144"/>
      <c r="BE103" s="144"/>
      <c r="BF103" s="144"/>
      <c r="BG103" s="144"/>
      <c r="BH103" s="144"/>
      <c r="BI103" s="144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  <c r="BU103" s="144"/>
      <c r="BV103" s="144"/>
      <c r="BW103" s="144"/>
      <c r="BX103" s="144"/>
      <c r="BY103" s="144"/>
      <c r="BZ103" s="144"/>
      <c r="CA103" s="144"/>
      <c r="CB103" s="144"/>
      <c r="CC103" s="144"/>
      <c r="CD103" s="144"/>
      <c r="CE103" s="144"/>
      <c r="CF103" s="144"/>
      <c r="CG103" s="144"/>
      <c r="CH103" s="144"/>
      <c r="CI103" s="144"/>
      <c r="CJ103" s="144"/>
      <c r="CK103" s="144"/>
      <c r="CL103" s="144"/>
      <c r="CM103" s="144"/>
      <c r="CN103" s="144"/>
      <c r="CO103" s="144"/>
      <c r="CP103" s="144"/>
      <c r="CQ103" s="144"/>
      <c r="CR103" s="144"/>
      <c r="CS103" s="144"/>
      <c r="CT103" s="144"/>
      <c r="CU103" s="144"/>
      <c r="CV103" s="144"/>
      <c r="CW103" s="144"/>
      <c r="CX103" s="144"/>
      <c r="CY103" s="144"/>
      <c r="CZ103" s="144"/>
      <c r="DA103" s="144"/>
      <c r="DB103" s="144"/>
      <c r="DC103" s="144"/>
      <c r="DD103" s="144"/>
      <c r="DE103" s="144"/>
    </row>
    <row r="104" spans="1:109" x14ac:dyDescent="0.1">
      <c r="A104" s="113" t="s">
        <v>237</v>
      </c>
      <c r="B104" s="154" t="s">
        <v>238</v>
      </c>
      <c r="C104" s="154" t="s">
        <v>238</v>
      </c>
      <c r="D104" s="154" t="s">
        <v>238</v>
      </c>
      <c r="E104" s="154" t="s">
        <v>238</v>
      </c>
      <c r="F104" s="154" t="s">
        <v>238</v>
      </c>
      <c r="G104" s="154" t="s">
        <v>238</v>
      </c>
      <c r="H104" s="154" t="s">
        <v>238</v>
      </c>
      <c r="I104" s="154" t="s">
        <v>238</v>
      </c>
      <c r="J104" s="154" t="s">
        <v>238</v>
      </c>
      <c r="K104" s="154" t="s">
        <v>238</v>
      </c>
      <c r="L104" s="154" t="s">
        <v>238</v>
      </c>
      <c r="M104" s="154" t="s">
        <v>238</v>
      </c>
      <c r="N104" s="154" t="s">
        <v>238</v>
      </c>
      <c r="O104" s="154" t="s">
        <v>238</v>
      </c>
      <c r="P104" s="154" t="s">
        <v>238</v>
      </c>
      <c r="Q104" s="154" t="s">
        <v>238</v>
      </c>
      <c r="R104" s="154" t="s">
        <v>238</v>
      </c>
      <c r="S104" s="154" t="s">
        <v>238</v>
      </c>
      <c r="T104" s="154" t="s">
        <v>238</v>
      </c>
      <c r="U104" s="154" t="s">
        <v>238</v>
      </c>
      <c r="V104" s="154" t="s">
        <v>238</v>
      </c>
      <c r="W104" s="154" t="s">
        <v>238</v>
      </c>
      <c r="X104" s="154" t="s">
        <v>238</v>
      </c>
      <c r="Y104" s="154" t="s">
        <v>238</v>
      </c>
      <c r="Z104" s="154" t="s">
        <v>238</v>
      </c>
      <c r="AA104" s="154" t="s">
        <v>238</v>
      </c>
      <c r="AB104" s="154" t="s">
        <v>238</v>
      </c>
      <c r="AC104" s="154" t="s">
        <v>238</v>
      </c>
      <c r="AD104" s="154" t="s">
        <v>238</v>
      </c>
      <c r="AE104" s="154" t="s">
        <v>238</v>
      </c>
      <c r="AF104" s="154" t="s">
        <v>238</v>
      </c>
      <c r="AG104" s="154" t="s">
        <v>238</v>
      </c>
      <c r="AH104" s="154" t="s">
        <v>238</v>
      </c>
      <c r="AI104" s="154" t="s">
        <v>238</v>
      </c>
      <c r="AJ104" s="144"/>
      <c r="AK104" s="144"/>
      <c r="AL104" s="144"/>
      <c r="AM104" s="144"/>
      <c r="AN104" s="144"/>
      <c r="AO104" s="144"/>
      <c r="AP104" s="144"/>
      <c r="AQ104" s="144"/>
      <c r="AR104" s="144"/>
      <c r="AS104" s="144"/>
      <c r="AT104" s="144"/>
      <c r="AU104" s="144"/>
      <c r="AV104" s="144"/>
      <c r="AW104" s="144"/>
      <c r="AX104" s="144"/>
      <c r="AY104" s="144"/>
      <c r="AZ104" s="144"/>
      <c r="BA104" s="144"/>
      <c r="BB104" s="144"/>
      <c r="BC104" s="144"/>
      <c r="BD104" s="144"/>
      <c r="BE104" s="144"/>
      <c r="BF104" s="144"/>
      <c r="BG104" s="144"/>
      <c r="BH104" s="144"/>
      <c r="BI104" s="144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  <c r="BU104" s="144"/>
      <c r="BV104" s="144"/>
      <c r="BW104" s="144"/>
      <c r="BX104" s="144"/>
      <c r="BY104" s="144"/>
      <c r="BZ104" s="144"/>
      <c r="CA104" s="144"/>
      <c r="CB104" s="144"/>
      <c r="CC104" s="144"/>
      <c r="CD104" s="144"/>
      <c r="CE104" s="144"/>
      <c r="CF104" s="144"/>
      <c r="CG104" s="144"/>
      <c r="CH104" s="144"/>
      <c r="CI104" s="144"/>
      <c r="CJ104" s="144"/>
      <c r="CK104" s="144"/>
      <c r="CL104" s="144"/>
      <c r="CM104" s="144"/>
      <c r="CN104" s="144"/>
      <c r="CO104" s="144"/>
      <c r="CP104" s="144"/>
      <c r="CQ104" s="144"/>
      <c r="CR104" s="144"/>
      <c r="CS104" s="144"/>
      <c r="CT104" s="144"/>
      <c r="CU104" s="144"/>
      <c r="CV104" s="144"/>
      <c r="CW104" s="144"/>
      <c r="CX104" s="144"/>
      <c r="CY104" s="144"/>
      <c r="CZ104" s="144"/>
      <c r="DA104" s="144"/>
      <c r="DB104" s="144"/>
      <c r="DC104" s="144"/>
      <c r="DD104" s="144"/>
      <c r="DE104" s="144"/>
    </row>
    <row r="105" spans="1:109" x14ac:dyDescent="0.1"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  <c r="AM105" s="144"/>
      <c r="AN105" s="144"/>
      <c r="AO105" s="144"/>
      <c r="AP105" s="144"/>
      <c r="AQ105" s="144"/>
      <c r="AR105" s="144"/>
      <c r="AS105" s="144"/>
      <c r="AT105" s="144"/>
      <c r="AU105" s="144"/>
      <c r="AV105" s="144"/>
      <c r="AW105" s="144"/>
      <c r="AX105" s="144"/>
      <c r="AY105" s="144"/>
      <c r="AZ105" s="144"/>
      <c r="BA105" s="144"/>
      <c r="BB105" s="144"/>
      <c r="BC105" s="144"/>
      <c r="BD105" s="144"/>
      <c r="BE105" s="144"/>
      <c r="BF105" s="144"/>
      <c r="BG105" s="144"/>
      <c r="BH105" s="144"/>
      <c r="BI105" s="144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4"/>
      <c r="CB105" s="144"/>
      <c r="CC105" s="144"/>
      <c r="CD105" s="144"/>
      <c r="CE105" s="144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4"/>
      <c r="CQ105" s="144"/>
      <c r="CR105" s="144"/>
      <c r="CS105" s="144"/>
      <c r="CT105" s="144"/>
      <c r="CU105" s="144"/>
      <c r="CV105" s="144"/>
      <c r="CW105" s="144"/>
      <c r="CX105" s="144"/>
      <c r="CY105" s="144"/>
      <c r="CZ105" s="144"/>
      <c r="DA105" s="144"/>
      <c r="DB105" s="144"/>
      <c r="DC105" s="144"/>
      <c r="DD105" s="144"/>
      <c r="DE105" s="144"/>
    </row>
    <row r="106" spans="1:109" ht="12.75" x14ac:dyDescent="0.25">
      <c r="A106" s="150" t="s">
        <v>269</v>
      </c>
      <c r="B106" s="151">
        <v>1999</v>
      </c>
      <c r="C106" s="151">
        <v>2000</v>
      </c>
      <c r="D106" s="151">
        <v>2001</v>
      </c>
      <c r="E106" s="151">
        <v>2002</v>
      </c>
      <c r="F106" s="151">
        <v>2003</v>
      </c>
      <c r="G106" s="151">
        <v>2004</v>
      </c>
      <c r="H106" s="151">
        <v>2005</v>
      </c>
      <c r="I106" s="151">
        <v>2006</v>
      </c>
      <c r="J106" s="151">
        <v>2007</v>
      </c>
      <c r="K106" s="151">
        <v>2008</v>
      </c>
      <c r="L106" s="151">
        <v>2009</v>
      </c>
      <c r="M106" s="151">
        <v>2010</v>
      </c>
      <c r="N106" s="151">
        <v>2011</v>
      </c>
      <c r="O106" s="151">
        <v>2012</v>
      </c>
      <c r="P106" s="151">
        <v>2013</v>
      </c>
      <c r="Q106" s="151">
        <v>2014</v>
      </c>
      <c r="R106" s="151">
        <v>2015</v>
      </c>
      <c r="S106" s="151">
        <v>2016</v>
      </c>
      <c r="T106" s="151">
        <v>2017</v>
      </c>
      <c r="U106" s="151">
        <v>2018</v>
      </c>
      <c r="V106" s="151">
        <v>2019</v>
      </c>
      <c r="W106" s="151">
        <v>2020</v>
      </c>
      <c r="X106" s="151">
        <v>2021</v>
      </c>
      <c r="Y106" s="151">
        <v>2022</v>
      </c>
      <c r="Z106" s="151">
        <v>2023</v>
      </c>
      <c r="AA106" s="151">
        <v>2024</v>
      </c>
      <c r="AB106" s="151">
        <v>2025</v>
      </c>
      <c r="AC106" s="151">
        <v>2026</v>
      </c>
      <c r="AD106" s="151">
        <v>2027</v>
      </c>
      <c r="AE106" s="151">
        <v>2028</v>
      </c>
      <c r="AF106" s="151">
        <v>2029</v>
      </c>
      <c r="AG106" s="151">
        <v>2030</v>
      </c>
      <c r="AH106" s="151">
        <v>2031</v>
      </c>
      <c r="AI106" s="151">
        <v>2032</v>
      </c>
      <c r="AJ106" s="144"/>
      <c r="AK106" s="144"/>
      <c r="AL106" s="144"/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4"/>
      <c r="CB106" s="144"/>
      <c r="CC106" s="144"/>
      <c r="CD106" s="144"/>
      <c r="CE106" s="144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4"/>
      <c r="CQ106" s="144"/>
      <c r="CR106" s="144"/>
      <c r="CS106" s="144"/>
      <c r="CT106" s="144"/>
      <c r="CU106" s="144"/>
      <c r="CV106" s="144"/>
      <c r="CW106" s="144"/>
      <c r="CX106" s="144"/>
      <c r="CY106" s="144"/>
      <c r="CZ106" s="144"/>
      <c r="DA106" s="144"/>
      <c r="DB106" s="144"/>
      <c r="DC106" s="144"/>
      <c r="DD106" s="144"/>
      <c r="DE106" s="144"/>
    </row>
    <row r="107" spans="1:109" x14ac:dyDescent="0.1">
      <c r="A107" s="115" t="s">
        <v>207</v>
      </c>
      <c r="B107" s="154" t="s">
        <v>199</v>
      </c>
      <c r="C107" s="152">
        <v>20458</v>
      </c>
      <c r="D107" s="152">
        <v>20092</v>
      </c>
      <c r="E107" s="152">
        <v>19564</v>
      </c>
      <c r="F107" s="152">
        <v>21044</v>
      </c>
      <c r="G107" s="152">
        <v>21962</v>
      </c>
      <c r="H107" s="152">
        <v>23104</v>
      </c>
      <c r="I107" s="152">
        <v>24088</v>
      </c>
      <c r="J107" s="152">
        <v>28857</v>
      </c>
      <c r="K107" s="152">
        <v>31944</v>
      </c>
      <c r="L107" s="152">
        <v>30990</v>
      </c>
      <c r="M107" s="152">
        <v>35119</v>
      </c>
      <c r="N107" s="152">
        <v>46554</v>
      </c>
      <c r="O107" s="152">
        <v>48032</v>
      </c>
      <c r="P107" s="152">
        <v>46935</v>
      </c>
      <c r="Q107" s="152">
        <v>46012</v>
      </c>
      <c r="R107" s="152">
        <v>44257</v>
      </c>
      <c r="S107" s="152">
        <v>41854</v>
      </c>
      <c r="T107" s="152">
        <v>35416</v>
      </c>
      <c r="U107" s="152">
        <v>31847</v>
      </c>
      <c r="V107" s="152">
        <v>37280</v>
      </c>
      <c r="W107" s="152">
        <v>32999</v>
      </c>
      <c r="X107" s="152">
        <v>38658</v>
      </c>
      <c r="Y107" s="152">
        <v>43046</v>
      </c>
      <c r="Z107" s="153">
        <v>44891.839780000002</v>
      </c>
      <c r="AA107" s="153">
        <v>47254.041790000003</v>
      </c>
      <c r="AB107" s="153">
        <v>50065.616540000003</v>
      </c>
      <c r="AC107" s="153">
        <v>51818.934880000001</v>
      </c>
      <c r="AD107" s="153">
        <v>53754</v>
      </c>
      <c r="AE107" s="154" t="s">
        <v>199</v>
      </c>
      <c r="AF107" s="154" t="s">
        <v>199</v>
      </c>
      <c r="AG107" s="154" t="s">
        <v>199</v>
      </c>
      <c r="AH107" s="154" t="s">
        <v>199</v>
      </c>
      <c r="AI107" s="154" t="s">
        <v>199</v>
      </c>
      <c r="AJ107" s="144"/>
      <c r="AK107" s="144"/>
      <c r="AL107" s="144"/>
      <c r="AM107" s="144"/>
      <c r="AN107" s="144"/>
      <c r="AO107" s="144"/>
      <c r="AP107" s="144"/>
      <c r="AQ107" s="144"/>
      <c r="AR107" s="144"/>
      <c r="AS107" s="144"/>
      <c r="AT107" s="144"/>
      <c r="AU107" s="144"/>
      <c r="AV107" s="144"/>
      <c r="AW107" s="144"/>
      <c r="AX107" s="144"/>
      <c r="AY107" s="144"/>
      <c r="AZ107" s="144"/>
      <c r="BA107" s="144"/>
      <c r="BB107" s="144"/>
      <c r="BC107" s="144"/>
      <c r="BD107" s="144"/>
      <c r="BE107" s="144"/>
      <c r="BF107" s="144"/>
      <c r="BG107" s="144"/>
      <c r="BH107" s="144"/>
      <c r="BI107" s="144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4"/>
      <c r="CB107" s="144"/>
      <c r="CC107" s="144"/>
      <c r="CD107" s="144"/>
      <c r="CE107" s="144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4"/>
      <c r="CQ107" s="144"/>
      <c r="CR107" s="144"/>
      <c r="CS107" s="144"/>
      <c r="CT107" s="144"/>
      <c r="CU107" s="144"/>
      <c r="CV107" s="144"/>
      <c r="CW107" s="144"/>
      <c r="CX107" s="144"/>
      <c r="CY107" s="144"/>
      <c r="CZ107" s="144"/>
      <c r="DA107" s="144"/>
      <c r="DB107" s="144"/>
      <c r="DC107" s="144"/>
      <c r="DD107" s="144"/>
      <c r="DE107" s="144"/>
    </row>
    <row r="108" spans="1:109" x14ac:dyDescent="0.1">
      <c r="A108" s="113" t="s">
        <v>210</v>
      </c>
      <c r="B108" s="154" t="s">
        <v>199</v>
      </c>
      <c r="C108" s="153">
        <v>20809.775000000001</v>
      </c>
      <c r="D108" s="153">
        <v>20049</v>
      </c>
      <c r="E108" s="153">
        <v>19408.589</v>
      </c>
      <c r="F108" s="153">
        <v>20874.660319999999</v>
      </c>
      <c r="G108" s="153">
        <v>21870.737499999999</v>
      </c>
      <c r="H108" s="153">
        <v>22994.319</v>
      </c>
      <c r="I108" s="153">
        <v>23898.80314</v>
      </c>
      <c r="J108" s="153">
        <v>28227.915860000001</v>
      </c>
      <c r="K108" s="153">
        <v>32045.218570000001</v>
      </c>
      <c r="L108" s="153">
        <v>30808.41922</v>
      </c>
      <c r="M108" s="153">
        <v>34515.092479999999</v>
      </c>
      <c r="N108" s="153">
        <v>46501.775679999999</v>
      </c>
      <c r="O108" s="153">
        <v>48143.375890000003</v>
      </c>
      <c r="P108" s="153">
        <v>47241.352550000003</v>
      </c>
      <c r="Q108" s="153">
        <v>45886.134050000001</v>
      </c>
      <c r="R108" s="153">
        <v>44177.490180000001</v>
      </c>
      <c r="S108" s="153">
        <v>41530.481010000003</v>
      </c>
      <c r="T108" s="153">
        <v>35197.568859999999</v>
      </c>
      <c r="U108" s="153">
        <v>31864.625540000001</v>
      </c>
      <c r="V108" s="153">
        <v>37025.074939999999</v>
      </c>
      <c r="W108" s="153">
        <v>33045.378219999999</v>
      </c>
      <c r="X108" s="153">
        <v>38045.423620000001</v>
      </c>
      <c r="Y108" s="153">
        <v>42785.078240000003</v>
      </c>
      <c r="Z108" s="154" t="s">
        <v>199</v>
      </c>
      <c r="AA108" s="154" t="s">
        <v>199</v>
      </c>
      <c r="AB108" s="154" t="s">
        <v>199</v>
      </c>
      <c r="AC108" s="154" t="s">
        <v>199</v>
      </c>
      <c r="AD108" s="154" t="s">
        <v>199</v>
      </c>
      <c r="AE108" s="154" t="s">
        <v>199</v>
      </c>
      <c r="AF108" s="154" t="s">
        <v>199</v>
      </c>
      <c r="AG108" s="154" t="s">
        <v>199</v>
      </c>
      <c r="AH108" s="154" t="s">
        <v>199</v>
      </c>
      <c r="AI108" s="154" t="s">
        <v>199</v>
      </c>
      <c r="AJ108" s="144"/>
      <c r="AK108" s="144"/>
      <c r="AL108" s="144"/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4"/>
      <c r="CB108" s="144"/>
      <c r="CC108" s="144"/>
      <c r="CD108" s="144"/>
      <c r="CE108" s="144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4"/>
      <c r="CQ108" s="144"/>
      <c r="CR108" s="144"/>
      <c r="CS108" s="144"/>
      <c r="CT108" s="144"/>
      <c r="CU108" s="144"/>
      <c r="CV108" s="144"/>
      <c r="CW108" s="144"/>
      <c r="CX108" s="144"/>
      <c r="CY108" s="144"/>
      <c r="CZ108" s="144"/>
      <c r="DA108" s="144"/>
      <c r="DB108" s="144"/>
      <c r="DC108" s="144"/>
      <c r="DD108" s="144"/>
      <c r="DE108" s="144"/>
    </row>
    <row r="109" spans="1:109" x14ac:dyDescent="0.1">
      <c r="A109" s="113" t="s">
        <v>211</v>
      </c>
      <c r="B109" s="154" t="s">
        <v>199</v>
      </c>
      <c r="C109" s="153">
        <v>20753</v>
      </c>
      <c r="D109" s="153">
        <v>20083</v>
      </c>
      <c r="E109" s="153">
        <v>19482</v>
      </c>
      <c r="F109" s="153">
        <v>20914.5</v>
      </c>
      <c r="G109" s="153">
        <v>21897</v>
      </c>
      <c r="H109" s="153">
        <v>22945</v>
      </c>
      <c r="I109" s="153">
        <v>23946</v>
      </c>
      <c r="J109" s="153">
        <v>28389.5</v>
      </c>
      <c r="K109" s="153">
        <v>32275</v>
      </c>
      <c r="L109" s="153">
        <v>30803</v>
      </c>
      <c r="M109" s="153">
        <v>34679</v>
      </c>
      <c r="N109" s="153">
        <v>46512.215270000001</v>
      </c>
      <c r="O109" s="153">
        <v>48167.553999999996</v>
      </c>
      <c r="P109" s="153">
        <v>47198.5</v>
      </c>
      <c r="Q109" s="153">
        <v>45862.5</v>
      </c>
      <c r="R109" s="153">
        <v>44185</v>
      </c>
      <c r="S109" s="153">
        <v>41597</v>
      </c>
      <c r="T109" s="153">
        <v>35237.050000000003</v>
      </c>
      <c r="U109" s="153">
        <v>31838.5</v>
      </c>
      <c r="V109" s="153">
        <v>37091.277820000003</v>
      </c>
      <c r="W109" s="153">
        <v>33027.29</v>
      </c>
      <c r="X109" s="153">
        <v>38056.964999999997</v>
      </c>
      <c r="Y109" s="153">
        <v>42780.6</v>
      </c>
      <c r="Z109" s="153">
        <v>44893.722000000002</v>
      </c>
      <c r="AA109" s="153">
        <v>47115.545449999998</v>
      </c>
      <c r="AB109" s="153">
        <v>50030.954539999999</v>
      </c>
      <c r="AC109" s="153">
        <v>51818.934880000001</v>
      </c>
      <c r="AD109" s="153">
        <v>53754</v>
      </c>
      <c r="AE109" s="154" t="s">
        <v>199</v>
      </c>
      <c r="AF109" s="154" t="s">
        <v>199</v>
      </c>
      <c r="AG109" s="154" t="s">
        <v>199</v>
      </c>
      <c r="AH109" s="154" t="s">
        <v>199</v>
      </c>
      <c r="AI109" s="154" t="s">
        <v>199</v>
      </c>
      <c r="AJ109" s="144"/>
      <c r="AK109" s="144"/>
      <c r="AL109" s="144"/>
      <c r="AM109" s="144"/>
      <c r="AN109" s="144"/>
      <c r="AO109" s="144"/>
      <c r="AP109" s="144"/>
      <c r="AQ109" s="144"/>
      <c r="AR109" s="144"/>
      <c r="AS109" s="144"/>
      <c r="AT109" s="144"/>
      <c r="AU109" s="144"/>
      <c r="AV109" s="144"/>
      <c r="AW109" s="144"/>
      <c r="AX109" s="144"/>
      <c r="AY109" s="144"/>
      <c r="AZ109" s="144"/>
      <c r="BA109" s="144"/>
      <c r="BB109" s="144"/>
      <c r="BC109" s="144"/>
      <c r="BD109" s="144"/>
      <c r="BE109" s="144"/>
      <c r="BF109" s="144"/>
      <c r="BG109" s="144"/>
      <c r="BH109" s="144"/>
      <c r="BI109" s="144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4"/>
      <c r="CB109" s="144"/>
      <c r="CC109" s="144"/>
      <c r="CD109" s="144"/>
      <c r="CE109" s="144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</row>
    <row r="110" spans="1:109" x14ac:dyDescent="0.1">
      <c r="A110" s="113" t="s">
        <v>212</v>
      </c>
      <c r="B110" s="154" t="s">
        <v>199</v>
      </c>
      <c r="C110" s="153">
        <v>21369</v>
      </c>
      <c r="D110" s="153">
        <v>20218</v>
      </c>
      <c r="E110" s="153">
        <v>19536.800999999999</v>
      </c>
      <c r="F110" s="153">
        <v>21103</v>
      </c>
      <c r="G110" s="153">
        <v>22044</v>
      </c>
      <c r="H110" s="153">
        <v>23240.799999999999</v>
      </c>
      <c r="I110" s="153">
        <v>24140</v>
      </c>
      <c r="J110" s="153">
        <v>28891</v>
      </c>
      <c r="K110" s="153">
        <v>32818</v>
      </c>
      <c r="L110" s="153">
        <v>31233.4</v>
      </c>
      <c r="M110" s="153">
        <v>36117.410000000003</v>
      </c>
      <c r="N110" s="153">
        <v>46713.59</v>
      </c>
      <c r="O110" s="153">
        <v>48438.51</v>
      </c>
      <c r="P110" s="153">
        <v>47730</v>
      </c>
      <c r="Q110" s="153">
        <v>46099</v>
      </c>
      <c r="R110" s="153">
        <v>44475</v>
      </c>
      <c r="S110" s="153">
        <v>41819.99</v>
      </c>
      <c r="T110" s="153">
        <v>35547.72</v>
      </c>
      <c r="U110" s="153">
        <v>32083.69255</v>
      </c>
      <c r="V110" s="153">
        <v>37241.428480000002</v>
      </c>
      <c r="W110" s="153">
        <v>33357.9</v>
      </c>
      <c r="X110" s="153">
        <v>38261.190970000003</v>
      </c>
      <c r="Y110" s="153">
        <v>44055</v>
      </c>
      <c r="Z110" s="153">
        <v>46014.28</v>
      </c>
      <c r="AA110" s="153">
        <v>48453</v>
      </c>
      <c r="AB110" s="153">
        <v>51215</v>
      </c>
      <c r="AC110" s="153">
        <v>52222.869769999998</v>
      </c>
      <c r="AD110" s="153">
        <v>53754</v>
      </c>
      <c r="AE110" s="154" t="s">
        <v>199</v>
      </c>
      <c r="AF110" s="154" t="s">
        <v>199</v>
      </c>
      <c r="AG110" s="154" t="s">
        <v>199</v>
      </c>
      <c r="AH110" s="154" t="s">
        <v>199</v>
      </c>
      <c r="AI110" s="154" t="s">
        <v>199</v>
      </c>
      <c r="AJ110" s="144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  <c r="BD110" s="144"/>
      <c r="BE110" s="144"/>
      <c r="BF110" s="144"/>
      <c r="BG110" s="144"/>
      <c r="BH110" s="144"/>
      <c r="BI110" s="144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</row>
    <row r="111" spans="1:109" x14ac:dyDescent="0.1">
      <c r="A111" s="113" t="s">
        <v>213</v>
      </c>
      <c r="B111" s="154" t="s">
        <v>199</v>
      </c>
      <c r="C111" s="153">
        <v>20575</v>
      </c>
      <c r="D111" s="153">
        <v>19868</v>
      </c>
      <c r="E111" s="153">
        <v>19023.5</v>
      </c>
      <c r="F111" s="153">
        <v>20420</v>
      </c>
      <c r="G111" s="153">
        <v>21546</v>
      </c>
      <c r="H111" s="153">
        <v>22896</v>
      </c>
      <c r="I111" s="153">
        <v>23614</v>
      </c>
      <c r="J111" s="153">
        <v>26063</v>
      </c>
      <c r="K111" s="153">
        <v>30484.799999999999</v>
      </c>
      <c r="L111" s="153">
        <v>30195</v>
      </c>
      <c r="M111" s="153">
        <v>32327.439999999999</v>
      </c>
      <c r="N111" s="153">
        <v>46357</v>
      </c>
      <c r="O111" s="153">
        <v>47852.474999999999</v>
      </c>
      <c r="P111" s="153">
        <v>47004.110999999997</v>
      </c>
      <c r="Q111" s="153">
        <v>45715.582329999997</v>
      </c>
      <c r="R111" s="153">
        <v>43918</v>
      </c>
      <c r="S111" s="153">
        <v>40456</v>
      </c>
      <c r="T111" s="153">
        <v>34161.39</v>
      </c>
      <c r="U111" s="153">
        <v>31675</v>
      </c>
      <c r="V111" s="153">
        <v>36300</v>
      </c>
      <c r="W111" s="153">
        <v>32796</v>
      </c>
      <c r="X111" s="153">
        <v>37700</v>
      </c>
      <c r="Y111" s="153">
        <v>42025.46</v>
      </c>
      <c r="Z111" s="153">
        <v>43896.94</v>
      </c>
      <c r="AA111" s="153">
        <v>46016</v>
      </c>
      <c r="AB111" s="153">
        <v>49183</v>
      </c>
      <c r="AC111" s="153">
        <v>51415</v>
      </c>
      <c r="AD111" s="153">
        <v>53754</v>
      </c>
      <c r="AE111" s="154" t="s">
        <v>199</v>
      </c>
      <c r="AF111" s="154" t="s">
        <v>199</v>
      </c>
      <c r="AG111" s="154" t="s">
        <v>199</v>
      </c>
      <c r="AH111" s="154" t="s">
        <v>199</v>
      </c>
      <c r="AI111" s="154" t="s">
        <v>199</v>
      </c>
      <c r="AJ111" s="144"/>
      <c r="AK111" s="144"/>
      <c r="AL111" s="144"/>
      <c r="AM111" s="144"/>
      <c r="AN111" s="144"/>
      <c r="AO111" s="144"/>
      <c r="AP111" s="144"/>
      <c r="AQ111" s="144"/>
      <c r="AR111" s="144"/>
      <c r="AS111" s="144"/>
      <c r="AT111" s="144"/>
      <c r="AU111" s="144"/>
      <c r="AV111" s="144"/>
      <c r="AW111" s="144"/>
      <c r="AX111" s="144"/>
      <c r="AY111" s="144"/>
      <c r="AZ111" s="144"/>
      <c r="BA111" s="144"/>
      <c r="BB111" s="144"/>
      <c r="BC111" s="144"/>
      <c r="BD111" s="144"/>
      <c r="BE111" s="144"/>
      <c r="BF111" s="144"/>
      <c r="BG111" s="144"/>
      <c r="BH111" s="144"/>
      <c r="BI111" s="144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</row>
    <row r="112" spans="1:109" x14ac:dyDescent="0.1">
      <c r="A112" s="113" t="s">
        <v>214</v>
      </c>
      <c r="B112" s="154" t="s">
        <v>199</v>
      </c>
      <c r="C112" s="148">
        <v>229.28399999999999</v>
      </c>
      <c r="D112" s="148">
        <v>122.60599999999999</v>
      </c>
      <c r="E112" s="148">
        <v>156.77799999999999</v>
      </c>
      <c r="F112" s="148">
        <v>167.96206000000001</v>
      </c>
      <c r="G112" s="148">
        <v>134.57811000000001</v>
      </c>
      <c r="H112" s="148">
        <v>98.034000000000006</v>
      </c>
      <c r="I112" s="148">
        <v>146.48917</v>
      </c>
      <c r="J112" s="148">
        <v>665.98978</v>
      </c>
      <c r="K112" s="148">
        <v>718.81515000000002</v>
      </c>
      <c r="L112" s="148">
        <v>272.76510999999999</v>
      </c>
      <c r="M112" s="148">
        <v>1013.94138</v>
      </c>
      <c r="N112" s="148">
        <v>105.92502</v>
      </c>
      <c r="O112" s="148">
        <v>155.23305999999999</v>
      </c>
      <c r="P112" s="148">
        <v>162.53577999999999</v>
      </c>
      <c r="Q112" s="148">
        <v>114.56645</v>
      </c>
      <c r="R112" s="148">
        <v>160.29671999999999</v>
      </c>
      <c r="S112" s="148">
        <v>303.71697999999998</v>
      </c>
      <c r="T112" s="148">
        <v>278.65712000000002</v>
      </c>
      <c r="U112" s="148">
        <v>114.07951</v>
      </c>
      <c r="V112" s="148">
        <v>207.48572999999999</v>
      </c>
      <c r="W112" s="148">
        <v>116.77536000000001</v>
      </c>
      <c r="X112" s="148">
        <v>127.42189999999999</v>
      </c>
      <c r="Y112" s="148">
        <v>385.74623000000003</v>
      </c>
      <c r="Z112" s="148">
        <v>449.67777000000001</v>
      </c>
      <c r="AA112" s="148">
        <v>611.71501000000001</v>
      </c>
      <c r="AB112" s="148">
        <v>626.64089999999999</v>
      </c>
      <c r="AC112" s="148">
        <v>403.93488000000002</v>
      </c>
      <c r="AD112" s="148">
        <v>0</v>
      </c>
      <c r="AE112" s="154" t="s">
        <v>199</v>
      </c>
      <c r="AF112" s="154" t="s">
        <v>199</v>
      </c>
      <c r="AG112" s="154" t="s">
        <v>199</v>
      </c>
      <c r="AH112" s="154" t="s">
        <v>199</v>
      </c>
      <c r="AI112" s="154" t="s">
        <v>199</v>
      </c>
      <c r="AJ112" s="144"/>
      <c r="AK112" s="144"/>
      <c r="AL112" s="144"/>
      <c r="AM112" s="144"/>
      <c r="AN112" s="144"/>
      <c r="AO112" s="144"/>
      <c r="AP112" s="144"/>
      <c r="AQ112" s="144"/>
      <c r="AR112" s="144"/>
      <c r="AS112" s="144"/>
      <c r="AT112" s="144"/>
      <c r="AU112" s="144"/>
      <c r="AV112" s="144"/>
      <c r="AW112" s="144"/>
      <c r="AX112" s="144"/>
      <c r="AY112" s="144"/>
      <c r="AZ112" s="144"/>
      <c r="BA112" s="144"/>
      <c r="BB112" s="144"/>
      <c r="BC112" s="144"/>
      <c r="BD112" s="144"/>
      <c r="BE112" s="144"/>
      <c r="BF112" s="144"/>
      <c r="BG112" s="144"/>
      <c r="BH112" s="144"/>
      <c r="BI112" s="144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</row>
    <row r="113" spans="1:109" x14ac:dyDescent="0.1">
      <c r="A113" s="113" t="s">
        <v>215</v>
      </c>
      <c r="B113" s="154" t="s">
        <v>199</v>
      </c>
      <c r="C113" s="154" t="s">
        <v>251</v>
      </c>
      <c r="D113" s="154" t="s">
        <v>249</v>
      </c>
      <c r="E113" s="154" t="s">
        <v>244</v>
      </c>
      <c r="F113" s="154" t="s">
        <v>218</v>
      </c>
      <c r="G113" s="154" t="s">
        <v>224</v>
      </c>
      <c r="H113" s="154" t="s">
        <v>218</v>
      </c>
      <c r="I113" s="154" t="s">
        <v>270</v>
      </c>
      <c r="J113" s="154" t="s">
        <v>270</v>
      </c>
      <c r="K113" s="154" t="s">
        <v>249</v>
      </c>
      <c r="L113" s="154" t="s">
        <v>244</v>
      </c>
      <c r="M113" s="154" t="s">
        <v>224</v>
      </c>
      <c r="N113" s="154" t="s">
        <v>271</v>
      </c>
      <c r="O113" s="154" t="s">
        <v>220</v>
      </c>
      <c r="P113" s="154" t="s">
        <v>217</v>
      </c>
      <c r="Q113" s="154" t="s">
        <v>272</v>
      </c>
      <c r="R113" s="154" t="s">
        <v>273</v>
      </c>
      <c r="S113" s="154" t="s">
        <v>274</v>
      </c>
      <c r="T113" s="154" t="s">
        <v>275</v>
      </c>
      <c r="U113" s="154" t="s">
        <v>276</v>
      </c>
      <c r="V113" s="154" t="s">
        <v>277</v>
      </c>
      <c r="W113" s="154" t="s">
        <v>278</v>
      </c>
      <c r="X113" s="154" t="s">
        <v>279</v>
      </c>
      <c r="Y113" s="154" t="s">
        <v>274</v>
      </c>
      <c r="Z113" s="154" t="s">
        <v>280</v>
      </c>
      <c r="AA113" s="154" t="s">
        <v>280</v>
      </c>
      <c r="AB113" s="154" t="s">
        <v>281</v>
      </c>
      <c r="AC113" s="154" t="s">
        <v>282</v>
      </c>
      <c r="AD113" s="154" t="s">
        <v>283</v>
      </c>
      <c r="AE113" s="154" t="s">
        <v>199</v>
      </c>
      <c r="AF113" s="154" t="s">
        <v>199</v>
      </c>
      <c r="AG113" s="154" t="s">
        <v>199</v>
      </c>
      <c r="AH113" s="154" t="s">
        <v>199</v>
      </c>
      <c r="AI113" s="154" t="s">
        <v>199</v>
      </c>
      <c r="AJ113" s="144"/>
      <c r="AK113" s="144"/>
      <c r="AL113" s="144"/>
      <c r="AM113" s="144"/>
      <c r="AN113" s="144"/>
      <c r="AO113" s="144"/>
      <c r="AP113" s="144"/>
      <c r="AQ113" s="144"/>
      <c r="AR113" s="144"/>
      <c r="AS113" s="144"/>
      <c r="AT113" s="144"/>
      <c r="AU113" s="144"/>
      <c r="AV113" s="144"/>
      <c r="AW113" s="144"/>
      <c r="AX113" s="144"/>
      <c r="AY113" s="144"/>
      <c r="AZ113" s="144"/>
      <c r="BA113" s="144"/>
      <c r="BB113" s="144"/>
      <c r="BC113" s="144"/>
      <c r="BD113" s="144"/>
      <c r="BE113" s="144"/>
      <c r="BF113" s="144"/>
      <c r="BG113" s="144"/>
      <c r="BH113" s="144"/>
      <c r="BI113" s="144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4"/>
      <c r="CQ113" s="144"/>
      <c r="CR113" s="144"/>
      <c r="CS113" s="144"/>
      <c r="CT113" s="144"/>
      <c r="CU113" s="144"/>
      <c r="CV113" s="144"/>
      <c r="CW113" s="144"/>
      <c r="CX113" s="144"/>
      <c r="CY113" s="144"/>
      <c r="CZ113" s="144"/>
      <c r="DA113" s="144"/>
      <c r="DB113" s="144"/>
      <c r="DC113" s="144"/>
      <c r="DD113" s="144"/>
      <c r="DE113" s="144"/>
    </row>
    <row r="114" spans="1:109" x14ac:dyDescent="0.1">
      <c r="A114" s="113" t="s">
        <v>234</v>
      </c>
      <c r="B114" s="154" t="s">
        <v>199</v>
      </c>
      <c r="C114" s="154" t="s">
        <v>199</v>
      </c>
      <c r="D114" s="154" t="s">
        <v>199</v>
      </c>
      <c r="E114" s="154" t="s">
        <v>199</v>
      </c>
      <c r="F114" s="154" t="s">
        <v>199</v>
      </c>
      <c r="G114" s="154" t="s">
        <v>199</v>
      </c>
      <c r="H114" s="154" t="s">
        <v>199</v>
      </c>
      <c r="I114" s="154" t="s">
        <v>199</v>
      </c>
      <c r="J114" s="154" t="s">
        <v>199</v>
      </c>
      <c r="K114" s="154" t="s">
        <v>199</v>
      </c>
      <c r="L114" s="154" t="s">
        <v>199</v>
      </c>
      <c r="M114" s="154" t="s">
        <v>199</v>
      </c>
      <c r="N114" s="154" t="s">
        <v>199</v>
      </c>
      <c r="O114" s="154" t="s">
        <v>199</v>
      </c>
      <c r="P114" s="154" t="s">
        <v>199</v>
      </c>
      <c r="Q114" s="154" t="s">
        <v>199</v>
      </c>
      <c r="R114" s="154" t="s">
        <v>199</v>
      </c>
      <c r="S114" s="154" t="s">
        <v>199</v>
      </c>
      <c r="T114" s="154" t="s">
        <v>199</v>
      </c>
      <c r="U114" s="155">
        <v>31520.240000000002</v>
      </c>
      <c r="V114" s="155">
        <v>36701</v>
      </c>
      <c r="W114" s="154" t="s">
        <v>199</v>
      </c>
      <c r="X114" s="154" t="s">
        <v>199</v>
      </c>
      <c r="Y114" s="154" t="s">
        <v>199</v>
      </c>
      <c r="Z114" s="154" t="s">
        <v>199</v>
      </c>
      <c r="AA114" s="154" t="s">
        <v>199</v>
      </c>
      <c r="AB114" s="154" t="s">
        <v>199</v>
      </c>
      <c r="AC114" s="154" t="s">
        <v>199</v>
      </c>
      <c r="AD114" s="154" t="s">
        <v>199</v>
      </c>
      <c r="AE114" s="154" t="s">
        <v>199</v>
      </c>
      <c r="AF114" s="154" t="s">
        <v>199</v>
      </c>
      <c r="AG114" s="154" t="s">
        <v>199</v>
      </c>
      <c r="AH114" s="154" t="s">
        <v>199</v>
      </c>
      <c r="AI114" s="154" t="s">
        <v>199</v>
      </c>
      <c r="AJ114" s="144"/>
      <c r="AK114" s="144"/>
      <c r="AL114" s="144"/>
      <c r="AM114" s="144"/>
      <c r="AN114" s="144"/>
      <c r="AO114" s="144"/>
      <c r="AP114" s="144"/>
      <c r="AQ114" s="144"/>
      <c r="AR114" s="144"/>
      <c r="AS114" s="144"/>
      <c r="AT114" s="144"/>
      <c r="AU114" s="144"/>
      <c r="AV114" s="144"/>
      <c r="AW114" s="144"/>
      <c r="AX114" s="144"/>
      <c r="AY114" s="144"/>
      <c r="AZ114" s="144"/>
      <c r="BA114" s="144"/>
      <c r="BB114" s="144"/>
      <c r="BC114" s="144"/>
      <c r="BD114" s="144"/>
      <c r="BE114" s="144"/>
      <c r="BF114" s="144"/>
      <c r="BG114" s="144"/>
      <c r="BH114" s="144"/>
      <c r="BI114" s="144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4"/>
      <c r="CQ114" s="144"/>
      <c r="CR114" s="144"/>
      <c r="CS114" s="144"/>
      <c r="CT114" s="144"/>
      <c r="CU114" s="144"/>
      <c r="CV114" s="144"/>
      <c r="CW114" s="144"/>
      <c r="CX114" s="144"/>
      <c r="CY114" s="144"/>
      <c r="CZ114" s="144"/>
      <c r="DA114" s="144"/>
      <c r="DB114" s="144"/>
      <c r="DC114" s="144"/>
      <c r="DD114" s="144"/>
      <c r="DE114" s="144"/>
    </row>
    <row r="115" spans="1:109" x14ac:dyDescent="0.1">
      <c r="A115" s="113" t="s">
        <v>235</v>
      </c>
      <c r="B115" s="154" t="s">
        <v>199</v>
      </c>
      <c r="C115" s="154" t="s">
        <v>199</v>
      </c>
      <c r="D115" s="154" t="s">
        <v>199</v>
      </c>
      <c r="E115" s="154" t="s">
        <v>199</v>
      </c>
      <c r="F115" s="154" t="s">
        <v>199</v>
      </c>
      <c r="G115" s="154" t="s">
        <v>199</v>
      </c>
      <c r="H115" s="154" t="s">
        <v>199</v>
      </c>
      <c r="I115" s="154" t="s">
        <v>199</v>
      </c>
      <c r="J115" s="154" t="s">
        <v>199</v>
      </c>
      <c r="K115" s="154" t="s">
        <v>199</v>
      </c>
      <c r="L115" s="154" t="s">
        <v>199</v>
      </c>
      <c r="M115" s="154" t="s">
        <v>199</v>
      </c>
      <c r="N115" s="154" t="s">
        <v>199</v>
      </c>
      <c r="O115" s="154" t="s">
        <v>199</v>
      </c>
      <c r="P115" s="154" t="s">
        <v>199</v>
      </c>
      <c r="Q115" s="154" t="s">
        <v>199</v>
      </c>
      <c r="R115" s="154" t="s">
        <v>199</v>
      </c>
      <c r="S115" s="154" t="s">
        <v>199</v>
      </c>
      <c r="T115" s="156">
        <v>35157.360000000001</v>
      </c>
      <c r="U115" s="154" t="s">
        <v>199</v>
      </c>
      <c r="V115" s="154" t="s">
        <v>199</v>
      </c>
      <c r="W115" s="154" t="s">
        <v>199</v>
      </c>
      <c r="X115" s="154" t="s">
        <v>199</v>
      </c>
      <c r="Y115" s="154" t="s">
        <v>199</v>
      </c>
      <c r="Z115" s="154" t="s">
        <v>199</v>
      </c>
      <c r="AA115" s="154" t="s">
        <v>199</v>
      </c>
      <c r="AB115" s="154" t="s">
        <v>199</v>
      </c>
      <c r="AC115" s="154" t="s">
        <v>199</v>
      </c>
      <c r="AD115" s="154" t="s">
        <v>199</v>
      </c>
      <c r="AE115" s="154" t="s">
        <v>199</v>
      </c>
      <c r="AF115" s="154" t="s">
        <v>199</v>
      </c>
      <c r="AG115" s="154" t="s">
        <v>199</v>
      </c>
      <c r="AH115" s="154" t="s">
        <v>199</v>
      </c>
      <c r="AI115" s="154" t="s">
        <v>199</v>
      </c>
      <c r="AJ115" s="144"/>
      <c r="AK115" s="144"/>
      <c r="AL115" s="144"/>
      <c r="AM115" s="144"/>
      <c r="AN115" s="144"/>
      <c r="AO115" s="144"/>
      <c r="AP115" s="144"/>
      <c r="AQ115" s="144"/>
      <c r="AR115" s="144"/>
      <c r="AS115" s="144"/>
      <c r="AT115" s="144"/>
      <c r="AU115" s="144"/>
      <c r="AV115" s="144"/>
      <c r="AW115" s="144"/>
      <c r="AX115" s="144"/>
      <c r="AY115" s="144"/>
      <c r="AZ115" s="144"/>
      <c r="BA115" s="144"/>
      <c r="BB115" s="144"/>
      <c r="BC115" s="144"/>
      <c r="BD115" s="144"/>
      <c r="BE115" s="144"/>
      <c r="BF115" s="144"/>
      <c r="BG115" s="144"/>
      <c r="BH115" s="144"/>
      <c r="BI115" s="144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</row>
    <row r="116" spans="1:109" x14ac:dyDescent="0.1">
      <c r="A116" s="113" t="s">
        <v>237</v>
      </c>
      <c r="B116" s="154" t="s">
        <v>199</v>
      </c>
      <c r="C116" s="154" t="s">
        <v>238</v>
      </c>
      <c r="D116" s="154" t="s">
        <v>238</v>
      </c>
      <c r="E116" s="154" t="s">
        <v>238</v>
      </c>
      <c r="F116" s="154" t="s">
        <v>238</v>
      </c>
      <c r="G116" s="154" t="s">
        <v>238</v>
      </c>
      <c r="H116" s="154" t="s">
        <v>238</v>
      </c>
      <c r="I116" s="154" t="s">
        <v>238</v>
      </c>
      <c r="J116" s="154" t="s">
        <v>238</v>
      </c>
      <c r="K116" s="154" t="s">
        <v>238</v>
      </c>
      <c r="L116" s="154" t="s">
        <v>238</v>
      </c>
      <c r="M116" s="154" t="s">
        <v>238</v>
      </c>
      <c r="N116" s="154" t="s">
        <v>238</v>
      </c>
      <c r="O116" s="154" t="s">
        <v>238</v>
      </c>
      <c r="P116" s="154" t="s">
        <v>238</v>
      </c>
      <c r="Q116" s="154" t="s">
        <v>238</v>
      </c>
      <c r="R116" s="154" t="s">
        <v>238</v>
      </c>
      <c r="S116" s="154" t="s">
        <v>238</v>
      </c>
      <c r="T116" s="154" t="s">
        <v>238</v>
      </c>
      <c r="U116" s="154" t="s">
        <v>238</v>
      </c>
      <c r="V116" s="154" t="s">
        <v>238</v>
      </c>
      <c r="W116" s="154" t="s">
        <v>238</v>
      </c>
      <c r="X116" s="154" t="s">
        <v>238</v>
      </c>
      <c r="Y116" s="154" t="s">
        <v>238</v>
      </c>
      <c r="Z116" s="154" t="s">
        <v>238</v>
      </c>
      <c r="AA116" s="154" t="s">
        <v>238</v>
      </c>
      <c r="AB116" s="154" t="s">
        <v>238</v>
      </c>
      <c r="AC116" s="154" t="s">
        <v>238</v>
      </c>
      <c r="AD116" s="154" t="s">
        <v>238</v>
      </c>
      <c r="AE116" s="154" t="s">
        <v>199</v>
      </c>
      <c r="AF116" s="154" t="s">
        <v>199</v>
      </c>
      <c r="AG116" s="154" t="s">
        <v>199</v>
      </c>
      <c r="AH116" s="154" t="s">
        <v>199</v>
      </c>
      <c r="AI116" s="154" t="s">
        <v>199</v>
      </c>
      <c r="AJ116" s="144"/>
      <c r="AK116" s="144"/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144"/>
      <c r="AW116" s="144"/>
      <c r="AX116" s="144"/>
      <c r="AY116" s="144"/>
      <c r="AZ116" s="144"/>
      <c r="BA116" s="144"/>
      <c r="BB116" s="144"/>
      <c r="BC116" s="144"/>
      <c r="BD116" s="144"/>
      <c r="BE116" s="144"/>
      <c r="BF116" s="144"/>
      <c r="BG116" s="144"/>
      <c r="BH116" s="144"/>
      <c r="BI116" s="144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  <c r="CT116" s="144"/>
      <c r="CU116" s="144"/>
      <c r="CV116" s="144"/>
      <c r="CW116" s="144"/>
      <c r="CX116" s="144"/>
      <c r="CY116" s="144"/>
      <c r="CZ116" s="144"/>
      <c r="DA116" s="144"/>
      <c r="DB116" s="144"/>
      <c r="DC116" s="144"/>
      <c r="DD116" s="144"/>
      <c r="DE116" s="144"/>
    </row>
    <row r="117" spans="1:109" x14ac:dyDescent="0.1">
      <c r="A117" s="115" t="s">
        <v>208</v>
      </c>
      <c r="B117" s="154" t="s">
        <v>199</v>
      </c>
      <c r="C117" s="154" t="s">
        <v>199</v>
      </c>
      <c r="D117" s="152">
        <v>6155</v>
      </c>
      <c r="E117" s="152">
        <v>6264</v>
      </c>
      <c r="F117" s="152">
        <v>6071</v>
      </c>
      <c r="G117" s="152">
        <v>7071</v>
      </c>
      <c r="H117" s="152">
        <v>7105</v>
      </c>
      <c r="I117" s="152">
        <v>7535</v>
      </c>
      <c r="J117" s="152">
        <v>8683</v>
      </c>
      <c r="K117" s="152">
        <v>10024</v>
      </c>
      <c r="L117" s="152">
        <v>9780</v>
      </c>
      <c r="M117" s="152">
        <v>11022</v>
      </c>
      <c r="N117" s="152">
        <v>13004</v>
      </c>
      <c r="O117" s="152">
        <v>13232</v>
      </c>
      <c r="P117" s="152">
        <v>13237</v>
      </c>
      <c r="Q117" s="152">
        <v>12930</v>
      </c>
      <c r="R117" s="152">
        <v>12343</v>
      </c>
      <c r="S117" s="152">
        <v>11745</v>
      </c>
      <c r="T117" s="152">
        <v>10957</v>
      </c>
      <c r="U117" s="152">
        <v>10892</v>
      </c>
      <c r="V117" s="152">
        <v>11774</v>
      </c>
      <c r="W117" s="152">
        <v>11306</v>
      </c>
      <c r="X117" s="152">
        <v>12561</v>
      </c>
      <c r="Y117" s="152">
        <v>13605</v>
      </c>
      <c r="Z117" s="153">
        <v>14521.208000000001</v>
      </c>
      <c r="AA117" s="153">
        <v>15593.2683</v>
      </c>
      <c r="AB117" s="153">
        <v>16760.671330000001</v>
      </c>
      <c r="AC117" s="153">
        <v>17752.452450000001</v>
      </c>
      <c r="AD117" s="153">
        <v>18756.5</v>
      </c>
      <c r="AE117" s="153">
        <v>20539</v>
      </c>
      <c r="AF117" s="153">
        <v>21886</v>
      </c>
      <c r="AG117" s="153">
        <v>23314</v>
      </c>
      <c r="AH117" s="153">
        <v>24485</v>
      </c>
      <c r="AI117" s="153">
        <v>25746</v>
      </c>
      <c r="AJ117" s="144"/>
      <c r="AK117" s="144"/>
      <c r="AL117" s="144"/>
      <c r="AM117" s="144"/>
      <c r="AN117" s="144"/>
      <c r="AO117" s="144"/>
      <c r="AP117" s="144"/>
      <c r="AQ117" s="144"/>
      <c r="AR117" s="144"/>
      <c r="AS117" s="144"/>
      <c r="AT117" s="144"/>
      <c r="AU117" s="144"/>
      <c r="AV117" s="144"/>
      <c r="AW117" s="144"/>
      <c r="AX117" s="144"/>
      <c r="AY117" s="144"/>
      <c r="AZ117" s="144"/>
      <c r="BA117" s="144"/>
      <c r="BB117" s="144"/>
      <c r="BC117" s="144"/>
      <c r="BD117" s="144"/>
      <c r="BE117" s="144"/>
      <c r="BF117" s="144"/>
      <c r="BG117" s="144"/>
      <c r="BH117" s="144"/>
      <c r="BI117" s="144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4"/>
      <c r="CB117" s="144"/>
      <c r="CC117" s="144"/>
      <c r="CD117" s="144"/>
      <c r="CE117" s="144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4"/>
      <c r="CQ117" s="144"/>
      <c r="CR117" s="144"/>
      <c r="CS117" s="144"/>
      <c r="CT117" s="144"/>
      <c r="CU117" s="144"/>
      <c r="CV117" s="144"/>
      <c r="CW117" s="144"/>
      <c r="CX117" s="144"/>
      <c r="CY117" s="144"/>
      <c r="CZ117" s="144"/>
      <c r="DA117" s="144"/>
      <c r="DB117" s="144"/>
      <c r="DC117" s="144"/>
      <c r="DD117" s="144"/>
      <c r="DE117" s="144"/>
    </row>
    <row r="118" spans="1:109" x14ac:dyDescent="0.1">
      <c r="A118" s="113" t="s">
        <v>210</v>
      </c>
      <c r="B118" s="154" t="s">
        <v>199</v>
      </c>
      <c r="C118" s="154" t="s">
        <v>199</v>
      </c>
      <c r="D118" s="153">
        <v>6146.6670000000004</v>
      </c>
      <c r="E118" s="153">
        <v>6597.5</v>
      </c>
      <c r="F118" s="153">
        <v>6772.9437699999999</v>
      </c>
      <c r="G118" s="153">
        <v>7009.7484800000002</v>
      </c>
      <c r="H118" s="153">
        <v>7070.2227199999998</v>
      </c>
      <c r="I118" s="153">
        <v>7622.23963</v>
      </c>
      <c r="J118" s="153">
        <v>8515.0110000000004</v>
      </c>
      <c r="K118" s="153">
        <v>9606.8765000000003</v>
      </c>
      <c r="L118" s="153">
        <v>9967.9845000000005</v>
      </c>
      <c r="M118" s="153">
        <v>11009.89596</v>
      </c>
      <c r="N118" s="153">
        <v>13235.410470000001</v>
      </c>
      <c r="O118" s="153">
        <v>13511.63083</v>
      </c>
      <c r="P118" s="153">
        <v>13542.24834</v>
      </c>
      <c r="Q118" s="153">
        <v>12802.728220000001</v>
      </c>
      <c r="R118" s="153">
        <v>12227.873250000001</v>
      </c>
      <c r="S118" s="153">
        <v>11726.10953</v>
      </c>
      <c r="T118" s="153">
        <v>10812.865379999999</v>
      </c>
      <c r="U118" s="153">
        <v>11148.781230000001</v>
      </c>
      <c r="V118" s="153">
        <v>11578.015649999999</v>
      </c>
      <c r="W118" s="153">
        <v>10925.60254</v>
      </c>
      <c r="X118" s="153">
        <v>12588.60223</v>
      </c>
      <c r="Y118" s="153">
        <v>13526.24656</v>
      </c>
      <c r="Z118" s="154" t="s">
        <v>199</v>
      </c>
      <c r="AA118" s="154" t="s">
        <v>199</v>
      </c>
      <c r="AB118" s="154" t="s">
        <v>199</v>
      </c>
      <c r="AC118" s="154" t="s">
        <v>199</v>
      </c>
      <c r="AD118" s="154" t="s">
        <v>199</v>
      </c>
      <c r="AE118" s="154" t="s">
        <v>199</v>
      </c>
      <c r="AF118" s="154" t="s">
        <v>199</v>
      </c>
      <c r="AG118" s="154" t="s">
        <v>199</v>
      </c>
      <c r="AH118" s="154" t="s">
        <v>199</v>
      </c>
      <c r="AI118" s="154" t="s">
        <v>199</v>
      </c>
      <c r="AJ118" s="144"/>
      <c r="AK118" s="144"/>
      <c r="AL118" s="144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4"/>
      <c r="CQ118" s="144"/>
      <c r="CR118" s="144"/>
      <c r="CS118" s="144"/>
      <c r="CT118" s="144"/>
      <c r="CU118" s="144"/>
      <c r="CV118" s="144"/>
      <c r="CW118" s="144"/>
      <c r="CX118" s="144"/>
      <c r="CY118" s="144"/>
      <c r="CZ118" s="144"/>
      <c r="DA118" s="144"/>
      <c r="DB118" s="144"/>
      <c r="DC118" s="144"/>
      <c r="DD118" s="144"/>
      <c r="DE118" s="144"/>
    </row>
    <row r="119" spans="1:109" x14ac:dyDescent="0.1">
      <c r="A119" s="113" t="s">
        <v>211</v>
      </c>
      <c r="B119" s="154" t="s">
        <v>199</v>
      </c>
      <c r="C119" s="154" t="s">
        <v>199</v>
      </c>
      <c r="D119" s="153">
        <v>6152</v>
      </c>
      <c r="E119" s="153">
        <v>6592</v>
      </c>
      <c r="F119" s="153">
        <v>6737.5500499999998</v>
      </c>
      <c r="G119" s="153">
        <v>6904.2454500000003</v>
      </c>
      <c r="H119" s="153">
        <v>7070.7569999999996</v>
      </c>
      <c r="I119" s="153">
        <v>7527.1</v>
      </c>
      <c r="J119" s="153">
        <v>8475</v>
      </c>
      <c r="K119" s="153">
        <v>9836.25</v>
      </c>
      <c r="L119" s="153">
        <v>9740</v>
      </c>
      <c r="M119" s="153">
        <v>10972.7</v>
      </c>
      <c r="N119" s="153">
        <v>12997.14624</v>
      </c>
      <c r="O119" s="153">
        <v>13282.134889999999</v>
      </c>
      <c r="P119" s="153">
        <v>13366.59813</v>
      </c>
      <c r="Q119" s="153">
        <v>12791.6775</v>
      </c>
      <c r="R119" s="153">
        <v>12216.534</v>
      </c>
      <c r="S119" s="153">
        <v>11686.771500000001</v>
      </c>
      <c r="T119" s="153">
        <v>10868.72531</v>
      </c>
      <c r="U119" s="153">
        <v>11124.948</v>
      </c>
      <c r="V119" s="153">
        <v>11565</v>
      </c>
      <c r="W119" s="153">
        <v>10985.16439</v>
      </c>
      <c r="X119" s="153">
        <v>12573.1217</v>
      </c>
      <c r="Y119" s="153">
        <v>13543</v>
      </c>
      <c r="Z119" s="153">
        <v>14479.408520000001</v>
      </c>
      <c r="AA119" s="153">
        <v>15576.192059999999</v>
      </c>
      <c r="AB119" s="153">
        <v>16868.52938</v>
      </c>
      <c r="AC119" s="153">
        <v>18021.357360000002</v>
      </c>
      <c r="AD119" s="153">
        <v>18756.5</v>
      </c>
      <c r="AE119" s="153">
        <v>20539</v>
      </c>
      <c r="AF119" s="153">
        <v>21886</v>
      </c>
      <c r="AG119" s="153">
        <v>23314</v>
      </c>
      <c r="AH119" s="153">
        <v>24485</v>
      </c>
      <c r="AI119" s="153">
        <v>25746</v>
      </c>
      <c r="AJ119" s="144"/>
      <c r="AK119" s="144"/>
      <c r="AL119" s="144"/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4"/>
      <c r="CB119" s="144"/>
      <c r="CC119" s="144"/>
      <c r="CD119" s="144"/>
      <c r="CE119" s="144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4"/>
      <c r="CQ119" s="144"/>
      <c r="CR119" s="144"/>
      <c r="CS119" s="144"/>
      <c r="CT119" s="144"/>
      <c r="CU119" s="144"/>
      <c r="CV119" s="144"/>
      <c r="CW119" s="144"/>
      <c r="CX119" s="144"/>
      <c r="CY119" s="144"/>
      <c r="CZ119" s="144"/>
      <c r="DA119" s="144"/>
      <c r="DB119" s="144"/>
      <c r="DC119" s="144"/>
      <c r="DD119" s="144"/>
      <c r="DE119" s="144"/>
    </row>
    <row r="120" spans="1:109" x14ac:dyDescent="0.1">
      <c r="A120" s="113" t="s">
        <v>212</v>
      </c>
      <c r="B120" s="154" t="s">
        <v>199</v>
      </c>
      <c r="C120" s="154" t="s">
        <v>199</v>
      </c>
      <c r="D120" s="153">
        <v>6179</v>
      </c>
      <c r="E120" s="153">
        <v>6863</v>
      </c>
      <c r="F120" s="153">
        <v>7024</v>
      </c>
      <c r="G120" s="153">
        <v>7750</v>
      </c>
      <c r="H120" s="153">
        <v>7207.8923000000004</v>
      </c>
      <c r="I120" s="153">
        <v>8495</v>
      </c>
      <c r="J120" s="153">
        <v>9271</v>
      </c>
      <c r="K120" s="153">
        <v>10718</v>
      </c>
      <c r="L120" s="153">
        <v>11046.361000000001</v>
      </c>
      <c r="M120" s="153">
        <v>12078</v>
      </c>
      <c r="N120" s="153">
        <v>14140.769560000001</v>
      </c>
      <c r="O120" s="153">
        <v>14148.047350000001</v>
      </c>
      <c r="P120" s="153">
        <v>14302</v>
      </c>
      <c r="Q120" s="153">
        <v>13299</v>
      </c>
      <c r="R120" s="153">
        <v>12835.05459</v>
      </c>
      <c r="S120" s="153">
        <v>11971</v>
      </c>
      <c r="T120" s="153">
        <v>11674</v>
      </c>
      <c r="U120" s="153">
        <v>11351</v>
      </c>
      <c r="V120" s="153">
        <v>11689.921060000001</v>
      </c>
      <c r="W120" s="153">
        <v>11183</v>
      </c>
      <c r="X120" s="153">
        <v>13024.61843</v>
      </c>
      <c r="Y120" s="153">
        <v>13766.895</v>
      </c>
      <c r="Z120" s="153">
        <v>14932</v>
      </c>
      <c r="AA120" s="153">
        <v>15990</v>
      </c>
      <c r="AB120" s="153">
        <v>17157</v>
      </c>
      <c r="AC120" s="153">
        <v>18085</v>
      </c>
      <c r="AD120" s="153">
        <v>19325</v>
      </c>
      <c r="AE120" s="153">
        <v>20539</v>
      </c>
      <c r="AF120" s="153">
        <v>21886</v>
      </c>
      <c r="AG120" s="153">
        <v>23314</v>
      </c>
      <c r="AH120" s="153">
        <v>24485</v>
      </c>
      <c r="AI120" s="153">
        <v>25746</v>
      </c>
      <c r="AJ120" s="144"/>
      <c r="AK120" s="144"/>
      <c r="AL120" s="144"/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4"/>
      <c r="CR120" s="144"/>
      <c r="CS120" s="144"/>
      <c r="CT120" s="144"/>
      <c r="CU120" s="144"/>
      <c r="CV120" s="144"/>
      <c r="CW120" s="144"/>
      <c r="CX120" s="144"/>
      <c r="CY120" s="144"/>
      <c r="CZ120" s="144"/>
      <c r="DA120" s="144"/>
      <c r="DB120" s="144"/>
      <c r="DC120" s="144"/>
      <c r="DD120" s="144"/>
      <c r="DE120" s="144"/>
    </row>
    <row r="121" spans="1:109" x14ac:dyDescent="0.1">
      <c r="A121" s="113" t="s">
        <v>213</v>
      </c>
      <c r="B121" s="154" t="s">
        <v>199</v>
      </c>
      <c r="C121" s="154" t="s">
        <v>199</v>
      </c>
      <c r="D121" s="153">
        <v>6109</v>
      </c>
      <c r="E121" s="153">
        <v>6351</v>
      </c>
      <c r="F121" s="153">
        <v>6554</v>
      </c>
      <c r="G121" s="153">
        <v>6762</v>
      </c>
      <c r="H121" s="153">
        <v>6963</v>
      </c>
      <c r="I121" s="153">
        <v>7370.0000099999997</v>
      </c>
      <c r="J121" s="153">
        <v>8169.9</v>
      </c>
      <c r="K121" s="153">
        <v>7728.3</v>
      </c>
      <c r="L121" s="153">
        <v>9581.0149999999994</v>
      </c>
      <c r="M121" s="153">
        <v>10249.31119</v>
      </c>
      <c r="N121" s="153">
        <v>12862.332619999999</v>
      </c>
      <c r="O121" s="153">
        <v>13139.85931</v>
      </c>
      <c r="P121" s="153">
        <v>13142</v>
      </c>
      <c r="Q121" s="153">
        <v>12336</v>
      </c>
      <c r="R121" s="153">
        <v>10987</v>
      </c>
      <c r="S121" s="153">
        <v>11552</v>
      </c>
      <c r="T121" s="153">
        <v>9323</v>
      </c>
      <c r="U121" s="153">
        <v>10966.576080000001</v>
      </c>
      <c r="V121" s="153">
        <v>11409.71292</v>
      </c>
      <c r="W121" s="153">
        <v>10235.748310000001</v>
      </c>
      <c r="X121" s="153">
        <v>12278.818869999999</v>
      </c>
      <c r="Y121" s="153">
        <v>13305</v>
      </c>
      <c r="Z121" s="153">
        <v>14304.75</v>
      </c>
      <c r="AA121" s="153">
        <v>15128.92</v>
      </c>
      <c r="AB121" s="153">
        <v>16171</v>
      </c>
      <c r="AC121" s="153">
        <v>17151</v>
      </c>
      <c r="AD121" s="153">
        <v>18188</v>
      </c>
      <c r="AE121" s="153">
        <v>20539</v>
      </c>
      <c r="AF121" s="153">
        <v>21886</v>
      </c>
      <c r="AG121" s="153">
        <v>23314</v>
      </c>
      <c r="AH121" s="153">
        <v>24485</v>
      </c>
      <c r="AI121" s="153">
        <v>25746</v>
      </c>
      <c r="AJ121" s="144"/>
      <c r="AK121" s="144"/>
      <c r="AL121" s="144"/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  <c r="CT121" s="144"/>
      <c r="CU121" s="144"/>
      <c r="CV121" s="144"/>
      <c r="CW121" s="144"/>
      <c r="CX121" s="144"/>
      <c r="CY121" s="144"/>
      <c r="CZ121" s="144"/>
      <c r="DA121" s="144"/>
      <c r="DB121" s="144"/>
      <c r="DC121" s="144"/>
      <c r="DD121" s="144"/>
      <c r="DE121" s="144"/>
    </row>
    <row r="122" spans="1:109" x14ac:dyDescent="0.1">
      <c r="A122" s="113" t="s">
        <v>214</v>
      </c>
      <c r="B122" s="154" t="s">
        <v>199</v>
      </c>
      <c r="C122" s="154" t="s">
        <v>199</v>
      </c>
      <c r="D122" s="148">
        <v>28.824999999999999</v>
      </c>
      <c r="E122" s="148">
        <v>165.00800000000001</v>
      </c>
      <c r="F122" s="148">
        <v>190.76761999999999</v>
      </c>
      <c r="G122" s="148">
        <v>338.21370999999999</v>
      </c>
      <c r="H122" s="148">
        <v>79.717160000000007</v>
      </c>
      <c r="I122" s="148">
        <v>340.21476999999999</v>
      </c>
      <c r="J122" s="148">
        <v>334.94736999999998</v>
      </c>
      <c r="K122" s="148">
        <v>919.53024000000005</v>
      </c>
      <c r="L122" s="148">
        <v>504.20470999999998</v>
      </c>
      <c r="M122" s="148">
        <v>427.68684000000002</v>
      </c>
      <c r="N122" s="148">
        <v>437.53854999999999</v>
      </c>
      <c r="O122" s="148">
        <v>393.73712</v>
      </c>
      <c r="P122" s="148">
        <v>361.51584000000003</v>
      </c>
      <c r="Q122" s="148">
        <v>199.19970000000001</v>
      </c>
      <c r="R122" s="148">
        <v>371.83586000000003</v>
      </c>
      <c r="S122" s="148">
        <v>129.81199000000001</v>
      </c>
      <c r="T122" s="148">
        <v>496.45809000000003</v>
      </c>
      <c r="U122" s="148">
        <v>120.44373</v>
      </c>
      <c r="V122" s="148">
        <v>82.418369999999996</v>
      </c>
      <c r="W122" s="148">
        <v>248.70773</v>
      </c>
      <c r="X122" s="148">
        <v>146.99581000000001</v>
      </c>
      <c r="Y122" s="148">
        <v>104.29439000000001</v>
      </c>
      <c r="Z122" s="148">
        <v>178.07578000000001</v>
      </c>
      <c r="AA122" s="148">
        <v>256.41154</v>
      </c>
      <c r="AB122" s="148">
        <v>290.87223</v>
      </c>
      <c r="AC122" s="148">
        <v>426.08402000000001</v>
      </c>
      <c r="AD122" s="148">
        <v>568.5</v>
      </c>
      <c r="AE122" s="148">
        <v>0</v>
      </c>
      <c r="AF122" s="148">
        <v>0</v>
      </c>
      <c r="AG122" s="148">
        <v>0</v>
      </c>
      <c r="AH122" s="148">
        <v>0</v>
      </c>
      <c r="AI122" s="148">
        <v>0</v>
      </c>
      <c r="AJ122" s="144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  <c r="BD122" s="144"/>
      <c r="BE122" s="144"/>
      <c r="BF122" s="144"/>
      <c r="BG122" s="144"/>
      <c r="BH122" s="144"/>
      <c r="BI122" s="144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  <c r="CT122" s="144"/>
      <c r="CU122" s="144"/>
      <c r="CV122" s="144"/>
      <c r="CW122" s="144"/>
      <c r="CX122" s="144"/>
      <c r="CY122" s="144"/>
      <c r="CZ122" s="144"/>
      <c r="DA122" s="144"/>
      <c r="DB122" s="144"/>
      <c r="DC122" s="144"/>
      <c r="DD122" s="144"/>
      <c r="DE122" s="144"/>
    </row>
    <row r="123" spans="1:109" x14ac:dyDescent="0.1">
      <c r="A123" s="113" t="s">
        <v>215</v>
      </c>
      <c r="B123" s="154" t="s">
        <v>199</v>
      </c>
      <c r="C123" s="154" t="s">
        <v>199</v>
      </c>
      <c r="D123" s="154" t="s">
        <v>284</v>
      </c>
      <c r="E123" s="154" t="s">
        <v>251</v>
      </c>
      <c r="F123" s="154" t="s">
        <v>240</v>
      </c>
      <c r="G123" s="154" t="s">
        <v>240</v>
      </c>
      <c r="H123" s="154" t="s">
        <v>240</v>
      </c>
      <c r="I123" s="154" t="s">
        <v>251</v>
      </c>
      <c r="J123" s="154" t="s">
        <v>249</v>
      </c>
      <c r="K123" s="154" t="s">
        <v>240</v>
      </c>
      <c r="L123" s="154" t="s">
        <v>251</v>
      </c>
      <c r="M123" s="154" t="s">
        <v>285</v>
      </c>
      <c r="N123" s="154" t="s">
        <v>218</v>
      </c>
      <c r="O123" s="154" t="s">
        <v>219</v>
      </c>
      <c r="P123" s="154" t="s">
        <v>220</v>
      </c>
      <c r="Q123" s="154" t="s">
        <v>286</v>
      </c>
      <c r="R123" s="154" t="s">
        <v>287</v>
      </c>
      <c r="S123" s="154" t="s">
        <v>288</v>
      </c>
      <c r="T123" s="154" t="s">
        <v>289</v>
      </c>
      <c r="U123" s="154" t="s">
        <v>286</v>
      </c>
      <c r="V123" s="154" t="s">
        <v>290</v>
      </c>
      <c r="W123" s="154" t="s">
        <v>290</v>
      </c>
      <c r="X123" s="154" t="s">
        <v>291</v>
      </c>
      <c r="Y123" s="154" t="s">
        <v>292</v>
      </c>
      <c r="Z123" s="154" t="s">
        <v>293</v>
      </c>
      <c r="AA123" s="154" t="s">
        <v>293</v>
      </c>
      <c r="AB123" s="154" t="s">
        <v>294</v>
      </c>
      <c r="AC123" s="154" t="s">
        <v>216</v>
      </c>
      <c r="AD123" s="154" t="s">
        <v>233</v>
      </c>
      <c r="AE123" s="154" t="s">
        <v>177</v>
      </c>
      <c r="AF123" s="154" t="s">
        <v>177</v>
      </c>
      <c r="AG123" s="154" t="s">
        <v>177</v>
      </c>
      <c r="AH123" s="154" t="s">
        <v>177</v>
      </c>
      <c r="AI123" s="154" t="s">
        <v>177</v>
      </c>
      <c r="AJ123" s="144"/>
      <c r="AK123" s="144"/>
      <c r="AL123" s="144"/>
      <c r="AM123" s="144"/>
      <c r="AN123" s="144"/>
      <c r="AO123" s="144"/>
      <c r="AP123" s="144"/>
      <c r="AQ123" s="144"/>
      <c r="AR123" s="144"/>
      <c r="AS123" s="144"/>
      <c r="AT123" s="144"/>
      <c r="AU123" s="144"/>
      <c r="AV123" s="144"/>
      <c r="AW123" s="144"/>
      <c r="AX123" s="144"/>
      <c r="AY123" s="144"/>
      <c r="AZ123" s="144"/>
      <c r="BA123" s="144"/>
      <c r="BB123" s="144"/>
      <c r="BC123" s="144"/>
      <c r="BD123" s="144"/>
      <c r="BE123" s="144"/>
      <c r="BF123" s="144"/>
      <c r="BG123" s="144"/>
      <c r="BH123" s="144"/>
      <c r="BI123" s="144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  <c r="CT123" s="144"/>
      <c r="CU123" s="144"/>
      <c r="CV123" s="144"/>
      <c r="CW123" s="144"/>
      <c r="CX123" s="144"/>
      <c r="CY123" s="144"/>
      <c r="CZ123" s="144"/>
      <c r="DA123" s="144"/>
      <c r="DB123" s="144"/>
      <c r="DC123" s="144"/>
      <c r="DD123" s="144"/>
      <c r="DE123" s="144"/>
    </row>
    <row r="124" spans="1:109" x14ac:dyDescent="0.1">
      <c r="A124" s="113" t="s">
        <v>237</v>
      </c>
      <c r="B124" s="154" t="s">
        <v>199</v>
      </c>
      <c r="C124" s="154" t="s">
        <v>199</v>
      </c>
      <c r="D124" s="154" t="s">
        <v>238</v>
      </c>
      <c r="E124" s="154" t="s">
        <v>238</v>
      </c>
      <c r="F124" s="154" t="s">
        <v>238</v>
      </c>
      <c r="G124" s="154" t="s">
        <v>238</v>
      </c>
      <c r="H124" s="154" t="s">
        <v>238</v>
      </c>
      <c r="I124" s="154" t="s">
        <v>238</v>
      </c>
      <c r="J124" s="154" t="s">
        <v>238</v>
      </c>
      <c r="K124" s="154" t="s">
        <v>238</v>
      </c>
      <c r="L124" s="154" t="s">
        <v>238</v>
      </c>
      <c r="M124" s="154" t="s">
        <v>238</v>
      </c>
      <c r="N124" s="154" t="s">
        <v>238</v>
      </c>
      <c r="O124" s="154" t="s">
        <v>238</v>
      </c>
      <c r="P124" s="154" t="s">
        <v>238</v>
      </c>
      <c r="Q124" s="154" t="s">
        <v>238</v>
      </c>
      <c r="R124" s="154" t="s">
        <v>238</v>
      </c>
      <c r="S124" s="154" t="s">
        <v>238</v>
      </c>
      <c r="T124" s="154" t="s">
        <v>238</v>
      </c>
      <c r="U124" s="154" t="s">
        <v>238</v>
      </c>
      <c r="V124" s="154" t="s">
        <v>238</v>
      </c>
      <c r="W124" s="154" t="s">
        <v>238</v>
      </c>
      <c r="X124" s="154" t="s">
        <v>238</v>
      </c>
      <c r="Y124" s="154" t="s">
        <v>238</v>
      </c>
      <c r="Z124" s="154" t="s">
        <v>238</v>
      </c>
      <c r="AA124" s="154" t="s">
        <v>238</v>
      </c>
      <c r="AB124" s="154" t="s">
        <v>238</v>
      </c>
      <c r="AC124" s="154" t="s">
        <v>238</v>
      </c>
      <c r="AD124" s="154" t="s">
        <v>238</v>
      </c>
      <c r="AE124" s="154" t="s">
        <v>238</v>
      </c>
      <c r="AF124" s="154" t="s">
        <v>238</v>
      </c>
      <c r="AG124" s="154" t="s">
        <v>238</v>
      </c>
      <c r="AH124" s="154" t="s">
        <v>238</v>
      </c>
      <c r="AI124" s="154" t="s">
        <v>238</v>
      </c>
      <c r="AJ124" s="144"/>
      <c r="AK124" s="144"/>
      <c r="AL124" s="144"/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  <c r="CT124" s="144"/>
      <c r="CU124" s="144"/>
      <c r="CV124" s="144"/>
      <c r="CW124" s="144"/>
      <c r="CX124" s="144"/>
      <c r="CY124" s="144"/>
      <c r="CZ124" s="144"/>
      <c r="DA124" s="144"/>
      <c r="DB124" s="144"/>
      <c r="DC124" s="144"/>
      <c r="DD124" s="144"/>
      <c r="DE124" s="144"/>
    </row>
    <row r="125" spans="1:109" x14ac:dyDescent="0.1">
      <c r="A125" s="115" t="s">
        <v>295</v>
      </c>
      <c r="B125" s="154" t="s">
        <v>199</v>
      </c>
      <c r="C125" s="154" t="s">
        <v>199</v>
      </c>
      <c r="D125" s="154" t="s">
        <v>199</v>
      </c>
      <c r="E125" s="154" t="s">
        <v>199</v>
      </c>
      <c r="F125" s="154" t="s">
        <v>199</v>
      </c>
      <c r="G125" s="152">
        <v>6178</v>
      </c>
      <c r="H125" s="152">
        <v>6173</v>
      </c>
      <c r="I125" s="152">
        <v>6597</v>
      </c>
      <c r="J125" s="152">
        <v>7520</v>
      </c>
      <c r="K125" s="152">
        <v>8796</v>
      </c>
      <c r="L125" s="152">
        <v>8544</v>
      </c>
      <c r="M125" s="152">
        <v>9579</v>
      </c>
      <c r="N125" s="152">
        <v>11050</v>
      </c>
      <c r="O125" s="152">
        <v>11250</v>
      </c>
      <c r="P125" s="152">
        <v>11260</v>
      </c>
      <c r="Q125" s="152">
        <v>10954</v>
      </c>
      <c r="R125" s="152">
        <v>10373</v>
      </c>
      <c r="S125" s="152">
        <v>9958</v>
      </c>
      <c r="T125" s="152">
        <v>9697</v>
      </c>
      <c r="U125" s="152">
        <v>9806</v>
      </c>
      <c r="V125" s="152">
        <v>10409</v>
      </c>
      <c r="W125" s="152">
        <v>9770</v>
      </c>
      <c r="X125" s="152">
        <v>11109</v>
      </c>
      <c r="Y125" s="152">
        <v>12345</v>
      </c>
      <c r="Z125" s="153">
        <v>13085.99862</v>
      </c>
      <c r="AA125" s="153">
        <v>14080.030779999999</v>
      </c>
      <c r="AB125" s="153">
        <v>15158.864820000001</v>
      </c>
      <c r="AC125" s="153">
        <v>16012.666579999999</v>
      </c>
      <c r="AD125" s="153">
        <v>17068</v>
      </c>
      <c r="AE125" s="153">
        <v>18507</v>
      </c>
      <c r="AF125" s="153">
        <v>19750</v>
      </c>
      <c r="AG125" s="153">
        <v>21069</v>
      </c>
      <c r="AH125" s="153">
        <v>22195</v>
      </c>
      <c r="AI125" s="153">
        <v>23339</v>
      </c>
      <c r="AJ125" s="144"/>
      <c r="AK125" s="144"/>
      <c r="AL125" s="14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  <c r="CT125" s="144"/>
      <c r="CU125" s="144"/>
      <c r="CV125" s="144"/>
      <c r="CW125" s="144"/>
      <c r="CX125" s="144"/>
      <c r="CY125" s="144"/>
      <c r="CZ125" s="144"/>
      <c r="DA125" s="144"/>
      <c r="DB125" s="144"/>
      <c r="DC125" s="144"/>
      <c r="DD125" s="144"/>
      <c r="DE125" s="144"/>
    </row>
    <row r="126" spans="1:109" x14ac:dyDescent="0.1">
      <c r="A126" s="113" t="s">
        <v>210</v>
      </c>
      <c r="B126" s="154" t="s">
        <v>199</v>
      </c>
      <c r="C126" s="154" t="s">
        <v>199</v>
      </c>
      <c r="D126" s="154" t="s">
        <v>199</v>
      </c>
      <c r="E126" s="154" t="s">
        <v>199</v>
      </c>
      <c r="F126" s="154" t="s">
        <v>199</v>
      </c>
      <c r="G126" s="153">
        <v>5940.5</v>
      </c>
      <c r="H126" s="153">
        <v>6188.768</v>
      </c>
      <c r="I126" s="153">
        <v>6602.3905800000002</v>
      </c>
      <c r="J126" s="153">
        <v>7417.1070900000004</v>
      </c>
      <c r="K126" s="153">
        <v>8687.2431699999997</v>
      </c>
      <c r="L126" s="153">
        <v>8628.8195599999999</v>
      </c>
      <c r="M126" s="153">
        <v>9610.0105700000004</v>
      </c>
      <c r="N126" s="153">
        <v>11119.61004</v>
      </c>
      <c r="O126" s="153">
        <v>11389.14314</v>
      </c>
      <c r="P126" s="153">
        <v>11521.89235</v>
      </c>
      <c r="Q126" s="153">
        <v>10847.28499</v>
      </c>
      <c r="R126" s="153">
        <v>10292.10859</v>
      </c>
      <c r="S126" s="153">
        <v>9916.6888500000005</v>
      </c>
      <c r="T126" s="153">
        <v>9721.6388100000004</v>
      </c>
      <c r="U126" s="153">
        <v>10014.80026</v>
      </c>
      <c r="V126" s="153">
        <v>10286.74971</v>
      </c>
      <c r="W126" s="153">
        <v>9578.8338100000001</v>
      </c>
      <c r="X126" s="153">
        <v>11043.31234</v>
      </c>
      <c r="Y126" s="153">
        <v>12195.075870000001</v>
      </c>
      <c r="Z126" s="154" t="s">
        <v>199</v>
      </c>
      <c r="AA126" s="154" t="s">
        <v>199</v>
      </c>
      <c r="AB126" s="154" t="s">
        <v>199</v>
      </c>
      <c r="AC126" s="154" t="s">
        <v>199</v>
      </c>
      <c r="AD126" s="154" t="s">
        <v>199</v>
      </c>
      <c r="AE126" s="154" t="s">
        <v>199</v>
      </c>
      <c r="AF126" s="154" t="s">
        <v>199</v>
      </c>
      <c r="AG126" s="154" t="s">
        <v>199</v>
      </c>
      <c r="AH126" s="154" t="s">
        <v>199</v>
      </c>
      <c r="AI126" s="154" t="s">
        <v>199</v>
      </c>
      <c r="AJ126" s="144"/>
      <c r="AK126" s="144"/>
      <c r="AL126" s="14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  <c r="CT126" s="144"/>
      <c r="CU126" s="144"/>
      <c r="CV126" s="144"/>
      <c r="CW126" s="144"/>
      <c r="CX126" s="144"/>
      <c r="CY126" s="144"/>
      <c r="CZ126" s="144"/>
      <c r="DA126" s="144"/>
      <c r="DB126" s="144"/>
      <c r="DC126" s="144"/>
      <c r="DD126" s="144"/>
      <c r="DE126" s="144"/>
    </row>
    <row r="127" spans="1:109" x14ac:dyDescent="0.1">
      <c r="A127" s="113" t="s">
        <v>211</v>
      </c>
      <c r="B127" s="154" t="s">
        <v>199</v>
      </c>
      <c r="C127" s="154" t="s">
        <v>199</v>
      </c>
      <c r="D127" s="154" t="s">
        <v>199</v>
      </c>
      <c r="E127" s="154" t="s">
        <v>199</v>
      </c>
      <c r="F127" s="154" t="s">
        <v>199</v>
      </c>
      <c r="G127" s="153">
        <v>6023.5</v>
      </c>
      <c r="H127" s="153">
        <v>6191</v>
      </c>
      <c r="I127" s="153">
        <v>6564.4584999999997</v>
      </c>
      <c r="J127" s="153">
        <v>7469</v>
      </c>
      <c r="K127" s="153">
        <v>8680</v>
      </c>
      <c r="L127" s="153">
        <v>8513</v>
      </c>
      <c r="M127" s="153">
        <v>9665</v>
      </c>
      <c r="N127" s="153">
        <v>11014.677</v>
      </c>
      <c r="O127" s="153">
        <v>11236.407999999999</v>
      </c>
      <c r="P127" s="153">
        <v>11385.5</v>
      </c>
      <c r="Q127" s="153">
        <v>10830.5</v>
      </c>
      <c r="R127" s="153">
        <v>10301</v>
      </c>
      <c r="S127" s="153">
        <v>9930.7999999999993</v>
      </c>
      <c r="T127" s="153">
        <v>9694.1279599999998</v>
      </c>
      <c r="U127" s="153">
        <v>10027</v>
      </c>
      <c r="V127" s="153">
        <v>10288</v>
      </c>
      <c r="W127" s="153">
        <v>9549.73488</v>
      </c>
      <c r="X127" s="153">
        <v>11041.449000000001</v>
      </c>
      <c r="Y127" s="153">
        <v>12191.61153</v>
      </c>
      <c r="Z127" s="153">
        <v>13077.288</v>
      </c>
      <c r="AA127" s="153">
        <v>14078</v>
      </c>
      <c r="AB127" s="153">
        <v>15251.52008</v>
      </c>
      <c r="AC127" s="153">
        <v>16062.999750000001</v>
      </c>
      <c r="AD127" s="153">
        <v>17068</v>
      </c>
      <c r="AE127" s="153">
        <v>18507</v>
      </c>
      <c r="AF127" s="153">
        <v>19750</v>
      </c>
      <c r="AG127" s="153">
        <v>21069</v>
      </c>
      <c r="AH127" s="153">
        <v>22195</v>
      </c>
      <c r="AI127" s="153">
        <v>23339</v>
      </c>
      <c r="AJ127" s="144"/>
      <c r="AK127" s="144"/>
      <c r="AL127" s="14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  <c r="CT127" s="144"/>
      <c r="CU127" s="144"/>
      <c r="CV127" s="144"/>
      <c r="CW127" s="144"/>
      <c r="CX127" s="144"/>
      <c r="CY127" s="144"/>
      <c r="CZ127" s="144"/>
      <c r="DA127" s="144"/>
      <c r="DB127" s="144"/>
      <c r="DC127" s="144"/>
      <c r="DD127" s="144"/>
      <c r="DE127" s="144"/>
    </row>
    <row r="128" spans="1:109" x14ac:dyDescent="0.1">
      <c r="A128" s="113" t="s">
        <v>212</v>
      </c>
      <c r="B128" s="154" t="s">
        <v>199</v>
      </c>
      <c r="C128" s="154" t="s">
        <v>199</v>
      </c>
      <c r="D128" s="154" t="s">
        <v>199</v>
      </c>
      <c r="E128" s="154" t="s">
        <v>199</v>
      </c>
      <c r="F128" s="154" t="s">
        <v>199</v>
      </c>
      <c r="G128" s="153">
        <v>6075</v>
      </c>
      <c r="H128" s="153">
        <v>6256</v>
      </c>
      <c r="I128" s="153">
        <v>6877.77</v>
      </c>
      <c r="J128" s="153">
        <v>7519</v>
      </c>
      <c r="K128" s="153">
        <v>8757</v>
      </c>
      <c r="L128" s="153">
        <v>9476.3610000000008</v>
      </c>
      <c r="M128" s="153">
        <v>9917.2999999999993</v>
      </c>
      <c r="N128" s="153">
        <v>11782.03464</v>
      </c>
      <c r="O128" s="153">
        <v>12128</v>
      </c>
      <c r="P128" s="153">
        <v>12320</v>
      </c>
      <c r="Q128" s="153">
        <v>11606.05277</v>
      </c>
      <c r="R128" s="153">
        <v>10964.935240000001</v>
      </c>
      <c r="S128" s="153">
        <v>10094</v>
      </c>
      <c r="T128" s="153">
        <v>9916</v>
      </c>
      <c r="U128" s="153">
        <v>10163</v>
      </c>
      <c r="V128" s="153">
        <v>10369</v>
      </c>
      <c r="W128" s="153">
        <v>9841</v>
      </c>
      <c r="X128" s="153">
        <v>11385</v>
      </c>
      <c r="Y128" s="153">
        <v>12316.9</v>
      </c>
      <c r="Z128" s="153">
        <v>13586</v>
      </c>
      <c r="AA128" s="153">
        <v>14633</v>
      </c>
      <c r="AB128" s="153">
        <v>15774</v>
      </c>
      <c r="AC128" s="153">
        <v>16181</v>
      </c>
      <c r="AD128" s="153">
        <v>17336</v>
      </c>
      <c r="AE128" s="153">
        <v>18507</v>
      </c>
      <c r="AF128" s="153">
        <v>19750</v>
      </c>
      <c r="AG128" s="153">
        <v>21069</v>
      </c>
      <c r="AH128" s="153">
        <v>22195</v>
      </c>
      <c r="AI128" s="153">
        <v>23339</v>
      </c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  <c r="CT128" s="144"/>
      <c r="CU128" s="144"/>
      <c r="CV128" s="144"/>
      <c r="CW128" s="144"/>
      <c r="CX128" s="144"/>
      <c r="CY128" s="144"/>
      <c r="CZ128" s="144"/>
      <c r="DA128" s="144"/>
      <c r="DB128" s="144"/>
      <c r="DC128" s="144"/>
      <c r="DD128" s="144"/>
      <c r="DE128" s="144"/>
    </row>
    <row r="129" spans="1:109" x14ac:dyDescent="0.1">
      <c r="A129" s="113" t="s">
        <v>213</v>
      </c>
      <c r="B129" s="154" t="s">
        <v>199</v>
      </c>
      <c r="C129" s="154" t="s">
        <v>199</v>
      </c>
      <c r="D129" s="154" t="s">
        <v>199</v>
      </c>
      <c r="E129" s="154" t="s">
        <v>199</v>
      </c>
      <c r="F129" s="154" t="s">
        <v>199</v>
      </c>
      <c r="G129" s="153">
        <v>5640</v>
      </c>
      <c r="H129" s="153">
        <v>6113</v>
      </c>
      <c r="I129" s="153">
        <v>6532</v>
      </c>
      <c r="J129" s="153">
        <v>7077</v>
      </c>
      <c r="K129" s="153">
        <v>8639</v>
      </c>
      <c r="L129" s="153">
        <v>8428</v>
      </c>
      <c r="M129" s="153">
        <v>8755.3111900000004</v>
      </c>
      <c r="N129" s="153">
        <v>10952</v>
      </c>
      <c r="O129" s="153">
        <v>11124.28997</v>
      </c>
      <c r="P129" s="153">
        <v>11215</v>
      </c>
      <c r="Q129" s="153">
        <v>10375</v>
      </c>
      <c r="R129" s="153">
        <v>9262</v>
      </c>
      <c r="S129" s="153">
        <v>9732</v>
      </c>
      <c r="T129" s="153">
        <v>9557.31</v>
      </c>
      <c r="U129" s="153">
        <v>9866.0463600000003</v>
      </c>
      <c r="V129" s="153">
        <v>10205</v>
      </c>
      <c r="W129" s="153">
        <v>9452.7999999999993</v>
      </c>
      <c r="X129" s="153">
        <v>10628</v>
      </c>
      <c r="Y129" s="153">
        <v>11952</v>
      </c>
      <c r="Z129" s="153">
        <v>12776.04</v>
      </c>
      <c r="AA129" s="153">
        <v>13586.3</v>
      </c>
      <c r="AB129" s="153">
        <v>14385</v>
      </c>
      <c r="AC129" s="153">
        <v>15794</v>
      </c>
      <c r="AD129" s="153">
        <v>16800</v>
      </c>
      <c r="AE129" s="153">
        <v>18507</v>
      </c>
      <c r="AF129" s="153">
        <v>19750</v>
      </c>
      <c r="AG129" s="153">
        <v>21069</v>
      </c>
      <c r="AH129" s="153">
        <v>22195</v>
      </c>
      <c r="AI129" s="153">
        <v>23339</v>
      </c>
      <c r="AJ129" s="144"/>
      <c r="AK129" s="144"/>
      <c r="AL129" s="144"/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  <c r="BZ129" s="144"/>
      <c r="CA129" s="144"/>
      <c r="CB129" s="144"/>
      <c r="CC129" s="144"/>
      <c r="CD129" s="144"/>
      <c r="CE129" s="144"/>
      <c r="CF129" s="144"/>
      <c r="CG129" s="144"/>
      <c r="CH129" s="144"/>
      <c r="CI129" s="144"/>
      <c r="CJ129" s="144"/>
      <c r="CK129" s="144"/>
      <c r="CL129" s="144"/>
      <c r="CM129" s="144"/>
      <c r="CN129" s="144"/>
      <c r="CO129" s="144"/>
      <c r="CP129" s="144"/>
      <c r="CQ129" s="144"/>
      <c r="CR129" s="144"/>
      <c r="CS129" s="144"/>
      <c r="CT129" s="144"/>
      <c r="CU129" s="144"/>
      <c r="CV129" s="144"/>
      <c r="CW129" s="144"/>
      <c r="CX129" s="144"/>
      <c r="CY129" s="144"/>
      <c r="CZ129" s="144"/>
      <c r="DA129" s="144"/>
      <c r="DB129" s="144"/>
      <c r="DC129" s="144"/>
      <c r="DD129" s="144"/>
      <c r="DE129" s="144"/>
    </row>
    <row r="130" spans="1:109" x14ac:dyDescent="0.1">
      <c r="A130" s="113" t="s">
        <v>214</v>
      </c>
      <c r="B130" s="154" t="s">
        <v>199</v>
      </c>
      <c r="C130" s="154" t="s">
        <v>199</v>
      </c>
      <c r="D130" s="154" t="s">
        <v>199</v>
      </c>
      <c r="E130" s="154" t="s">
        <v>199</v>
      </c>
      <c r="F130" s="154" t="s">
        <v>199</v>
      </c>
      <c r="G130" s="148">
        <v>176.65899999999999</v>
      </c>
      <c r="H130" s="148">
        <v>41.158999999999999</v>
      </c>
      <c r="I130" s="148">
        <v>95.272670000000005</v>
      </c>
      <c r="J130" s="148">
        <v>120.81532</v>
      </c>
      <c r="K130" s="148">
        <v>43.175280000000001</v>
      </c>
      <c r="L130" s="148">
        <v>305.85811000000001</v>
      </c>
      <c r="M130" s="148">
        <v>284.41311000000002</v>
      </c>
      <c r="N130" s="148">
        <v>236.54664</v>
      </c>
      <c r="O130" s="148">
        <v>330.90460000000002</v>
      </c>
      <c r="P130" s="148">
        <v>314.02647999999999</v>
      </c>
      <c r="Q130" s="148">
        <v>216.64259000000001</v>
      </c>
      <c r="R130" s="148">
        <v>281.28791000000001</v>
      </c>
      <c r="S130" s="148">
        <v>91.032120000000006</v>
      </c>
      <c r="T130" s="148">
        <v>97.722650000000002</v>
      </c>
      <c r="U130" s="148">
        <v>76.241510000000005</v>
      </c>
      <c r="V130" s="148">
        <v>50.235390000000002</v>
      </c>
      <c r="W130" s="148">
        <v>88.682829999999996</v>
      </c>
      <c r="X130" s="148">
        <v>143.38621000000001</v>
      </c>
      <c r="Y130" s="148">
        <v>91.906890000000004</v>
      </c>
      <c r="Z130" s="148">
        <v>184.00277</v>
      </c>
      <c r="AA130" s="148">
        <v>260.95889</v>
      </c>
      <c r="AB130" s="148">
        <v>373.04592000000002</v>
      </c>
      <c r="AC130" s="148">
        <v>161.95126999999999</v>
      </c>
      <c r="AD130" s="148">
        <v>268</v>
      </c>
      <c r="AE130" s="148">
        <v>0</v>
      </c>
      <c r="AF130" s="148">
        <v>0</v>
      </c>
      <c r="AG130" s="148">
        <v>0</v>
      </c>
      <c r="AH130" s="148">
        <v>0</v>
      </c>
      <c r="AI130" s="148">
        <v>0</v>
      </c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  <c r="BZ130" s="144"/>
      <c r="CA130" s="144"/>
      <c r="CB130" s="144"/>
      <c r="CC130" s="144"/>
      <c r="CD130" s="144"/>
      <c r="CE130" s="144"/>
      <c r="CF130" s="144"/>
      <c r="CG130" s="144"/>
      <c r="CH130" s="144"/>
      <c r="CI130" s="144"/>
      <c r="CJ130" s="144"/>
      <c r="CK130" s="144"/>
      <c r="CL130" s="144"/>
      <c r="CM130" s="144"/>
      <c r="CN130" s="144"/>
      <c r="CO130" s="144"/>
      <c r="CP130" s="144"/>
      <c r="CQ130" s="144"/>
      <c r="CR130" s="144"/>
      <c r="CS130" s="144"/>
      <c r="CT130" s="144"/>
      <c r="CU130" s="144"/>
      <c r="CV130" s="144"/>
      <c r="CW130" s="144"/>
      <c r="CX130" s="144"/>
      <c r="CY130" s="144"/>
      <c r="CZ130" s="144"/>
      <c r="DA130" s="144"/>
      <c r="DB130" s="144"/>
      <c r="DC130" s="144"/>
      <c r="DD130" s="144"/>
      <c r="DE130" s="144"/>
    </row>
    <row r="131" spans="1:109" x14ac:dyDescent="0.1">
      <c r="A131" s="113" t="s">
        <v>215</v>
      </c>
      <c r="B131" s="154" t="s">
        <v>199</v>
      </c>
      <c r="C131" s="154" t="s">
        <v>199</v>
      </c>
      <c r="D131" s="154" t="s">
        <v>199</v>
      </c>
      <c r="E131" s="154" t="s">
        <v>199</v>
      </c>
      <c r="F131" s="154" t="s">
        <v>199</v>
      </c>
      <c r="G131" s="154" t="s">
        <v>260</v>
      </c>
      <c r="H131" s="154" t="s">
        <v>256</v>
      </c>
      <c r="I131" s="154" t="s">
        <v>218</v>
      </c>
      <c r="J131" s="154" t="s">
        <v>256</v>
      </c>
      <c r="K131" s="154" t="s">
        <v>240</v>
      </c>
      <c r="L131" s="154" t="s">
        <v>244</v>
      </c>
      <c r="M131" s="154" t="s">
        <v>296</v>
      </c>
      <c r="N131" s="154" t="s">
        <v>224</v>
      </c>
      <c r="O131" s="154" t="s">
        <v>223</v>
      </c>
      <c r="P131" s="154" t="s">
        <v>222</v>
      </c>
      <c r="Q131" s="154" t="s">
        <v>222</v>
      </c>
      <c r="R131" s="154" t="s">
        <v>297</v>
      </c>
      <c r="S131" s="154" t="s">
        <v>287</v>
      </c>
      <c r="T131" s="154" t="s">
        <v>276</v>
      </c>
      <c r="U131" s="154" t="s">
        <v>287</v>
      </c>
      <c r="V131" s="154" t="s">
        <v>298</v>
      </c>
      <c r="W131" s="154" t="s">
        <v>291</v>
      </c>
      <c r="X131" s="154" t="s">
        <v>287</v>
      </c>
      <c r="Y131" s="154" t="s">
        <v>287</v>
      </c>
      <c r="Z131" s="154" t="s">
        <v>287</v>
      </c>
      <c r="AA131" s="154" t="s">
        <v>287</v>
      </c>
      <c r="AB131" s="154" t="s">
        <v>285</v>
      </c>
      <c r="AC131" s="154" t="s">
        <v>216</v>
      </c>
      <c r="AD131" s="154" t="s">
        <v>233</v>
      </c>
      <c r="AE131" s="154" t="s">
        <v>177</v>
      </c>
      <c r="AF131" s="154" t="s">
        <v>177</v>
      </c>
      <c r="AG131" s="154" t="s">
        <v>177</v>
      </c>
      <c r="AH131" s="154" t="s">
        <v>177</v>
      </c>
      <c r="AI131" s="154" t="s">
        <v>177</v>
      </c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  <c r="BZ131" s="144"/>
      <c r="CA131" s="144"/>
      <c r="CB131" s="144"/>
      <c r="CC131" s="144"/>
      <c r="CD131" s="144"/>
      <c r="CE131" s="144"/>
      <c r="CF131" s="144"/>
      <c r="CG131" s="144"/>
      <c r="CH131" s="144"/>
      <c r="CI131" s="144"/>
      <c r="CJ131" s="144"/>
      <c r="CK131" s="144"/>
      <c r="CL131" s="144"/>
      <c r="CM131" s="144"/>
      <c r="CN131" s="144"/>
      <c r="CO131" s="144"/>
      <c r="CP131" s="144"/>
      <c r="CQ131" s="144"/>
      <c r="CR131" s="144"/>
      <c r="CS131" s="144"/>
      <c r="CT131" s="144"/>
      <c r="CU131" s="144"/>
      <c r="CV131" s="144"/>
      <c r="CW131" s="144"/>
      <c r="CX131" s="144"/>
      <c r="CY131" s="144"/>
      <c r="CZ131" s="144"/>
      <c r="DA131" s="144"/>
      <c r="DB131" s="144"/>
      <c r="DC131" s="144"/>
      <c r="DD131" s="144"/>
      <c r="DE131" s="144"/>
    </row>
    <row r="132" spans="1:109" x14ac:dyDescent="0.1">
      <c r="A132" s="113" t="s">
        <v>234</v>
      </c>
      <c r="B132" s="154" t="s">
        <v>199</v>
      </c>
      <c r="C132" s="154" t="s">
        <v>199</v>
      </c>
      <c r="D132" s="154" t="s">
        <v>199</v>
      </c>
      <c r="E132" s="154" t="s">
        <v>199</v>
      </c>
      <c r="F132" s="154" t="s">
        <v>199</v>
      </c>
      <c r="G132" s="154" t="s">
        <v>199</v>
      </c>
      <c r="H132" s="154" t="s">
        <v>199</v>
      </c>
      <c r="I132" s="154" t="s">
        <v>199</v>
      </c>
      <c r="J132" s="154" t="s">
        <v>199</v>
      </c>
      <c r="K132" s="154" t="s">
        <v>199</v>
      </c>
      <c r="L132" s="154" t="s">
        <v>199</v>
      </c>
      <c r="M132" s="154" t="s">
        <v>199</v>
      </c>
      <c r="N132" s="154" t="s">
        <v>199</v>
      </c>
      <c r="O132" s="154" t="s">
        <v>199</v>
      </c>
      <c r="P132" s="154" t="s">
        <v>199</v>
      </c>
      <c r="Q132" s="154" t="s">
        <v>199</v>
      </c>
      <c r="R132" s="154" t="s">
        <v>199</v>
      </c>
      <c r="S132" s="154" t="s">
        <v>199</v>
      </c>
      <c r="T132" s="154" t="s">
        <v>199</v>
      </c>
      <c r="U132" s="155">
        <v>9890.94</v>
      </c>
      <c r="V132" s="155">
        <v>10197</v>
      </c>
      <c r="W132" s="154" t="s">
        <v>199</v>
      </c>
      <c r="X132" s="154" t="s">
        <v>199</v>
      </c>
      <c r="Y132" s="154" t="s">
        <v>199</v>
      </c>
      <c r="Z132" s="154" t="s">
        <v>199</v>
      </c>
      <c r="AA132" s="154" t="s">
        <v>199</v>
      </c>
      <c r="AB132" s="154" t="s">
        <v>199</v>
      </c>
      <c r="AC132" s="154" t="s">
        <v>199</v>
      </c>
      <c r="AD132" s="154" t="s">
        <v>199</v>
      </c>
      <c r="AE132" s="154" t="s">
        <v>199</v>
      </c>
      <c r="AF132" s="154" t="s">
        <v>199</v>
      </c>
      <c r="AG132" s="154" t="s">
        <v>199</v>
      </c>
      <c r="AH132" s="154" t="s">
        <v>199</v>
      </c>
      <c r="AI132" s="154" t="s">
        <v>199</v>
      </c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  <c r="BZ132" s="144"/>
      <c r="CA132" s="144"/>
      <c r="CB132" s="144"/>
      <c r="CC132" s="144"/>
      <c r="CD132" s="144"/>
      <c r="CE132" s="144"/>
      <c r="CF132" s="144"/>
      <c r="CG132" s="144"/>
      <c r="CH132" s="144"/>
      <c r="CI132" s="144"/>
      <c r="CJ132" s="144"/>
      <c r="CK132" s="144"/>
      <c r="CL132" s="144"/>
      <c r="CM132" s="144"/>
      <c r="CN132" s="144"/>
      <c r="CO132" s="144"/>
      <c r="CP132" s="144"/>
      <c r="CQ132" s="144"/>
      <c r="CR132" s="144"/>
      <c r="CS132" s="144"/>
      <c r="CT132" s="144"/>
      <c r="CU132" s="144"/>
      <c r="CV132" s="144"/>
      <c r="CW132" s="144"/>
      <c r="CX132" s="144"/>
      <c r="CY132" s="144"/>
      <c r="CZ132" s="144"/>
      <c r="DA132" s="144"/>
      <c r="DB132" s="144"/>
      <c r="DC132" s="144"/>
      <c r="DD132" s="144"/>
      <c r="DE132" s="144"/>
    </row>
    <row r="133" spans="1:109" x14ac:dyDescent="0.1">
      <c r="A133" s="113" t="s">
        <v>236</v>
      </c>
      <c r="B133" s="154" t="s">
        <v>199</v>
      </c>
      <c r="C133" s="154" t="s">
        <v>199</v>
      </c>
      <c r="D133" s="154" t="s">
        <v>199</v>
      </c>
      <c r="E133" s="154" t="s">
        <v>199</v>
      </c>
      <c r="F133" s="154" t="s">
        <v>199</v>
      </c>
      <c r="G133" s="154" t="s">
        <v>199</v>
      </c>
      <c r="H133" s="154" t="s">
        <v>199</v>
      </c>
      <c r="I133" s="154" t="s">
        <v>199</v>
      </c>
      <c r="J133" s="154" t="s">
        <v>199</v>
      </c>
      <c r="K133" s="154" t="s">
        <v>199</v>
      </c>
      <c r="L133" s="154" t="s">
        <v>199</v>
      </c>
      <c r="M133" s="154" t="s">
        <v>199</v>
      </c>
      <c r="N133" s="154" t="s">
        <v>199</v>
      </c>
      <c r="O133" s="154" t="s">
        <v>199</v>
      </c>
      <c r="P133" s="154" t="s">
        <v>199</v>
      </c>
      <c r="Q133" s="154" t="s">
        <v>199</v>
      </c>
      <c r="R133" s="154" t="s">
        <v>199</v>
      </c>
      <c r="S133" s="154" t="s">
        <v>199</v>
      </c>
      <c r="T133" s="154" t="s">
        <v>199</v>
      </c>
      <c r="U133" s="154" t="s">
        <v>199</v>
      </c>
      <c r="V133" s="157">
        <v>10395</v>
      </c>
      <c r="W133" s="154" t="s">
        <v>199</v>
      </c>
      <c r="X133" s="154" t="s">
        <v>199</v>
      </c>
      <c r="Y133" s="154" t="s">
        <v>199</v>
      </c>
      <c r="Z133" s="154" t="s">
        <v>199</v>
      </c>
      <c r="AA133" s="154" t="s">
        <v>199</v>
      </c>
      <c r="AB133" s="154" t="s">
        <v>199</v>
      </c>
      <c r="AC133" s="154" t="s">
        <v>199</v>
      </c>
      <c r="AD133" s="154" t="s">
        <v>199</v>
      </c>
      <c r="AE133" s="154" t="s">
        <v>199</v>
      </c>
      <c r="AF133" s="154" t="s">
        <v>199</v>
      </c>
      <c r="AG133" s="154" t="s">
        <v>199</v>
      </c>
      <c r="AH133" s="154" t="s">
        <v>199</v>
      </c>
      <c r="AI133" s="154" t="s">
        <v>199</v>
      </c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4"/>
      <c r="AW133" s="144"/>
      <c r="AX133" s="144"/>
      <c r="AY133" s="144"/>
      <c r="AZ133" s="144"/>
      <c r="BA133" s="144"/>
      <c r="BB133" s="144"/>
      <c r="BC133" s="144"/>
      <c r="BD133" s="144"/>
      <c r="BE133" s="144"/>
      <c r="BF133" s="144"/>
      <c r="BG133" s="144"/>
      <c r="BH133" s="144"/>
      <c r="BI133" s="144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  <c r="BU133" s="144"/>
      <c r="BV133" s="144"/>
      <c r="BW133" s="144"/>
      <c r="BX133" s="144"/>
      <c r="BY133" s="144"/>
      <c r="BZ133" s="144"/>
      <c r="CA133" s="144"/>
      <c r="CB133" s="144"/>
      <c r="CC133" s="144"/>
      <c r="CD133" s="144"/>
      <c r="CE133" s="144"/>
      <c r="CF133" s="144"/>
      <c r="CG133" s="144"/>
      <c r="CH133" s="144"/>
      <c r="CI133" s="144"/>
      <c r="CJ133" s="144"/>
      <c r="CK133" s="144"/>
      <c r="CL133" s="144"/>
      <c r="CM133" s="144"/>
      <c r="CN133" s="144"/>
      <c r="CO133" s="144"/>
      <c r="CP133" s="144"/>
      <c r="CQ133" s="144"/>
      <c r="CR133" s="144"/>
      <c r="CS133" s="144"/>
      <c r="CT133" s="144"/>
      <c r="CU133" s="144"/>
      <c r="CV133" s="144"/>
      <c r="CW133" s="144"/>
      <c r="CX133" s="144"/>
      <c r="CY133" s="144"/>
      <c r="CZ133" s="144"/>
      <c r="DA133" s="144"/>
      <c r="DB133" s="144"/>
      <c r="DC133" s="144"/>
      <c r="DD133" s="144"/>
      <c r="DE133" s="144"/>
    </row>
    <row r="134" spans="1:109" x14ac:dyDescent="0.1">
      <c r="A134" s="113" t="s">
        <v>237</v>
      </c>
      <c r="B134" s="154" t="s">
        <v>199</v>
      </c>
      <c r="C134" s="154" t="s">
        <v>199</v>
      </c>
      <c r="D134" s="154" t="s">
        <v>199</v>
      </c>
      <c r="E134" s="154" t="s">
        <v>199</v>
      </c>
      <c r="F134" s="154" t="s">
        <v>199</v>
      </c>
      <c r="G134" s="154" t="s">
        <v>238</v>
      </c>
      <c r="H134" s="154" t="s">
        <v>238</v>
      </c>
      <c r="I134" s="154" t="s">
        <v>238</v>
      </c>
      <c r="J134" s="154" t="s">
        <v>238</v>
      </c>
      <c r="K134" s="154" t="s">
        <v>238</v>
      </c>
      <c r="L134" s="154" t="s">
        <v>238</v>
      </c>
      <c r="M134" s="154" t="s">
        <v>238</v>
      </c>
      <c r="N134" s="154" t="s">
        <v>238</v>
      </c>
      <c r="O134" s="154" t="s">
        <v>238</v>
      </c>
      <c r="P134" s="154" t="s">
        <v>238</v>
      </c>
      <c r="Q134" s="154" t="s">
        <v>238</v>
      </c>
      <c r="R134" s="154" t="s">
        <v>238</v>
      </c>
      <c r="S134" s="154" t="s">
        <v>238</v>
      </c>
      <c r="T134" s="154" t="s">
        <v>238</v>
      </c>
      <c r="U134" s="154" t="s">
        <v>238</v>
      </c>
      <c r="V134" s="154" t="s">
        <v>238</v>
      </c>
      <c r="W134" s="154" t="s">
        <v>238</v>
      </c>
      <c r="X134" s="154" t="s">
        <v>238</v>
      </c>
      <c r="Y134" s="154" t="s">
        <v>238</v>
      </c>
      <c r="Z134" s="154" t="s">
        <v>238</v>
      </c>
      <c r="AA134" s="154" t="s">
        <v>238</v>
      </c>
      <c r="AB134" s="154" t="s">
        <v>238</v>
      </c>
      <c r="AC134" s="154" t="s">
        <v>238</v>
      </c>
      <c r="AD134" s="154" t="s">
        <v>238</v>
      </c>
      <c r="AE134" s="154" t="s">
        <v>238</v>
      </c>
      <c r="AF134" s="154" t="s">
        <v>238</v>
      </c>
      <c r="AG134" s="154" t="s">
        <v>238</v>
      </c>
      <c r="AH134" s="154" t="s">
        <v>238</v>
      </c>
      <c r="AI134" s="154" t="s">
        <v>238</v>
      </c>
      <c r="AJ134" s="144"/>
      <c r="AK134" s="144"/>
      <c r="AL134" s="144"/>
      <c r="AM134" s="144"/>
      <c r="AN134" s="144"/>
      <c r="AO134" s="144"/>
      <c r="AP134" s="144"/>
      <c r="AQ134" s="144"/>
      <c r="AR134" s="144"/>
      <c r="AS134" s="144"/>
      <c r="AT134" s="144"/>
      <c r="AU134" s="144"/>
      <c r="AV134" s="144"/>
      <c r="AW134" s="144"/>
      <c r="AX134" s="144"/>
      <c r="AY134" s="144"/>
      <c r="AZ134" s="144"/>
      <c r="BA134" s="144"/>
      <c r="BB134" s="144"/>
      <c r="BC134" s="144"/>
      <c r="BD134" s="144"/>
      <c r="BE134" s="144"/>
      <c r="BF134" s="144"/>
      <c r="BG134" s="144"/>
      <c r="BH134" s="144"/>
      <c r="BI134" s="144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  <c r="BU134" s="144"/>
      <c r="BV134" s="144"/>
      <c r="BW134" s="144"/>
      <c r="BX134" s="144"/>
      <c r="BY134" s="144"/>
      <c r="BZ134" s="144"/>
      <c r="CA134" s="144"/>
      <c r="CB134" s="144"/>
      <c r="CC134" s="144"/>
      <c r="CD134" s="144"/>
      <c r="CE134" s="144"/>
      <c r="CF134" s="144"/>
      <c r="CG134" s="144"/>
      <c r="CH134" s="144"/>
      <c r="CI134" s="144"/>
      <c r="CJ134" s="144"/>
      <c r="CK134" s="144"/>
      <c r="CL134" s="144"/>
      <c r="CM134" s="144"/>
      <c r="CN134" s="144"/>
      <c r="CO134" s="144"/>
      <c r="CP134" s="144"/>
      <c r="CQ134" s="144"/>
      <c r="CR134" s="144"/>
      <c r="CS134" s="144"/>
      <c r="CT134" s="144"/>
      <c r="CU134" s="144"/>
      <c r="CV134" s="144"/>
      <c r="CW134" s="144"/>
      <c r="CX134" s="144"/>
      <c r="CY134" s="144"/>
      <c r="CZ134" s="144"/>
      <c r="DA134" s="144"/>
      <c r="DB134" s="144"/>
      <c r="DC134" s="144"/>
      <c r="DD134" s="144"/>
      <c r="DE134" s="144"/>
    </row>
    <row r="135" spans="1:109" x14ac:dyDescent="0.1">
      <c r="A135" s="115" t="s">
        <v>299</v>
      </c>
      <c r="B135" s="154" t="s">
        <v>199</v>
      </c>
      <c r="C135" s="154" t="s">
        <v>199</v>
      </c>
      <c r="D135" s="154" t="s">
        <v>199</v>
      </c>
      <c r="E135" s="154" t="s">
        <v>199</v>
      </c>
      <c r="F135" s="154" t="s">
        <v>199</v>
      </c>
      <c r="G135" s="154" t="s">
        <v>199</v>
      </c>
      <c r="H135" s="154" t="s">
        <v>199</v>
      </c>
      <c r="I135" s="154" t="s">
        <v>199</v>
      </c>
      <c r="J135" s="154" t="s">
        <v>199</v>
      </c>
      <c r="K135" s="154" t="s">
        <v>199</v>
      </c>
      <c r="L135" s="154" t="s">
        <v>199</v>
      </c>
      <c r="M135" s="152">
        <v>-391</v>
      </c>
      <c r="N135" s="152">
        <v>-417</v>
      </c>
      <c r="O135" s="152">
        <v>-397</v>
      </c>
      <c r="P135" s="152">
        <v>-463</v>
      </c>
      <c r="Q135" s="152">
        <v>-483</v>
      </c>
      <c r="R135" s="152">
        <v>-856</v>
      </c>
      <c r="S135" s="152">
        <v>-733</v>
      </c>
      <c r="T135" s="152">
        <v>-841</v>
      </c>
      <c r="U135" s="152">
        <v>-919</v>
      </c>
      <c r="V135" s="152">
        <v>-946</v>
      </c>
      <c r="W135" s="152">
        <v>-1437</v>
      </c>
      <c r="X135" s="152">
        <v>-1597</v>
      </c>
      <c r="Y135" s="152">
        <v>-906</v>
      </c>
      <c r="Z135" s="153">
        <v>-1151.26667</v>
      </c>
      <c r="AA135" s="153">
        <v>-1106.3499999999999</v>
      </c>
      <c r="AB135" s="153">
        <v>-950.95</v>
      </c>
      <c r="AC135" s="154" t="s">
        <v>199</v>
      </c>
      <c r="AD135" s="154" t="s">
        <v>199</v>
      </c>
      <c r="AE135" s="154" t="s">
        <v>199</v>
      </c>
      <c r="AF135" s="154" t="s">
        <v>199</v>
      </c>
      <c r="AG135" s="154" t="s">
        <v>199</v>
      </c>
      <c r="AH135" s="154" t="s">
        <v>199</v>
      </c>
      <c r="AI135" s="154" t="s">
        <v>199</v>
      </c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44"/>
      <c r="BH135" s="144"/>
      <c r="BI135" s="144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  <c r="BU135" s="144"/>
      <c r="BV135" s="144"/>
      <c r="BW135" s="144"/>
      <c r="BX135" s="144"/>
      <c r="BY135" s="144"/>
      <c r="BZ135" s="144"/>
      <c r="CA135" s="144"/>
      <c r="CB135" s="144"/>
      <c r="CC135" s="144"/>
      <c r="CD135" s="144"/>
      <c r="CE135" s="144"/>
      <c r="CF135" s="144"/>
      <c r="CG135" s="144"/>
      <c r="CH135" s="144"/>
      <c r="CI135" s="144"/>
      <c r="CJ135" s="144"/>
      <c r="CK135" s="144"/>
      <c r="CL135" s="144"/>
      <c r="CM135" s="144"/>
      <c r="CN135" s="144"/>
      <c r="CO135" s="144"/>
      <c r="CP135" s="144"/>
      <c r="CQ135" s="144"/>
      <c r="CR135" s="144"/>
      <c r="CS135" s="144"/>
      <c r="CT135" s="144"/>
      <c r="CU135" s="144"/>
      <c r="CV135" s="144"/>
      <c r="CW135" s="144"/>
      <c r="CX135" s="144"/>
      <c r="CY135" s="144"/>
      <c r="CZ135" s="144"/>
      <c r="DA135" s="144"/>
      <c r="DB135" s="144"/>
      <c r="DC135" s="144"/>
      <c r="DD135" s="144"/>
      <c r="DE135" s="144"/>
    </row>
    <row r="136" spans="1:109" x14ac:dyDescent="0.1">
      <c r="A136" s="113" t="s">
        <v>210</v>
      </c>
      <c r="B136" s="154" t="s">
        <v>199</v>
      </c>
      <c r="C136" s="154" t="s">
        <v>199</v>
      </c>
      <c r="D136" s="154" t="s">
        <v>199</v>
      </c>
      <c r="E136" s="154" t="s">
        <v>199</v>
      </c>
      <c r="F136" s="154" t="s">
        <v>199</v>
      </c>
      <c r="G136" s="154" t="s">
        <v>199</v>
      </c>
      <c r="H136" s="154" t="s">
        <v>199</v>
      </c>
      <c r="I136" s="154" t="s">
        <v>199</v>
      </c>
      <c r="J136" s="154" t="s">
        <v>199</v>
      </c>
      <c r="K136" s="154" t="s">
        <v>199</v>
      </c>
      <c r="L136" s="154" t="s">
        <v>199</v>
      </c>
      <c r="M136" s="153">
        <v>-424.65</v>
      </c>
      <c r="N136" s="153">
        <v>-422.12</v>
      </c>
      <c r="O136" s="153">
        <v>-406.36667</v>
      </c>
      <c r="P136" s="153">
        <v>-395.15714000000003</v>
      </c>
      <c r="Q136" s="153">
        <v>-479.91428999999999</v>
      </c>
      <c r="R136" s="153">
        <v>-573.38750000000005</v>
      </c>
      <c r="S136" s="153">
        <v>-656.51428999999996</v>
      </c>
      <c r="T136" s="153">
        <v>-792.53332999999998</v>
      </c>
      <c r="U136" s="153">
        <v>-920.61249999999995</v>
      </c>
      <c r="V136" s="153">
        <v>-950.875</v>
      </c>
      <c r="W136" s="153">
        <v>-1094.21111</v>
      </c>
      <c r="X136" s="153">
        <v>-838.61667</v>
      </c>
      <c r="Y136" s="153">
        <v>-857.85713999999996</v>
      </c>
      <c r="Z136" s="154" t="s">
        <v>199</v>
      </c>
      <c r="AA136" s="154" t="s">
        <v>199</v>
      </c>
      <c r="AB136" s="154" t="s">
        <v>199</v>
      </c>
      <c r="AC136" s="154" t="s">
        <v>199</v>
      </c>
      <c r="AD136" s="154" t="s">
        <v>199</v>
      </c>
      <c r="AE136" s="154" t="s">
        <v>199</v>
      </c>
      <c r="AF136" s="154" t="s">
        <v>199</v>
      </c>
      <c r="AG136" s="154" t="s">
        <v>199</v>
      </c>
      <c r="AH136" s="154" t="s">
        <v>199</v>
      </c>
      <c r="AI136" s="154" t="s">
        <v>199</v>
      </c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  <c r="BD136" s="144"/>
      <c r="BE136" s="144"/>
      <c r="BF136" s="144"/>
      <c r="BG136" s="144"/>
      <c r="BH136" s="144"/>
      <c r="BI136" s="144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  <c r="BU136" s="144"/>
      <c r="BV136" s="144"/>
      <c r="BW136" s="144"/>
      <c r="BX136" s="144"/>
      <c r="BY136" s="144"/>
      <c r="BZ136" s="144"/>
      <c r="CA136" s="144"/>
      <c r="CB136" s="144"/>
      <c r="CC136" s="144"/>
      <c r="CD136" s="144"/>
      <c r="CE136" s="144"/>
      <c r="CF136" s="144"/>
      <c r="CG136" s="144"/>
      <c r="CH136" s="144"/>
      <c r="CI136" s="144"/>
      <c r="CJ136" s="144"/>
      <c r="CK136" s="144"/>
      <c r="CL136" s="144"/>
      <c r="CM136" s="144"/>
      <c r="CN136" s="144"/>
      <c r="CO136" s="144"/>
      <c r="CP136" s="144"/>
      <c r="CQ136" s="144"/>
      <c r="CR136" s="144"/>
      <c r="CS136" s="144"/>
      <c r="CT136" s="144"/>
      <c r="CU136" s="144"/>
      <c r="CV136" s="144"/>
      <c r="CW136" s="144"/>
      <c r="CX136" s="144"/>
      <c r="CY136" s="144"/>
      <c r="CZ136" s="144"/>
      <c r="DA136" s="144"/>
      <c r="DB136" s="144"/>
      <c r="DC136" s="144"/>
      <c r="DD136" s="144"/>
      <c r="DE136" s="144"/>
    </row>
    <row r="137" spans="1:109" x14ac:dyDescent="0.1">
      <c r="A137" s="113" t="s">
        <v>211</v>
      </c>
      <c r="B137" s="154" t="s">
        <v>199</v>
      </c>
      <c r="C137" s="154" t="s">
        <v>199</v>
      </c>
      <c r="D137" s="154" t="s">
        <v>199</v>
      </c>
      <c r="E137" s="154" t="s">
        <v>199</v>
      </c>
      <c r="F137" s="154" t="s">
        <v>199</v>
      </c>
      <c r="G137" s="154" t="s">
        <v>199</v>
      </c>
      <c r="H137" s="154" t="s">
        <v>199</v>
      </c>
      <c r="I137" s="154" t="s">
        <v>199</v>
      </c>
      <c r="J137" s="154" t="s">
        <v>199</v>
      </c>
      <c r="K137" s="154" t="s">
        <v>199</v>
      </c>
      <c r="L137" s="154" t="s">
        <v>199</v>
      </c>
      <c r="M137" s="153">
        <v>-430.5</v>
      </c>
      <c r="N137" s="153">
        <v>-420</v>
      </c>
      <c r="O137" s="153">
        <v>-414.3</v>
      </c>
      <c r="P137" s="153">
        <v>-399.6</v>
      </c>
      <c r="Q137" s="153">
        <v>-479.9</v>
      </c>
      <c r="R137" s="153">
        <v>-532.95000000000005</v>
      </c>
      <c r="S137" s="153">
        <v>-662</v>
      </c>
      <c r="T137" s="153">
        <v>-796.8</v>
      </c>
      <c r="U137" s="153">
        <v>-928.6</v>
      </c>
      <c r="V137" s="153">
        <v>-945.5</v>
      </c>
      <c r="W137" s="153">
        <v>-1007</v>
      </c>
      <c r="X137" s="153">
        <v>-818.6</v>
      </c>
      <c r="Y137" s="153">
        <v>-867</v>
      </c>
      <c r="Z137" s="153">
        <v>-1130.2</v>
      </c>
      <c r="AA137" s="153">
        <v>-1028.75</v>
      </c>
      <c r="AB137" s="153">
        <v>-950.95</v>
      </c>
      <c r="AC137" s="154" t="s">
        <v>199</v>
      </c>
      <c r="AD137" s="154" t="s">
        <v>199</v>
      </c>
      <c r="AE137" s="154" t="s">
        <v>199</v>
      </c>
      <c r="AF137" s="154" t="s">
        <v>199</v>
      </c>
      <c r="AG137" s="154" t="s">
        <v>199</v>
      </c>
      <c r="AH137" s="154" t="s">
        <v>199</v>
      </c>
      <c r="AI137" s="154" t="s">
        <v>199</v>
      </c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  <c r="BD137" s="144"/>
      <c r="BE137" s="144"/>
      <c r="BF137" s="144"/>
      <c r="BG137" s="144"/>
      <c r="BH137" s="144"/>
      <c r="BI137" s="144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  <c r="BU137" s="144"/>
      <c r="BV137" s="144"/>
      <c r="BW137" s="144"/>
      <c r="BX137" s="144"/>
      <c r="BY137" s="144"/>
      <c r="BZ137" s="144"/>
      <c r="CA137" s="144"/>
      <c r="CB137" s="144"/>
      <c r="CC137" s="144"/>
      <c r="CD137" s="144"/>
      <c r="CE137" s="144"/>
      <c r="CF137" s="144"/>
      <c r="CG137" s="144"/>
      <c r="CH137" s="144"/>
      <c r="CI137" s="144"/>
      <c r="CJ137" s="144"/>
      <c r="CK137" s="144"/>
      <c r="CL137" s="144"/>
      <c r="CM137" s="144"/>
      <c r="CN137" s="144"/>
      <c r="CO137" s="144"/>
      <c r="CP137" s="144"/>
      <c r="CQ137" s="144"/>
      <c r="CR137" s="144"/>
      <c r="CS137" s="144"/>
      <c r="CT137" s="144"/>
      <c r="CU137" s="144"/>
      <c r="CV137" s="144"/>
      <c r="CW137" s="144"/>
      <c r="CX137" s="144"/>
      <c r="CY137" s="144"/>
      <c r="CZ137" s="144"/>
      <c r="DA137" s="144"/>
      <c r="DB137" s="144"/>
      <c r="DC137" s="144"/>
      <c r="DD137" s="144"/>
      <c r="DE137" s="144"/>
    </row>
    <row r="138" spans="1:109" x14ac:dyDescent="0.1">
      <c r="A138" s="113" t="s">
        <v>212</v>
      </c>
      <c r="B138" s="154" t="s">
        <v>199</v>
      </c>
      <c r="C138" s="154" t="s">
        <v>199</v>
      </c>
      <c r="D138" s="154" t="s">
        <v>199</v>
      </c>
      <c r="E138" s="154" t="s">
        <v>199</v>
      </c>
      <c r="F138" s="154" t="s">
        <v>199</v>
      </c>
      <c r="G138" s="154" t="s">
        <v>199</v>
      </c>
      <c r="H138" s="154" t="s">
        <v>199</v>
      </c>
      <c r="I138" s="154" t="s">
        <v>199</v>
      </c>
      <c r="J138" s="154" t="s">
        <v>199</v>
      </c>
      <c r="K138" s="154" t="s">
        <v>199</v>
      </c>
      <c r="L138" s="154" t="s">
        <v>199</v>
      </c>
      <c r="M138" s="153">
        <v>-449</v>
      </c>
      <c r="N138" s="153">
        <v>-450.8</v>
      </c>
      <c r="O138" s="153">
        <v>-420</v>
      </c>
      <c r="P138" s="153">
        <v>-410</v>
      </c>
      <c r="Q138" s="153">
        <v>-511</v>
      </c>
      <c r="R138" s="153">
        <v>-835</v>
      </c>
      <c r="S138" s="153">
        <v>-674</v>
      </c>
      <c r="T138" s="153">
        <v>-844</v>
      </c>
      <c r="U138" s="153">
        <v>-937</v>
      </c>
      <c r="V138" s="153">
        <v>-1000</v>
      </c>
      <c r="W138" s="153">
        <v>-1429</v>
      </c>
      <c r="X138" s="153">
        <v>-923</v>
      </c>
      <c r="Y138" s="153">
        <v>-1029</v>
      </c>
      <c r="Z138" s="153">
        <v>-1331</v>
      </c>
      <c r="AA138" s="153">
        <v>-1331</v>
      </c>
      <c r="AB138" s="153">
        <v>-1018</v>
      </c>
      <c r="AC138" s="154" t="s">
        <v>199</v>
      </c>
      <c r="AD138" s="154" t="s">
        <v>199</v>
      </c>
      <c r="AE138" s="154" t="s">
        <v>199</v>
      </c>
      <c r="AF138" s="154" t="s">
        <v>199</v>
      </c>
      <c r="AG138" s="154" t="s">
        <v>199</v>
      </c>
      <c r="AH138" s="154" t="s">
        <v>199</v>
      </c>
      <c r="AI138" s="154" t="s">
        <v>199</v>
      </c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  <c r="BD138" s="144"/>
      <c r="BE138" s="144"/>
      <c r="BF138" s="144"/>
      <c r="BG138" s="144"/>
      <c r="BH138" s="144"/>
      <c r="BI138" s="144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  <c r="BU138" s="144"/>
      <c r="BV138" s="144"/>
      <c r="BW138" s="144"/>
      <c r="BX138" s="144"/>
      <c r="BY138" s="144"/>
      <c r="BZ138" s="144"/>
      <c r="CA138" s="144"/>
      <c r="CB138" s="144"/>
      <c r="CC138" s="144"/>
      <c r="CD138" s="144"/>
      <c r="CE138" s="144"/>
      <c r="CF138" s="144"/>
      <c r="CG138" s="144"/>
      <c r="CH138" s="144"/>
      <c r="CI138" s="144"/>
      <c r="CJ138" s="144"/>
      <c r="CK138" s="144"/>
      <c r="CL138" s="144"/>
      <c r="CM138" s="144"/>
      <c r="CN138" s="144"/>
      <c r="CO138" s="144"/>
      <c r="CP138" s="144"/>
      <c r="CQ138" s="144"/>
      <c r="CR138" s="144"/>
      <c r="CS138" s="144"/>
      <c r="CT138" s="144"/>
      <c r="CU138" s="144"/>
      <c r="CV138" s="144"/>
      <c r="CW138" s="144"/>
      <c r="CX138" s="144"/>
      <c r="CY138" s="144"/>
      <c r="CZ138" s="144"/>
      <c r="DA138" s="144"/>
      <c r="DB138" s="144"/>
      <c r="DC138" s="144"/>
      <c r="DD138" s="144"/>
      <c r="DE138" s="144"/>
    </row>
    <row r="139" spans="1:109" x14ac:dyDescent="0.1">
      <c r="A139" s="113" t="s">
        <v>213</v>
      </c>
      <c r="B139" s="154" t="s">
        <v>199</v>
      </c>
      <c r="C139" s="154" t="s">
        <v>199</v>
      </c>
      <c r="D139" s="154" t="s">
        <v>199</v>
      </c>
      <c r="E139" s="154" t="s">
        <v>199</v>
      </c>
      <c r="F139" s="154" t="s">
        <v>199</v>
      </c>
      <c r="G139" s="154" t="s">
        <v>199</v>
      </c>
      <c r="H139" s="154" t="s">
        <v>199</v>
      </c>
      <c r="I139" s="154" t="s">
        <v>199</v>
      </c>
      <c r="J139" s="154" t="s">
        <v>199</v>
      </c>
      <c r="K139" s="154" t="s">
        <v>199</v>
      </c>
      <c r="L139" s="154" t="s">
        <v>199</v>
      </c>
      <c r="M139" s="153">
        <v>-388.6</v>
      </c>
      <c r="N139" s="153">
        <v>-395</v>
      </c>
      <c r="O139" s="153">
        <v>-361</v>
      </c>
      <c r="P139" s="153">
        <v>-381</v>
      </c>
      <c r="Q139" s="153">
        <v>-449</v>
      </c>
      <c r="R139" s="153">
        <v>-530</v>
      </c>
      <c r="S139" s="153">
        <v>-638.5</v>
      </c>
      <c r="T139" s="153">
        <v>-727</v>
      </c>
      <c r="U139" s="153">
        <v>-879</v>
      </c>
      <c r="V139" s="153">
        <v>-934</v>
      </c>
      <c r="W139" s="153">
        <v>-977</v>
      </c>
      <c r="X139" s="153">
        <v>-808</v>
      </c>
      <c r="Y139" s="153">
        <v>-771</v>
      </c>
      <c r="Z139" s="153">
        <v>-984.2</v>
      </c>
      <c r="AA139" s="153">
        <v>-945.6</v>
      </c>
      <c r="AB139" s="153">
        <v>-883.9</v>
      </c>
      <c r="AC139" s="154" t="s">
        <v>199</v>
      </c>
      <c r="AD139" s="154" t="s">
        <v>199</v>
      </c>
      <c r="AE139" s="154" t="s">
        <v>199</v>
      </c>
      <c r="AF139" s="154" t="s">
        <v>199</v>
      </c>
      <c r="AG139" s="154" t="s">
        <v>199</v>
      </c>
      <c r="AH139" s="154" t="s">
        <v>199</v>
      </c>
      <c r="AI139" s="154" t="s">
        <v>199</v>
      </c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4"/>
      <c r="BI139" s="144"/>
      <c r="BJ139" s="144"/>
      <c r="BK139" s="144"/>
      <c r="BL139" s="144"/>
      <c r="BM139" s="144"/>
      <c r="BN139" s="144"/>
      <c r="BO139" s="144"/>
      <c r="BP139" s="144"/>
      <c r="BQ139" s="144"/>
      <c r="BR139" s="144"/>
      <c r="BS139" s="144"/>
      <c r="BT139" s="144"/>
      <c r="BU139" s="144"/>
      <c r="BV139" s="144"/>
      <c r="BW139" s="144"/>
      <c r="BX139" s="144"/>
      <c r="BY139" s="144"/>
      <c r="BZ139" s="144"/>
      <c r="CA139" s="144"/>
      <c r="CB139" s="144"/>
      <c r="CC139" s="144"/>
      <c r="CD139" s="144"/>
      <c r="CE139" s="144"/>
      <c r="CF139" s="144"/>
      <c r="CG139" s="144"/>
      <c r="CH139" s="144"/>
      <c r="CI139" s="144"/>
      <c r="CJ139" s="144"/>
      <c r="CK139" s="144"/>
      <c r="CL139" s="144"/>
      <c r="CM139" s="144"/>
      <c r="CN139" s="144"/>
      <c r="CO139" s="144"/>
      <c r="CP139" s="144"/>
      <c r="CQ139" s="144"/>
      <c r="CR139" s="144"/>
      <c r="CS139" s="144"/>
      <c r="CT139" s="144"/>
      <c r="CU139" s="144"/>
      <c r="CV139" s="144"/>
      <c r="CW139" s="144"/>
      <c r="CX139" s="144"/>
      <c r="CY139" s="144"/>
      <c r="CZ139" s="144"/>
      <c r="DA139" s="144"/>
      <c r="DB139" s="144"/>
      <c r="DC139" s="144"/>
      <c r="DD139" s="144"/>
      <c r="DE139" s="144"/>
    </row>
    <row r="140" spans="1:109" x14ac:dyDescent="0.1">
      <c r="A140" s="113" t="s">
        <v>214</v>
      </c>
      <c r="B140" s="154" t="s">
        <v>199</v>
      </c>
      <c r="C140" s="154" t="s">
        <v>199</v>
      </c>
      <c r="D140" s="154" t="s">
        <v>199</v>
      </c>
      <c r="E140" s="154" t="s">
        <v>199</v>
      </c>
      <c r="F140" s="154" t="s">
        <v>199</v>
      </c>
      <c r="G140" s="154" t="s">
        <v>199</v>
      </c>
      <c r="H140" s="154" t="s">
        <v>199</v>
      </c>
      <c r="I140" s="154" t="s">
        <v>199</v>
      </c>
      <c r="J140" s="154" t="s">
        <v>199</v>
      </c>
      <c r="K140" s="154" t="s">
        <v>199</v>
      </c>
      <c r="L140" s="154" t="s">
        <v>199</v>
      </c>
      <c r="M140" s="148">
        <v>24.111560000000001</v>
      </c>
      <c r="N140" s="148">
        <v>18.287739999999999</v>
      </c>
      <c r="O140" s="148">
        <v>20.481349999999999</v>
      </c>
      <c r="P140" s="148">
        <v>11.22648</v>
      </c>
      <c r="Q140" s="148">
        <v>19.150559999999999</v>
      </c>
      <c r="R140" s="148">
        <v>99.132819999999995</v>
      </c>
      <c r="S140" s="148">
        <v>11.049300000000001</v>
      </c>
      <c r="T140" s="148">
        <v>31.546230000000001</v>
      </c>
      <c r="U140" s="148">
        <v>17.907150000000001</v>
      </c>
      <c r="V140" s="148">
        <v>19.88993</v>
      </c>
      <c r="W140" s="148">
        <v>169.08389</v>
      </c>
      <c r="X140" s="148">
        <v>40.051650000000002</v>
      </c>
      <c r="Y140" s="148">
        <v>80.290610000000001</v>
      </c>
      <c r="Z140" s="148">
        <v>150.90988999999999</v>
      </c>
      <c r="AA140" s="148">
        <v>159.12190000000001</v>
      </c>
      <c r="AB140" s="148">
        <v>67.05</v>
      </c>
      <c r="AC140" s="154" t="s">
        <v>199</v>
      </c>
      <c r="AD140" s="154" t="s">
        <v>199</v>
      </c>
      <c r="AE140" s="154" t="s">
        <v>199</v>
      </c>
      <c r="AF140" s="154" t="s">
        <v>199</v>
      </c>
      <c r="AG140" s="154" t="s">
        <v>199</v>
      </c>
      <c r="AH140" s="154" t="s">
        <v>199</v>
      </c>
      <c r="AI140" s="154" t="s">
        <v>199</v>
      </c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  <c r="BM140" s="144"/>
      <c r="BN140" s="144"/>
      <c r="BO140" s="144"/>
      <c r="BP140" s="144"/>
      <c r="BQ140" s="144"/>
      <c r="BR140" s="144"/>
      <c r="BS140" s="144"/>
      <c r="BT140" s="144"/>
      <c r="BU140" s="144"/>
      <c r="BV140" s="144"/>
      <c r="BW140" s="144"/>
      <c r="BX140" s="144"/>
      <c r="BY140" s="144"/>
      <c r="BZ140" s="144"/>
      <c r="CA140" s="144"/>
      <c r="CB140" s="144"/>
      <c r="CC140" s="144"/>
      <c r="CD140" s="144"/>
      <c r="CE140" s="144"/>
      <c r="CF140" s="144"/>
      <c r="CG140" s="144"/>
      <c r="CH140" s="144"/>
      <c r="CI140" s="144"/>
      <c r="CJ140" s="144"/>
      <c r="CK140" s="144"/>
      <c r="CL140" s="144"/>
      <c r="CM140" s="144"/>
      <c r="CN140" s="144"/>
      <c r="CO140" s="144"/>
      <c r="CP140" s="144"/>
      <c r="CQ140" s="144"/>
      <c r="CR140" s="144"/>
      <c r="CS140" s="144"/>
      <c r="CT140" s="144"/>
      <c r="CU140" s="144"/>
      <c r="CV140" s="144"/>
      <c r="CW140" s="144"/>
      <c r="CX140" s="144"/>
      <c r="CY140" s="144"/>
      <c r="CZ140" s="144"/>
      <c r="DA140" s="144"/>
      <c r="DB140" s="144"/>
      <c r="DC140" s="144"/>
      <c r="DD140" s="144"/>
      <c r="DE140" s="144"/>
    </row>
    <row r="141" spans="1:109" x14ac:dyDescent="0.1">
      <c r="A141" s="113" t="s">
        <v>215</v>
      </c>
      <c r="B141" s="154" t="s">
        <v>199</v>
      </c>
      <c r="C141" s="154" t="s">
        <v>199</v>
      </c>
      <c r="D141" s="154" t="s">
        <v>199</v>
      </c>
      <c r="E141" s="154" t="s">
        <v>199</v>
      </c>
      <c r="F141" s="154" t="s">
        <v>199</v>
      </c>
      <c r="G141" s="154" t="s">
        <v>199</v>
      </c>
      <c r="H141" s="154" t="s">
        <v>199</v>
      </c>
      <c r="I141" s="154" t="s">
        <v>199</v>
      </c>
      <c r="J141" s="154" t="s">
        <v>199</v>
      </c>
      <c r="K141" s="154" t="s">
        <v>199</v>
      </c>
      <c r="L141" s="154" t="s">
        <v>199</v>
      </c>
      <c r="M141" s="154" t="s">
        <v>243</v>
      </c>
      <c r="N141" s="154" t="s">
        <v>300</v>
      </c>
      <c r="O141" s="154" t="s">
        <v>262</v>
      </c>
      <c r="P141" s="154" t="s">
        <v>248</v>
      </c>
      <c r="Q141" s="154" t="s">
        <v>248</v>
      </c>
      <c r="R141" s="154" t="s">
        <v>301</v>
      </c>
      <c r="S141" s="154" t="s">
        <v>302</v>
      </c>
      <c r="T141" s="154" t="s">
        <v>303</v>
      </c>
      <c r="U141" s="154" t="s">
        <v>301</v>
      </c>
      <c r="V141" s="154" t="s">
        <v>304</v>
      </c>
      <c r="W141" s="154" t="s">
        <v>305</v>
      </c>
      <c r="X141" s="154" t="s">
        <v>306</v>
      </c>
      <c r="Y141" s="154" t="s">
        <v>307</v>
      </c>
      <c r="Z141" s="154" t="s">
        <v>308</v>
      </c>
      <c r="AA141" s="154" t="s">
        <v>309</v>
      </c>
      <c r="AB141" s="154" t="s">
        <v>242</v>
      </c>
      <c r="AC141" s="154" t="s">
        <v>199</v>
      </c>
      <c r="AD141" s="154" t="s">
        <v>199</v>
      </c>
      <c r="AE141" s="154" t="s">
        <v>199</v>
      </c>
      <c r="AF141" s="154" t="s">
        <v>199</v>
      </c>
      <c r="AG141" s="154" t="s">
        <v>199</v>
      </c>
      <c r="AH141" s="154" t="s">
        <v>199</v>
      </c>
      <c r="AI141" s="154" t="s">
        <v>199</v>
      </c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44"/>
      <c r="BH141" s="144"/>
      <c r="BI141" s="144"/>
      <c r="BJ141" s="144"/>
      <c r="BK141" s="144"/>
      <c r="BL141" s="144"/>
      <c r="BM141" s="144"/>
      <c r="BN141" s="144"/>
      <c r="BO141" s="144"/>
      <c r="BP141" s="144"/>
      <c r="BQ141" s="144"/>
      <c r="BR141" s="144"/>
      <c r="BS141" s="144"/>
      <c r="BT141" s="144"/>
      <c r="BU141" s="144"/>
      <c r="BV141" s="144"/>
      <c r="BW141" s="144"/>
      <c r="BX141" s="144"/>
      <c r="BY141" s="144"/>
      <c r="BZ141" s="144"/>
      <c r="CA141" s="144"/>
      <c r="CB141" s="144"/>
      <c r="CC141" s="144"/>
      <c r="CD141" s="144"/>
      <c r="CE141" s="144"/>
      <c r="CF141" s="144"/>
      <c r="CG141" s="144"/>
      <c r="CH141" s="144"/>
      <c r="CI141" s="144"/>
      <c r="CJ141" s="144"/>
      <c r="CK141" s="144"/>
      <c r="CL141" s="144"/>
      <c r="CM141" s="144"/>
      <c r="CN141" s="144"/>
      <c r="CO141" s="144"/>
      <c r="CP141" s="144"/>
      <c r="CQ141" s="144"/>
      <c r="CR141" s="144"/>
      <c r="CS141" s="144"/>
      <c r="CT141" s="144"/>
      <c r="CU141" s="144"/>
      <c r="CV141" s="144"/>
      <c r="CW141" s="144"/>
      <c r="CX141" s="144"/>
      <c r="CY141" s="144"/>
      <c r="CZ141" s="144"/>
      <c r="DA141" s="144"/>
      <c r="DB141" s="144"/>
      <c r="DC141" s="144"/>
      <c r="DD141" s="144"/>
      <c r="DE141" s="144"/>
    </row>
    <row r="142" spans="1:109" x14ac:dyDescent="0.1">
      <c r="A142" s="113" t="s">
        <v>237</v>
      </c>
      <c r="B142" s="154" t="s">
        <v>199</v>
      </c>
      <c r="C142" s="154" t="s">
        <v>199</v>
      </c>
      <c r="D142" s="154" t="s">
        <v>199</v>
      </c>
      <c r="E142" s="154" t="s">
        <v>199</v>
      </c>
      <c r="F142" s="154" t="s">
        <v>199</v>
      </c>
      <c r="G142" s="154" t="s">
        <v>199</v>
      </c>
      <c r="H142" s="154" t="s">
        <v>199</v>
      </c>
      <c r="I142" s="154" t="s">
        <v>199</v>
      </c>
      <c r="J142" s="154" t="s">
        <v>199</v>
      </c>
      <c r="K142" s="154" t="s">
        <v>199</v>
      </c>
      <c r="L142" s="154" t="s">
        <v>199</v>
      </c>
      <c r="M142" s="154" t="s">
        <v>238</v>
      </c>
      <c r="N142" s="154" t="s">
        <v>238</v>
      </c>
      <c r="O142" s="154" t="s">
        <v>238</v>
      </c>
      <c r="P142" s="154" t="s">
        <v>238</v>
      </c>
      <c r="Q142" s="154" t="s">
        <v>238</v>
      </c>
      <c r="R142" s="154" t="s">
        <v>238</v>
      </c>
      <c r="S142" s="154" t="s">
        <v>238</v>
      </c>
      <c r="T142" s="154" t="s">
        <v>238</v>
      </c>
      <c r="U142" s="154" t="s">
        <v>238</v>
      </c>
      <c r="V142" s="154" t="s">
        <v>238</v>
      </c>
      <c r="W142" s="154" t="s">
        <v>238</v>
      </c>
      <c r="X142" s="154" t="s">
        <v>238</v>
      </c>
      <c r="Y142" s="154" t="s">
        <v>238</v>
      </c>
      <c r="Z142" s="154" t="s">
        <v>238</v>
      </c>
      <c r="AA142" s="154" t="s">
        <v>238</v>
      </c>
      <c r="AB142" s="154" t="s">
        <v>238</v>
      </c>
      <c r="AC142" s="154" t="s">
        <v>199</v>
      </c>
      <c r="AD142" s="154" t="s">
        <v>199</v>
      </c>
      <c r="AE142" s="154" t="s">
        <v>199</v>
      </c>
      <c r="AF142" s="154" t="s">
        <v>199</v>
      </c>
      <c r="AG142" s="154" t="s">
        <v>199</v>
      </c>
      <c r="AH142" s="154" t="s">
        <v>199</v>
      </c>
      <c r="AI142" s="154" t="s">
        <v>199</v>
      </c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44"/>
      <c r="BH142" s="144"/>
      <c r="BI142" s="144"/>
      <c r="BJ142" s="144"/>
      <c r="BK142" s="144"/>
      <c r="BL142" s="144"/>
      <c r="BM142" s="144"/>
      <c r="BN142" s="144"/>
      <c r="BO142" s="144"/>
      <c r="BP142" s="144"/>
      <c r="BQ142" s="144"/>
      <c r="BR142" s="144"/>
      <c r="BS142" s="144"/>
      <c r="BT142" s="144"/>
      <c r="BU142" s="144"/>
      <c r="BV142" s="144"/>
      <c r="BW142" s="144"/>
      <c r="BX142" s="144"/>
      <c r="BY142" s="144"/>
      <c r="BZ142" s="144"/>
      <c r="CA142" s="144"/>
      <c r="CB142" s="144"/>
      <c r="CC142" s="144"/>
      <c r="CD142" s="144"/>
      <c r="CE142" s="144"/>
      <c r="CF142" s="144"/>
      <c r="CG142" s="144"/>
      <c r="CH142" s="144"/>
      <c r="CI142" s="144"/>
      <c r="CJ142" s="144"/>
      <c r="CK142" s="144"/>
      <c r="CL142" s="144"/>
      <c r="CM142" s="144"/>
      <c r="CN142" s="144"/>
      <c r="CO142" s="144"/>
      <c r="CP142" s="144"/>
      <c r="CQ142" s="144"/>
      <c r="CR142" s="144"/>
      <c r="CS142" s="144"/>
      <c r="CT142" s="144"/>
      <c r="CU142" s="144"/>
      <c r="CV142" s="144"/>
      <c r="CW142" s="144"/>
      <c r="CX142" s="144"/>
      <c r="CY142" s="144"/>
      <c r="CZ142" s="144"/>
      <c r="DA142" s="144"/>
      <c r="DB142" s="144"/>
      <c r="DC142" s="144"/>
      <c r="DD142" s="144"/>
      <c r="DE142" s="144"/>
    </row>
    <row r="143" spans="1:109" x14ac:dyDescent="0.1">
      <c r="A143" s="115" t="s">
        <v>310</v>
      </c>
      <c r="B143" s="154" t="s">
        <v>199</v>
      </c>
      <c r="C143" s="154" t="s">
        <v>199</v>
      </c>
      <c r="D143" s="154" t="s">
        <v>199</v>
      </c>
      <c r="E143" s="154" t="s">
        <v>199</v>
      </c>
      <c r="F143" s="154" t="s">
        <v>199</v>
      </c>
      <c r="G143" s="154" t="s">
        <v>199</v>
      </c>
      <c r="H143" s="154" t="s">
        <v>199</v>
      </c>
      <c r="I143" s="154" t="s">
        <v>199</v>
      </c>
      <c r="J143" s="154" t="s">
        <v>199</v>
      </c>
      <c r="K143" s="154" t="s">
        <v>199</v>
      </c>
      <c r="L143" s="154" t="s">
        <v>199</v>
      </c>
      <c r="M143" s="152">
        <v>10599</v>
      </c>
      <c r="N143" s="152">
        <v>11819</v>
      </c>
      <c r="O143" s="152">
        <v>12217</v>
      </c>
      <c r="P143" s="152">
        <v>12229</v>
      </c>
      <c r="Q143" s="152">
        <v>11763</v>
      </c>
      <c r="R143" s="152">
        <v>11370</v>
      </c>
      <c r="S143" s="152">
        <v>10809</v>
      </c>
      <c r="T143" s="152">
        <v>10889</v>
      </c>
      <c r="U143" s="152">
        <v>10998</v>
      </c>
      <c r="V143" s="152">
        <v>11310</v>
      </c>
      <c r="W143" s="152">
        <v>10498</v>
      </c>
      <c r="X143" s="152">
        <v>12427</v>
      </c>
      <c r="Y143" s="152">
        <v>13377</v>
      </c>
      <c r="Z143" s="153">
        <v>14131.3539</v>
      </c>
      <c r="AA143" s="153">
        <v>15184.757970000001</v>
      </c>
      <c r="AB143" s="153">
        <v>16395.456429999998</v>
      </c>
      <c r="AC143" s="153">
        <v>17112.390319999999</v>
      </c>
      <c r="AD143" s="153">
        <v>18837</v>
      </c>
      <c r="AE143" s="153">
        <v>20123</v>
      </c>
      <c r="AF143" s="153">
        <v>21352</v>
      </c>
      <c r="AG143" s="153">
        <v>22635</v>
      </c>
      <c r="AH143" s="153">
        <v>23789</v>
      </c>
      <c r="AI143" s="153">
        <v>24934</v>
      </c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44"/>
      <c r="BH143" s="144"/>
      <c r="BI143" s="144"/>
      <c r="BJ143" s="144"/>
      <c r="BK143" s="144"/>
      <c r="BL143" s="144"/>
      <c r="BM143" s="144"/>
      <c r="BN143" s="144"/>
      <c r="BO143" s="144"/>
      <c r="BP143" s="144"/>
      <c r="BQ143" s="144"/>
      <c r="BR143" s="144"/>
      <c r="BS143" s="144"/>
      <c r="BT143" s="144"/>
      <c r="BU143" s="144"/>
      <c r="BV143" s="144"/>
      <c r="BW143" s="144"/>
      <c r="BX143" s="144"/>
      <c r="BY143" s="144"/>
      <c r="BZ143" s="144"/>
      <c r="CA143" s="144"/>
      <c r="CB143" s="144"/>
      <c r="CC143" s="144"/>
      <c r="CD143" s="144"/>
      <c r="CE143" s="144"/>
      <c r="CF143" s="144"/>
      <c r="CG143" s="144"/>
      <c r="CH143" s="144"/>
      <c r="CI143" s="144"/>
      <c r="CJ143" s="144"/>
      <c r="CK143" s="144"/>
      <c r="CL143" s="144"/>
      <c r="CM143" s="144"/>
      <c r="CN143" s="144"/>
      <c r="CO143" s="144"/>
      <c r="CP143" s="144"/>
      <c r="CQ143" s="144"/>
      <c r="CR143" s="144"/>
      <c r="CS143" s="144"/>
      <c r="CT143" s="144"/>
      <c r="CU143" s="144"/>
      <c r="CV143" s="144"/>
      <c r="CW143" s="144"/>
      <c r="CX143" s="144"/>
      <c r="CY143" s="144"/>
      <c r="CZ143" s="144"/>
      <c r="DA143" s="144"/>
      <c r="DB143" s="144"/>
      <c r="DC143" s="144"/>
      <c r="DD143" s="144"/>
      <c r="DE143" s="144"/>
    </row>
    <row r="144" spans="1:109" x14ac:dyDescent="0.1">
      <c r="A144" s="113" t="s">
        <v>210</v>
      </c>
      <c r="B144" s="154" t="s">
        <v>199</v>
      </c>
      <c r="C144" s="154" t="s">
        <v>199</v>
      </c>
      <c r="D144" s="154" t="s">
        <v>199</v>
      </c>
      <c r="E144" s="154" t="s">
        <v>199</v>
      </c>
      <c r="F144" s="154" t="s">
        <v>199</v>
      </c>
      <c r="G144" s="154" t="s">
        <v>199</v>
      </c>
      <c r="H144" s="154" t="s">
        <v>199</v>
      </c>
      <c r="I144" s="154" t="s">
        <v>199</v>
      </c>
      <c r="J144" s="154" t="s">
        <v>199</v>
      </c>
      <c r="K144" s="154" t="s">
        <v>199</v>
      </c>
      <c r="L144" s="154" t="s">
        <v>199</v>
      </c>
      <c r="M144" s="153">
        <v>10637.9465</v>
      </c>
      <c r="N144" s="153">
        <v>11782.55134</v>
      </c>
      <c r="O144" s="153">
        <v>12123.83503</v>
      </c>
      <c r="P144" s="153">
        <v>12265.52535</v>
      </c>
      <c r="Q144" s="153">
        <v>11699.58518</v>
      </c>
      <c r="R144" s="153">
        <v>11317.19527</v>
      </c>
      <c r="S144" s="153">
        <v>10809.2806</v>
      </c>
      <c r="T144" s="153">
        <v>10861.069159999999</v>
      </c>
      <c r="U144" s="153">
        <v>11250.46118</v>
      </c>
      <c r="V144" s="153">
        <v>11281.73806</v>
      </c>
      <c r="W144" s="153">
        <v>10201.78377</v>
      </c>
      <c r="X144" s="153">
        <v>12247.74821</v>
      </c>
      <c r="Y144" s="153">
        <v>13410.4249</v>
      </c>
      <c r="Z144" s="154" t="s">
        <v>199</v>
      </c>
      <c r="AA144" s="154" t="s">
        <v>199</v>
      </c>
      <c r="AB144" s="154" t="s">
        <v>199</v>
      </c>
      <c r="AC144" s="154" t="s">
        <v>199</v>
      </c>
      <c r="AD144" s="154" t="s">
        <v>199</v>
      </c>
      <c r="AE144" s="154" t="s">
        <v>199</v>
      </c>
      <c r="AF144" s="154" t="s">
        <v>199</v>
      </c>
      <c r="AG144" s="154" t="s">
        <v>199</v>
      </c>
      <c r="AH144" s="154" t="s">
        <v>199</v>
      </c>
      <c r="AI144" s="154" t="s">
        <v>199</v>
      </c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44"/>
      <c r="BH144" s="144"/>
      <c r="BI144" s="144"/>
      <c r="BJ144" s="144"/>
      <c r="BK144" s="144"/>
      <c r="BL144" s="144"/>
      <c r="BM144" s="144"/>
      <c r="BN144" s="144"/>
      <c r="BO144" s="144"/>
      <c r="BP144" s="144"/>
      <c r="BQ144" s="144"/>
      <c r="BR144" s="144"/>
      <c r="BS144" s="144"/>
      <c r="BT144" s="144"/>
      <c r="BU144" s="144"/>
      <c r="BV144" s="144"/>
      <c r="BW144" s="144"/>
      <c r="BX144" s="144"/>
      <c r="BY144" s="144"/>
      <c r="BZ144" s="144"/>
      <c r="CA144" s="144"/>
      <c r="CB144" s="144"/>
      <c r="CC144" s="144"/>
      <c r="CD144" s="144"/>
      <c r="CE144" s="144"/>
      <c r="CF144" s="144"/>
      <c r="CG144" s="144"/>
      <c r="CH144" s="144"/>
      <c r="CI144" s="144"/>
      <c r="CJ144" s="144"/>
      <c r="CK144" s="144"/>
      <c r="CL144" s="144"/>
      <c r="CM144" s="144"/>
      <c r="CN144" s="144"/>
      <c r="CO144" s="144"/>
      <c r="CP144" s="144"/>
      <c r="CQ144" s="144"/>
      <c r="CR144" s="144"/>
      <c r="CS144" s="144"/>
      <c r="CT144" s="144"/>
      <c r="CU144" s="144"/>
      <c r="CV144" s="144"/>
      <c r="CW144" s="144"/>
      <c r="CX144" s="144"/>
      <c r="CY144" s="144"/>
      <c r="CZ144" s="144"/>
      <c r="DA144" s="144"/>
      <c r="DB144" s="144"/>
      <c r="DC144" s="144"/>
      <c r="DD144" s="144"/>
      <c r="DE144" s="144"/>
    </row>
    <row r="145" spans="1:109" x14ac:dyDescent="0.1">
      <c r="A145" s="113" t="s">
        <v>211</v>
      </c>
      <c r="B145" s="154" t="s">
        <v>199</v>
      </c>
      <c r="C145" s="154" t="s">
        <v>199</v>
      </c>
      <c r="D145" s="154" t="s">
        <v>199</v>
      </c>
      <c r="E145" s="154" t="s">
        <v>199</v>
      </c>
      <c r="F145" s="154" t="s">
        <v>199</v>
      </c>
      <c r="G145" s="154" t="s">
        <v>199</v>
      </c>
      <c r="H145" s="154" t="s">
        <v>199</v>
      </c>
      <c r="I145" s="154" t="s">
        <v>199</v>
      </c>
      <c r="J145" s="154" t="s">
        <v>199</v>
      </c>
      <c r="K145" s="154" t="s">
        <v>199</v>
      </c>
      <c r="L145" s="154" t="s">
        <v>199</v>
      </c>
      <c r="M145" s="153">
        <v>10628.5</v>
      </c>
      <c r="N145" s="153">
        <v>11770.11249</v>
      </c>
      <c r="O145" s="153">
        <v>12132</v>
      </c>
      <c r="P145" s="153">
        <v>12253</v>
      </c>
      <c r="Q145" s="153">
        <v>11680.093000000001</v>
      </c>
      <c r="R145" s="153">
        <v>11314</v>
      </c>
      <c r="S145" s="153">
        <v>10817.213</v>
      </c>
      <c r="T145" s="153">
        <v>10851</v>
      </c>
      <c r="U145" s="153">
        <v>11247</v>
      </c>
      <c r="V145" s="153">
        <v>11290.70961</v>
      </c>
      <c r="W145" s="153">
        <v>10188.75</v>
      </c>
      <c r="X145" s="153">
        <v>12226</v>
      </c>
      <c r="Y145" s="153">
        <v>13362.796</v>
      </c>
      <c r="Z145" s="153">
        <v>14057.98568</v>
      </c>
      <c r="AA145" s="153">
        <v>15193.075059999999</v>
      </c>
      <c r="AB145" s="153">
        <v>16395.141</v>
      </c>
      <c r="AC145" s="153">
        <v>17112.390319999999</v>
      </c>
      <c r="AD145" s="153">
        <v>18837</v>
      </c>
      <c r="AE145" s="153">
        <v>20123</v>
      </c>
      <c r="AF145" s="153">
        <v>21352</v>
      </c>
      <c r="AG145" s="153">
        <v>22635</v>
      </c>
      <c r="AH145" s="153">
        <v>23789</v>
      </c>
      <c r="AI145" s="153">
        <v>24934</v>
      </c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44"/>
      <c r="BH145" s="144"/>
      <c r="BI145" s="144"/>
      <c r="BJ145" s="144"/>
      <c r="BK145" s="144"/>
      <c r="BL145" s="144"/>
      <c r="BM145" s="144"/>
      <c r="BN145" s="144"/>
      <c r="BO145" s="144"/>
      <c r="BP145" s="144"/>
      <c r="BQ145" s="144"/>
      <c r="BR145" s="144"/>
      <c r="BS145" s="144"/>
      <c r="BT145" s="144"/>
      <c r="BU145" s="144"/>
      <c r="BV145" s="144"/>
      <c r="BW145" s="144"/>
      <c r="BX145" s="144"/>
      <c r="BY145" s="144"/>
      <c r="BZ145" s="144"/>
      <c r="CA145" s="144"/>
      <c r="CB145" s="144"/>
      <c r="CC145" s="144"/>
      <c r="CD145" s="144"/>
      <c r="CE145" s="144"/>
      <c r="CF145" s="144"/>
      <c r="CG145" s="144"/>
      <c r="CH145" s="144"/>
      <c r="CI145" s="144"/>
      <c r="CJ145" s="144"/>
      <c r="CK145" s="144"/>
      <c r="CL145" s="144"/>
      <c r="CM145" s="144"/>
      <c r="CN145" s="144"/>
      <c r="CO145" s="144"/>
      <c r="CP145" s="144"/>
      <c r="CQ145" s="144"/>
      <c r="CR145" s="144"/>
      <c r="CS145" s="144"/>
      <c r="CT145" s="144"/>
      <c r="CU145" s="144"/>
      <c r="CV145" s="144"/>
      <c r="CW145" s="144"/>
      <c r="CX145" s="144"/>
      <c r="CY145" s="144"/>
      <c r="CZ145" s="144"/>
      <c r="DA145" s="144"/>
      <c r="DB145" s="144"/>
      <c r="DC145" s="144"/>
      <c r="DD145" s="144"/>
      <c r="DE145" s="144"/>
    </row>
    <row r="146" spans="1:109" x14ac:dyDescent="0.1">
      <c r="A146" s="113" t="s">
        <v>212</v>
      </c>
      <c r="B146" s="154" t="s">
        <v>199</v>
      </c>
      <c r="C146" s="154" t="s">
        <v>199</v>
      </c>
      <c r="D146" s="154" t="s">
        <v>199</v>
      </c>
      <c r="E146" s="154" t="s">
        <v>199</v>
      </c>
      <c r="F146" s="154" t="s">
        <v>199</v>
      </c>
      <c r="G146" s="154" t="s">
        <v>199</v>
      </c>
      <c r="H146" s="154" t="s">
        <v>199</v>
      </c>
      <c r="I146" s="154" t="s">
        <v>199</v>
      </c>
      <c r="J146" s="154" t="s">
        <v>199</v>
      </c>
      <c r="K146" s="154" t="s">
        <v>199</v>
      </c>
      <c r="L146" s="154" t="s">
        <v>199</v>
      </c>
      <c r="M146" s="153">
        <v>10715.05</v>
      </c>
      <c r="N146" s="153">
        <v>11876.91</v>
      </c>
      <c r="O146" s="153">
        <v>12200.047350000001</v>
      </c>
      <c r="P146" s="153">
        <v>12346.3</v>
      </c>
      <c r="Q146" s="153">
        <v>11997.43037</v>
      </c>
      <c r="R146" s="153">
        <v>11395.496999999999</v>
      </c>
      <c r="S146" s="153">
        <v>10955</v>
      </c>
      <c r="T146" s="153">
        <v>11093.523020000001</v>
      </c>
      <c r="U146" s="153">
        <v>11564.692859999999</v>
      </c>
      <c r="V146" s="153">
        <v>11396.42042</v>
      </c>
      <c r="W146" s="153">
        <v>10526</v>
      </c>
      <c r="X146" s="153">
        <v>12615</v>
      </c>
      <c r="Y146" s="153">
        <v>13714</v>
      </c>
      <c r="Z146" s="153">
        <v>14515.92452</v>
      </c>
      <c r="AA146" s="153">
        <v>15448</v>
      </c>
      <c r="AB146" s="153">
        <v>16791.017670000001</v>
      </c>
      <c r="AC146" s="153">
        <v>17395</v>
      </c>
      <c r="AD146" s="153">
        <v>18837</v>
      </c>
      <c r="AE146" s="153">
        <v>20123</v>
      </c>
      <c r="AF146" s="153">
        <v>21352</v>
      </c>
      <c r="AG146" s="153">
        <v>22635</v>
      </c>
      <c r="AH146" s="153">
        <v>23789</v>
      </c>
      <c r="AI146" s="153">
        <v>24934</v>
      </c>
      <c r="AJ146" s="144"/>
      <c r="AK146" s="144"/>
      <c r="AL146" s="144"/>
      <c r="AM146" s="144"/>
      <c r="AN146" s="144"/>
      <c r="AO146" s="144"/>
      <c r="AP146" s="144"/>
      <c r="AQ146" s="144"/>
      <c r="AR146" s="144"/>
      <c r="AS146" s="144"/>
      <c r="AT146" s="144"/>
      <c r="AU146" s="144"/>
      <c r="AV146" s="144"/>
      <c r="AW146" s="144"/>
      <c r="AX146" s="144"/>
      <c r="AY146" s="144"/>
      <c r="AZ146" s="144"/>
      <c r="BA146" s="144"/>
      <c r="BB146" s="144"/>
      <c r="BC146" s="144"/>
      <c r="BD146" s="144"/>
      <c r="BE146" s="144"/>
      <c r="BF146" s="144"/>
      <c r="BG146" s="144"/>
      <c r="BH146" s="144"/>
      <c r="BI146" s="144"/>
      <c r="BJ146" s="144"/>
      <c r="BK146" s="144"/>
      <c r="BL146" s="144"/>
      <c r="BM146" s="144"/>
      <c r="BN146" s="144"/>
      <c r="BO146" s="144"/>
      <c r="BP146" s="144"/>
      <c r="BQ146" s="144"/>
      <c r="BR146" s="144"/>
      <c r="BS146" s="144"/>
      <c r="BT146" s="144"/>
      <c r="BU146" s="144"/>
      <c r="BV146" s="144"/>
      <c r="BW146" s="144"/>
      <c r="BX146" s="144"/>
      <c r="BY146" s="144"/>
      <c r="BZ146" s="144"/>
      <c r="CA146" s="144"/>
      <c r="CB146" s="144"/>
      <c r="CC146" s="144"/>
      <c r="CD146" s="144"/>
      <c r="CE146" s="144"/>
      <c r="CF146" s="144"/>
      <c r="CG146" s="144"/>
      <c r="CH146" s="144"/>
      <c r="CI146" s="144"/>
      <c r="CJ146" s="144"/>
      <c r="CK146" s="144"/>
      <c r="CL146" s="144"/>
      <c r="CM146" s="144"/>
      <c r="CN146" s="144"/>
      <c r="CO146" s="144"/>
      <c r="CP146" s="144"/>
      <c r="CQ146" s="144"/>
      <c r="CR146" s="144"/>
      <c r="CS146" s="144"/>
      <c r="CT146" s="144"/>
      <c r="CU146" s="144"/>
      <c r="CV146" s="144"/>
      <c r="CW146" s="144"/>
      <c r="CX146" s="144"/>
      <c r="CY146" s="144"/>
      <c r="CZ146" s="144"/>
      <c r="DA146" s="144"/>
      <c r="DB146" s="144"/>
      <c r="DC146" s="144"/>
      <c r="DD146" s="144"/>
      <c r="DE146" s="144"/>
    </row>
    <row r="147" spans="1:109" x14ac:dyDescent="0.1">
      <c r="A147" s="113" t="s">
        <v>213</v>
      </c>
      <c r="B147" s="154" t="s">
        <v>199</v>
      </c>
      <c r="C147" s="154" t="s">
        <v>199</v>
      </c>
      <c r="D147" s="154" t="s">
        <v>199</v>
      </c>
      <c r="E147" s="154" t="s">
        <v>199</v>
      </c>
      <c r="F147" s="154" t="s">
        <v>199</v>
      </c>
      <c r="G147" s="154" t="s">
        <v>199</v>
      </c>
      <c r="H147" s="154" t="s">
        <v>199</v>
      </c>
      <c r="I147" s="154" t="s">
        <v>199</v>
      </c>
      <c r="J147" s="154" t="s">
        <v>199</v>
      </c>
      <c r="K147" s="154" t="s">
        <v>199</v>
      </c>
      <c r="L147" s="154" t="s">
        <v>199</v>
      </c>
      <c r="M147" s="153">
        <v>10577.602999999999</v>
      </c>
      <c r="N147" s="153">
        <v>11695.35</v>
      </c>
      <c r="O147" s="153">
        <v>11951</v>
      </c>
      <c r="P147" s="153">
        <v>12140</v>
      </c>
      <c r="Q147" s="153">
        <v>11637</v>
      </c>
      <c r="R147" s="153">
        <v>11221.601350000001</v>
      </c>
      <c r="S147" s="153">
        <v>10689</v>
      </c>
      <c r="T147" s="153">
        <v>10755</v>
      </c>
      <c r="U147" s="153">
        <v>11145.31</v>
      </c>
      <c r="V147" s="153">
        <v>11202</v>
      </c>
      <c r="W147" s="153">
        <v>9969.0186699999995</v>
      </c>
      <c r="X147" s="153">
        <v>12122.2</v>
      </c>
      <c r="Y147" s="153">
        <v>13267</v>
      </c>
      <c r="Z147" s="153">
        <v>13970</v>
      </c>
      <c r="AA147" s="153">
        <v>14841</v>
      </c>
      <c r="AB147" s="153">
        <v>16026.526239999999</v>
      </c>
      <c r="AC147" s="153">
        <v>16829.780630000001</v>
      </c>
      <c r="AD147" s="153">
        <v>18837</v>
      </c>
      <c r="AE147" s="153">
        <v>20123</v>
      </c>
      <c r="AF147" s="153">
        <v>21352</v>
      </c>
      <c r="AG147" s="153">
        <v>22635</v>
      </c>
      <c r="AH147" s="153">
        <v>23789</v>
      </c>
      <c r="AI147" s="153">
        <v>24934</v>
      </c>
      <c r="AJ147" s="144"/>
      <c r="AK147" s="144"/>
      <c r="AL147" s="144"/>
      <c r="AM147" s="144"/>
      <c r="AN147" s="144"/>
      <c r="AO147" s="144"/>
      <c r="AP147" s="144"/>
      <c r="AQ147" s="144"/>
      <c r="AR147" s="144"/>
      <c r="AS147" s="144"/>
      <c r="AT147" s="144"/>
      <c r="AU147" s="144"/>
      <c r="AV147" s="144"/>
      <c r="AW147" s="144"/>
      <c r="AX147" s="144"/>
      <c r="AY147" s="144"/>
      <c r="AZ147" s="144"/>
      <c r="BA147" s="144"/>
      <c r="BB147" s="144"/>
      <c r="BC147" s="144"/>
      <c r="BD147" s="144"/>
      <c r="BE147" s="144"/>
      <c r="BF147" s="144"/>
      <c r="BG147" s="144"/>
      <c r="BH147" s="144"/>
      <c r="BI147" s="144"/>
      <c r="BJ147" s="144"/>
      <c r="BK147" s="144"/>
      <c r="BL147" s="144"/>
      <c r="BM147" s="144"/>
      <c r="BN147" s="144"/>
      <c r="BO147" s="144"/>
      <c r="BP147" s="144"/>
      <c r="BQ147" s="144"/>
      <c r="BR147" s="144"/>
      <c r="BS147" s="144"/>
      <c r="BT147" s="144"/>
      <c r="BU147" s="144"/>
      <c r="BV147" s="144"/>
      <c r="BW147" s="144"/>
      <c r="BX147" s="144"/>
      <c r="BY147" s="144"/>
      <c r="BZ147" s="144"/>
      <c r="CA147" s="144"/>
      <c r="CB147" s="144"/>
      <c r="CC147" s="144"/>
      <c r="CD147" s="144"/>
      <c r="CE147" s="144"/>
      <c r="CF147" s="144"/>
      <c r="CG147" s="144"/>
      <c r="CH147" s="144"/>
      <c r="CI147" s="144"/>
      <c r="CJ147" s="144"/>
      <c r="CK147" s="144"/>
      <c r="CL147" s="144"/>
      <c r="CM147" s="144"/>
      <c r="CN147" s="144"/>
      <c r="CO147" s="144"/>
      <c r="CP147" s="144"/>
      <c r="CQ147" s="144"/>
      <c r="CR147" s="144"/>
      <c r="CS147" s="144"/>
      <c r="CT147" s="144"/>
      <c r="CU147" s="144"/>
      <c r="CV147" s="144"/>
      <c r="CW147" s="144"/>
      <c r="CX147" s="144"/>
      <c r="CY147" s="144"/>
      <c r="CZ147" s="144"/>
      <c r="DA147" s="144"/>
      <c r="DB147" s="144"/>
      <c r="DC147" s="144"/>
      <c r="DD147" s="144"/>
      <c r="DE147" s="144"/>
    </row>
    <row r="148" spans="1:109" x14ac:dyDescent="0.1">
      <c r="A148" s="113" t="s">
        <v>214</v>
      </c>
      <c r="B148" s="154" t="s">
        <v>199</v>
      </c>
      <c r="C148" s="154" t="s">
        <v>199</v>
      </c>
      <c r="D148" s="154" t="s">
        <v>199</v>
      </c>
      <c r="E148" s="154" t="s">
        <v>199</v>
      </c>
      <c r="F148" s="154" t="s">
        <v>199</v>
      </c>
      <c r="G148" s="154" t="s">
        <v>199</v>
      </c>
      <c r="H148" s="154" t="s">
        <v>199</v>
      </c>
      <c r="I148" s="154" t="s">
        <v>199</v>
      </c>
      <c r="J148" s="154" t="s">
        <v>199</v>
      </c>
      <c r="K148" s="154" t="s">
        <v>199</v>
      </c>
      <c r="L148" s="154" t="s">
        <v>199</v>
      </c>
      <c r="M148" s="148">
        <v>50.68656</v>
      </c>
      <c r="N148" s="148">
        <v>62.394889999999997</v>
      </c>
      <c r="O148" s="148">
        <v>68.834360000000004</v>
      </c>
      <c r="P148" s="148">
        <v>63.025709999999997</v>
      </c>
      <c r="Q148" s="148">
        <v>86.224689999999995</v>
      </c>
      <c r="R148" s="148">
        <v>48.59216</v>
      </c>
      <c r="S148" s="148">
        <v>78.745599999999996</v>
      </c>
      <c r="T148" s="148">
        <v>74.253780000000006</v>
      </c>
      <c r="U148" s="148">
        <v>90.349940000000004</v>
      </c>
      <c r="V148" s="148">
        <v>48.270510000000002</v>
      </c>
      <c r="W148" s="148">
        <v>118.82093999999999</v>
      </c>
      <c r="X148" s="148">
        <v>105.16168999999999</v>
      </c>
      <c r="Y148" s="148">
        <v>114.48993</v>
      </c>
      <c r="Z148" s="148">
        <v>148.24538000000001</v>
      </c>
      <c r="AA148" s="148">
        <v>136.85382000000001</v>
      </c>
      <c r="AB148" s="148">
        <v>240.75102999999999</v>
      </c>
      <c r="AC148" s="148">
        <v>282.60968000000003</v>
      </c>
      <c r="AD148" s="148">
        <v>0</v>
      </c>
      <c r="AE148" s="148">
        <v>0</v>
      </c>
      <c r="AF148" s="148">
        <v>0</v>
      </c>
      <c r="AG148" s="148">
        <v>0</v>
      </c>
      <c r="AH148" s="148">
        <v>0</v>
      </c>
      <c r="AI148" s="148">
        <v>0</v>
      </c>
      <c r="AJ148" s="144"/>
      <c r="AK148" s="144"/>
      <c r="AL148" s="144"/>
      <c r="AM148" s="144"/>
      <c r="AN148" s="144"/>
      <c r="AO148" s="144"/>
      <c r="AP148" s="144"/>
      <c r="AQ148" s="144"/>
      <c r="AR148" s="144"/>
      <c r="AS148" s="144"/>
      <c r="AT148" s="144"/>
      <c r="AU148" s="144"/>
      <c r="AV148" s="144"/>
      <c r="AW148" s="144"/>
      <c r="AX148" s="144"/>
      <c r="AY148" s="144"/>
      <c r="AZ148" s="144"/>
      <c r="BA148" s="144"/>
      <c r="BB148" s="144"/>
      <c r="BC148" s="144"/>
      <c r="BD148" s="144"/>
      <c r="BE148" s="144"/>
      <c r="BF148" s="144"/>
      <c r="BG148" s="144"/>
      <c r="BH148" s="144"/>
      <c r="BI148" s="144"/>
      <c r="BJ148" s="144"/>
      <c r="BK148" s="144"/>
      <c r="BL148" s="144"/>
      <c r="BM148" s="144"/>
      <c r="BN148" s="144"/>
      <c r="BO148" s="144"/>
      <c r="BP148" s="144"/>
      <c r="BQ148" s="144"/>
      <c r="BR148" s="144"/>
      <c r="BS148" s="144"/>
      <c r="BT148" s="144"/>
      <c r="BU148" s="144"/>
      <c r="BV148" s="144"/>
      <c r="BW148" s="144"/>
      <c r="BX148" s="144"/>
      <c r="BY148" s="144"/>
      <c r="BZ148" s="144"/>
      <c r="CA148" s="144"/>
      <c r="CB148" s="144"/>
      <c r="CC148" s="144"/>
      <c r="CD148" s="144"/>
      <c r="CE148" s="144"/>
      <c r="CF148" s="144"/>
      <c r="CG148" s="144"/>
      <c r="CH148" s="144"/>
      <c r="CI148" s="144"/>
      <c r="CJ148" s="144"/>
      <c r="CK148" s="144"/>
      <c r="CL148" s="144"/>
      <c r="CM148" s="144"/>
      <c r="CN148" s="144"/>
      <c r="CO148" s="144"/>
      <c r="CP148" s="144"/>
      <c r="CQ148" s="144"/>
      <c r="CR148" s="144"/>
      <c r="CS148" s="144"/>
      <c r="CT148" s="144"/>
      <c r="CU148" s="144"/>
      <c r="CV148" s="144"/>
      <c r="CW148" s="144"/>
      <c r="CX148" s="144"/>
      <c r="CY148" s="144"/>
      <c r="CZ148" s="144"/>
      <c r="DA148" s="144"/>
      <c r="DB148" s="144"/>
      <c r="DC148" s="144"/>
      <c r="DD148" s="144"/>
      <c r="DE148" s="144"/>
    </row>
    <row r="149" spans="1:109" x14ac:dyDescent="0.1">
      <c r="A149" s="113" t="s">
        <v>215</v>
      </c>
      <c r="B149" s="154" t="s">
        <v>199</v>
      </c>
      <c r="C149" s="154" t="s">
        <v>199</v>
      </c>
      <c r="D149" s="154" t="s">
        <v>199</v>
      </c>
      <c r="E149" s="154" t="s">
        <v>199</v>
      </c>
      <c r="F149" s="154" t="s">
        <v>199</v>
      </c>
      <c r="G149" s="154" t="s">
        <v>199</v>
      </c>
      <c r="H149" s="154" t="s">
        <v>199</v>
      </c>
      <c r="I149" s="154" t="s">
        <v>199</v>
      </c>
      <c r="J149" s="154" t="s">
        <v>199</v>
      </c>
      <c r="K149" s="154" t="s">
        <v>199</v>
      </c>
      <c r="L149" s="154" t="s">
        <v>199</v>
      </c>
      <c r="M149" s="154" t="s">
        <v>251</v>
      </c>
      <c r="N149" s="154" t="s">
        <v>244</v>
      </c>
      <c r="O149" s="154" t="s">
        <v>256</v>
      </c>
      <c r="P149" s="154" t="s">
        <v>224</v>
      </c>
      <c r="Q149" s="154" t="s">
        <v>270</v>
      </c>
      <c r="R149" s="154" t="s">
        <v>258</v>
      </c>
      <c r="S149" s="154" t="s">
        <v>311</v>
      </c>
      <c r="T149" s="154" t="s">
        <v>312</v>
      </c>
      <c r="U149" s="154" t="s">
        <v>220</v>
      </c>
      <c r="V149" s="154" t="s">
        <v>223</v>
      </c>
      <c r="W149" s="154" t="s">
        <v>311</v>
      </c>
      <c r="X149" s="154" t="s">
        <v>220</v>
      </c>
      <c r="Y149" s="154" t="s">
        <v>220</v>
      </c>
      <c r="Z149" s="154" t="s">
        <v>223</v>
      </c>
      <c r="AA149" s="154" t="s">
        <v>223</v>
      </c>
      <c r="AB149" s="154" t="s">
        <v>244</v>
      </c>
      <c r="AC149" s="154" t="s">
        <v>233</v>
      </c>
      <c r="AD149" s="154" t="s">
        <v>177</v>
      </c>
      <c r="AE149" s="154" t="s">
        <v>177</v>
      </c>
      <c r="AF149" s="154" t="s">
        <v>177</v>
      </c>
      <c r="AG149" s="154" t="s">
        <v>177</v>
      </c>
      <c r="AH149" s="154" t="s">
        <v>177</v>
      </c>
      <c r="AI149" s="154" t="s">
        <v>177</v>
      </c>
      <c r="AJ149" s="144"/>
      <c r="AK149" s="144"/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  <c r="BD149" s="144"/>
      <c r="BE149" s="144"/>
      <c r="BF149" s="144"/>
      <c r="BG149" s="144"/>
      <c r="BH149" s="144"/>
      <c r="BI149" s="144"/>
      <c r="BJ149" s="144"/>
      <c r="BK149" s="144"/>
      <c r="BL149" s="144"/>
      <c r="BM149" s="144"/>
      <c r="BN149" s="144"/>
      <c r="BO149" s="144"/>
      <c r="BP149" s="144"/>
      <c r="BQ149" s="144"/>
      <c r="BR149" s="144"/>
      <c r="BS149" s="144"/>
      <c r="BT149" s="144"/>
      <c r="BU149" s="144"/>
      <c r="BV149" s="144"/>
      <c r="BW149" s="144"/>
      <c r="BX149" s="144"/>
      <c r="BY149" s="144"/>
      <c r="BZ149" s="144"/>
      <c r="CA149" s="144"/>
      <c r="CB149" s="144"/>
      <c r="CC149" s="144"/>
      <c r="CD149" s="144"/>
      <c r="CE149" s="144"/>
      <c r="CF149" s="144"/>
      <c r="CG149" s="144"/>
      <c r="CH149" s="144"/>
      <c r="CI149" s="144"/>
      <c r="CJ149" s="144"/>
      <c r="CK149" s="144"/>
      <c r="CL149" s="144"/>
      <c r="CM149" s="144"/>
      <c r="CN149" s="144"/>
      <c r="CO149" s="144"/>
      <c r="CP149" s="144"/>
      <c r="CQ149" s="144"/>
      <c r="CR149" s="144"/>
      <c r="CS149" s="144"/>
      <c r="CT149" s="144"/>
      <c r="CU149" s="144"/>
      <c r="CV149" s="144"/>
      <c r="CW149" s="144"/>
      <c r="CX149" s="144"/>
      <c r="CY149" s="144"/>
      <c r="CZ149" s="144"/>
      <c r="DA149" s="144"/>
      <c r="DB149" s="144"/>
      <c r="DC149" s="144"/>
      <c r="DD149" s="144"/>
      <c r="DE149" s="144"/>
    </row>
    <row r="150" spans="1:109" x14ac:dyDescent="0.1">
      <c r="A150" s="113" t="s">
        <v>235</v>
      </c>
      <c r="B150" s="154" t="s">
        <v>199</v>
      </c>
      <c r="C150" s="154" t="s">
        <v>199</v>
      </c>
      <c r="D150" s="154" t="s">
        <v>199</v>
      </c>
      <c r="E150" s="154" t="s">
        <v>199</v>
      </c>
      <c r="F150" s="154" t="s">
        <v>199</v>
      </c>
      <c r="G150" s="154" t="s">
        <v>199</v>
      </c>
      <c r="H150" s="154" t="s">
        <v>199</v>
      </c>
      <c r="I150" s="154" t="s">
        <v>199</v>
      </c>
      <c r="J150" s="154" t="s">
        <v>199</v>
      </c>
      <c r="K150" s="154" t="s">
        <v>199</v>
      </c>
      <c r="L150" s="154" t="s">
        <v>199</v>
      </c>
      <c r="M150" s="154" t="s">
        <v>199</v>
      </c>
      <c r="N150" s="154" t="s">
        <v>199</v>
      </c>
      <c r="O150" s="154" t="s">
        <v>199</v>
      </c>
      <c r="P150" s="154" t="s">
        <v>199</v>
      </c>
      <c r="Q150" s="154" t="s">
        <v>199</v>
      </c>
      <c r="R150" s="154" t="s">
        <v>199</v>
      </c>
      <c r="S150" s="154" t="s">
        <v>199</v>
      </c>
      <c r="T150" s="156">
        <v>10809</v>
      </c>
      <c r="U150" s="154" t="s">
        <v>199</v>
      </c>
      <c r="V150" s="154" t="s">
        <v>199</v>
      </c>
      <c r="W150" s="154" t="s">
        <v>199</v>
      </c>
      <c r="X150" s="154" t="s">
        <v>199</v>
      </c>
      <c r="Y150" s="154" t="s">
        <v>199</v>
      </c>
      <c r="Z150" s="154" t="s">
        <v>199</v>
      </c>
      <c r="AA150" s="154" t="s">
        <v>199</v>
      </c>
      <c r="AB150" s="154" t="s">
        <v>199</v>
      </c>
      <c r="AC150" s="154" t="s">
        <v>199</v>
      </c>
      <c r="AD150" s="154" t="s">
        <v>199</v>
      </c>
      <c r="AE150" s="154" t="s">
        <v>199</v>
      </c>
      <c r="AF150" s="154" t="s">
        <v>199</v>
      </c>
      <c r="AG150" s="154" t="s">
        <v>199</v>
      </c>
      <c r="AH150" s="154" t="s">
        <v>199</v>
      </c>
      <c r="AI150" s="154" t="s">
        <v>199</v>
      </c>
      <c r="AJ150" s="144"/>
      <c r="AK150" s="144"/>
      <c r="AL150" s="144"/>
      <c r="AM150" s="144"/>
      <c r="AN150" s="144"/>
      <c r="AO150" s="144"/>
      <c r="AP150" s="144"/>
      <c r="AQ150" s="144"/>
      <c r="AR150" s="144"/>
      <c r="AS150" s="144"/>
      <c r="AT150" s="144"/>
      <c r="AU150" s="144"/>
      <c r="AV150" s="144"/>
      <c r="AW150" s="144"/>
      <c r="AX150" s="144"/>
      <c r="AY150" s="144"/>
      <c r="AZ150" s="144"/>
      <c r="BA150" s="144"/>
      <c r="BB150" s="144"/>
      <c r="BC150" s="144"/>
      <c r="BD150" s="144"/>
      <c r="BE150" s="144"/>
      <c r="BF150" s="144"/>
      <c r="BG150" s="144"/>
      <c r="BH150" s="144"/>
      <c r="BI150" s="144"/>
      <c r="BJ150" s="144"/>
      <c r="BK150" s="144"/>
      <c r="BL150" s="144"/>
      <c r="BM150" s="144"/>
      <c r="BN150" s="144"/>
      <c r="BO150" s="144"/>
      <c r="BP150" s="144"/>
      <c r="BQ150" s="144"/>
      <c r="BR150" s="144"/>
      <c r="BS150" s="144"/>
      <c r="BT150" s="144"/>
      <c r="BU150" s="144"/>
      <c r="BV150" s="144"/>
      <c r="BW150" s="144"/>
      <c r="BX150" s="144"/>
      <c r="BY150" s="144"/>
      <c r="BZ150" s="144"/>
      <c r="CA150" s="144"/>
      <c r="CB150" s="144"/>
      <c r="CC150" s="144"/>
      <c r="CD150" s="144"/>
      <c r="CE150" s="144"/>
      <c r="CF150" s="144"/>
      <c r="CG150" s="144"/>
      <c r="CH150" s="144"/>
      <c r="CI150" s="144"/>
      <c r="CJ150" s="144"/>
      <c r="CK150" s="144"/>
      <c r="CL150" s="144"/>
      <c r="CM150" s="144"/>
      <c r="CN150" s="144"/>
      <c r="CO150" s="144"/>
      <c r="CP150" s="144"/>
      <c r="CQ150" s="144"/>
      <c r="CR150" s="144"/>
      <c r="CS150" s="144"/>
      <c r="CT150" s="144"/>
      <c r="CU150" s="144"/>
      <c r="CV150" s="144"/>
      <c r="CW150" s="144"/>
      <c r="CX150" s="144"/>
      <c r="CY150" s="144"/>
      <c r="CZ150" s="144"/>
      <c r="DA150" s="144"/>
      <c r="DB150" s="144"/>
      <c r="DC150" s="144"/>
      <c r="DD150" s="144"/>
      <c r="DE150" s="144"/>
    </row>
    <row r="151" spans="1:109" x14ac:dyDescent="0.1">
      <c r="A151" s="113" t="s">
        <v>237</v>
      </c>
      <c r="B151" s="154" t="s">
        <v>199</v>
      </c>
      <c r="C151" s="154" t="s">
        <v>199</v>
      </c>
      <c r="D151" s="154" t="s">
        <v>199</v>
      </c>
      <c r="E151" s="154" t="s">
        <v>199</v>
      </c>
      <c r="F151" s="154" t="s">
        <v>199</v>
      </c>
      <c r="G151" s="154" t="s">
        <v>199</v>
      </c>
      <c r="H151" s="154" t="s">
        <v>199</v>
      </c>
      <c r="I151" s="154" t="s">
        <v>199</v>
      </c>
      <c r="J151" s="154" t="s">
        <v>199</v>
      </c>
      <c r="K151" s="154" t="s">
        <v>199</v>
      </c>
      <c r="L151" s="154" t="s">
        <v>199</v>
      </c>
      <c r="M151" s="154" t="s">
        <v>238</v>
      </c>
      <c r="N151" s="154" t="s">
        <v>238</v>
      </c>
      <c r="O151" s="154" t="s">
        <v>238</v>
      </c>
      <c r="P151" s="154" t="s">
        <v>238</v>
      </c>
      <c r="Q151" s="154" t="s">
        <v>238</v>
      </c>
      <c r="R151" s="154" t="s">
        <v>238</v>
      </c>
      <c r="S151" s="154" t="s">
        <v>238</v>
      </c>
      <c r="T151" s="154" t="s">
        <v>238</v>
      </c>
      <c r="U151" s="154" t="s">
        <v>238</v>
      </c>
      <c r="V151" s="154" t="s">
        <v>238</v>
      </c>
      <c r="W151" s="154" t="s">
        <v>238</v>
      </c>
      <c r="X151" s="154" t="s">
        <v>238</v>
      </c>
      <c r="Y151" s="154" t="s">
        <v>238</v>
      </c>
      <c r="Z151" s="154" t="s">
        <v>238</v>
      </c>
      <c r="AA151" s="154" t="s">
        <v>238</v>
      </c>
      <c r="AB151" s="154" t="s">
        <v>238</v>
      </c>
      <c r="AC151" s="154" t="s">
        <v>238</v>
      </c>
      <c r="AD151" s="154" t="s">
        <v>238</v>
      </c>
      <c r="AE151" s="154" t="s">
        <v>238</v>
      </c>
      <c r="AF151" s="154" t="s">
        <v>238</v>
      </c>
      <c r="AG151" s="154" t="s">
        <v>238</v>
      </c>
      <c r="AH151" s="154" t="s">
        <v>238</v>
      </c>
      <c r="AI151" s="154" t="s">
        <v>238</v>
      </c>
      <c r="AJ151" s="144"/>
      <c r="AK151" s="144"/>
      <c r="AL151" s="144"/>
      <c r="AM151" s="144"/>
      <c r="AN151" s="144"/>
      <c r="AO151" s="144"/>
      <c r="AP151" s="144"/>
      <c r="AQ151" s="144"/>
      <c r="AR151" s="144"/>
      <c r="AS151" s="144"/>
      <c r="AT151" s="144"/>
      <c r="AU151" s="144"/>
      <c r="AV151" s="144"/>
      <c r="AW151" s="144"/>
      <c r="AX151" s="144"/>
      <c r="AY151" s="144"/>
      <c r="AZ151" s="144"/>
      <c r="BA151" s="144"/>
      <c r="BB151" s="144"/>
      <c r="BC151" s="144"/>
      <c r="BD151" s="144"/>
      <c r="BE151" s="144"/>
      <c r="BF151" s="144"/>
      <c r="BG151" s="144"/>
      <c r="BH151" s="144"/>
      <c r="BI151" s="144"/>
      <c r="BJ151" s="144"/>
      <c r="BK151" s="144"/>
      <c r="BL151" s="144"/>
      <c r="BM151" s="144"/>
      <c r="BN151" s="144"/>
      <c r="BO151" s="144"/>
      <c r="BP151" s="144"/>
      <c r="BQ151" s="144"/>
      <c r="BR151" s="144"/>
      <c r="BS151" s="144"/>
      <c r="BT151" s="144"/>
      <c r="BU151" s="144"/>
      <c r="BV151" s="144"/>
      <c r="BW151" s="144"/>
      <c r="BX151" s="144"/>
      <c r="BY151" s="144"/>
      <c r="BZ151" s="144"/>
      <c r="CA151" s="144"/>
      <c r="CB151" s="144"/>
      <c r="CC151" s="144"/>
      <c r="CD151" s="144"/>
      <c r="CE151" s="144"/>
      <c r="CF151" s="144"/>
      <c r="CG151" s="144"/>
      <c r="CH151" s="144"/>
      <c r="CI151" s="144"/>
      <c r="CJ151" s="144"/>
      <c r="CK151" s="144"/>
      <c r="CL151" s="144"/>
      <c r="CM151" s="144"/>
      <c r="CN151" s="144"/>
      <c r="CO151" s="144"/>
      <c r="CP151" s="144"/>
      <c r="CQ151" s="144"/>
      <c r="CR151" s="144"/>
      <c r="CS151" s="144"/>
      <c r="CT151" s="144"/>
      <c r="CU151" s="144"/>
      <c r="CV151" s="144"/>
      <c r="CW151" s="144"/>
      <c r="CX151" s="144"/>
      <c r="CY151" s="144"/>
      <c r="CZ151" s="144"/>
      <c r="DA151" s="144"/>
      <c r="DB151" s="144"/>
      <c r="DC151" s="144"/>
      <c r="DD151" s="144"/>
      <c r="DE151" s="144"/>
    </row>
    <row r="152" spans="1:109" x14ac:dyDescent="0.1">
      <c r="A152" s="115" t="s">
        <v>313</v>
      </c>
      <c r="B152" s="154" t="s">
        <v>199</v>
      </c>
      <c r="C152" s="154" t="s">
        <v>199</v>
      </c>
      <c r="D152" s="154" t="s">
        <v>199</v>
      </c>
      <c r="E152" s="154" t="s">
        <v>199</v>
      </c>
      <c r="F152" s="154" t="s">
        <v>199</v>
      </c>
      <c r="G152" s="154" t="s">
        <v>199</v>
      </c>
      <c r="H152" s="154" t="s">
        <v>199</v>
      </c>
      <c r="I152" s="154" t="s">
        <v>199</v>
      </c>
      <c r="J152" s="154" t="s">
        <v>199</v>
      </c>
      <c r="K152" s="154" t="s">
        <v>199</v>
      </c>
      <c r="L152" s="154" t="s">
        <v>199</v>
      </c>
      <c r="M152" s="152">
        <v>14243</v>
      </c>
      <c r="N152" s="152">
        <v>11439</v>
      </c>
      <c r="O152" s="152">
        <v>11809</v>
      </c>
      <c r="P152" s="152">
        <v>11477</v>
      </c>
      <c r="Q152" s="152">
        <v>9325</v>
      </c>
      <c r="R152" s="152">
        <v>9605</v>
      </c>
      <c r="S152" s="152">
        <v>8136</v>
      </c>
      <c r="T152" s="152">
        <v>6742</v>
      </c>
      <c r="U152" s="152">
        <v>8350</v>
      </c>
      <c r="V152" s="152">
        <v>10786</v>
      </c>
      <c r="W152" s="152">
        <v>9749</v>
      </c>
      <c r="X152" s="152">
        <v>12425</v>
      </c>
      <c r="Y152" s="152">
        <v>11686</v>
      </c>
      <c r="Z152" s="153">
        <v>14015.666670000001</v>
      </c>
      <c r="AA152" s="153">
        <v>15126</v>
      </c>
      <c r="AB152" s="153">
        <v>16198.8</v>
      </c>
      <c r="AC152" s="153">
        <v>17395</v>
      </c>
      <c r="AD152" s="153">
        <v>18837</v>
      </c>
      <c r="AE152" s="153">
        <v>20123</v>
      </c>
      <c r="AF152" s="153">
        <v>21352</v>
      </c>
      <c r="AG152" s="153">
        <v>22635</v>
      </c>
      <c r="AH152" s="153">
        <v>23789</v>
      </c>
      <c r="AI152" s="153">
        <v>24934</v>
      </c>
      <c r="AJ152" s="144"/>
      <c r="AK152" s="144"/>
      <c r="AL152" s="144"/>
      <c r="AM152" s="144"/>
      <c r="AN152" s="144"/>
      <c r="AO152" s="144"/>
      <c r="AP152" s="144"/>
      <c r="AQ152" s="144"/>
      <c r="AR152" s="144"/>
      <c r="AS152" s="144"/>
      <c r="AT152" s="144"/>
      <c r="AU152" s="144"/>
      <c r="AV152" s="144"/>
      <c r="AW152" s="144"/>
      <c r="AX152" s="144"/>
      <c r="AY152" s="144"/>
      <c r="AZ152" s="144"/>
      <c r="BA152" s="144"/>
      <c r="BB152" s="144"/>
      <c r="BC152" s="144"/>
      <c r="BD152" s="144"/>
      <c r="BE152" s="144"/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  <c r="BU152" s="144"/>
      <c r="BV152" s="144"/>
      <c r="BW152" s="144"/>
      <c r="BX152" s="144"/>
      <c r="BY152" s="144"/>
      <c r="BZ152" s="144"/>
      <c r="CA152" s="144"/>
      <c r="CB152" s="144"/>
      <c r="CC152" s="144"/>
      <c r="CD152" s="144"/>
      <c r="CE152" s="144"/>
      <c r="CF152" s="144"/>
      <c r="CG152" s="144"/>
      <c r="CH152" s="144"/>
      <c r="CI152" s="144"/>
      <c r="CJ152" s="144"/>
      <c r="CK152" s="144"/>
      <c r="CL152" s="144"/>
      <c r="CM152" s="144"/>
      <c r="CN152" s="144"/>
      <c r="CO152" s="144"/>
      <c r="CP152" s="144"/>
      <c r="CQ152" s="144"/>
      <c r="CR152" s="144"/>
      <c r="CS152" s="144"/>
      <c r="CT152" s="144"/>
      <c r="CU152" s="144"/>
      <c r="CV152" s="144"/>
      <c r="CW152" s="144"/>
      <c r="CX152" s="144"/>
      <c r="CY152" s="144"/>
      <c r="CZ152" s="144"/>
      <c r="DA152" s="144"/>
      <c r="DB152" s="144"/>
      <c r="DC152" s="144"/>
      <c r="DD152" s="144"/>
      <c r="DE152" s="144"/>
    </row>
    <row r="153" spans="1:109" x14ac:dyDescent="0.1">
      <c r="A153" s="113" t="s">
        <v>210</v>
      </c>
      <c r="B153" s="154" t="s">
        <v>199</v>
      </c>
      <c r="C153" s="154" t="s">
        <v>199</v>
      </c>
      <c r="D153" s="154" t="s">
        <v>199</v>
      </c>
      <c r="E153" s="154" t="s">
        <v>199</v>
      </c>
      <c r="F153" s="154" t="s">
        <v>199</v>
      </c>
      <c r="G153" s="154" t="s">
        <v>199</v>
      </c>
      <c r="H153" s="154" t="s">
        <v>199</v>
      </c>
      <c r="I153" s="154" t="s">
        <v>199</v>
      </c>
      <c r="J153" s="154" t="s">
        <v>199</v>
      </c>
      <c r="K153" s="154" t="s">
        <v>199</v>
      </c>
      <c r="L153" s="154" t="s">
        <v>199</v>
      </c>
      <c r="M153" s="153">
        <v>10988.782800000001</v>
      </c>
      <c r="N153" s="153">
        <v>11622.0074</v>
      </c>
      <c r="O153" s="153">
        <v>12088.67</v>
      </c>
      <c r="P153" s="153">
        <v>11908.52888</v>
      </c>
      <c r="Q153" s="153">
        <v>10594.454089999999</v>
      </c>
      <c r="R153" s="153">
        <v>10492.110269999999</v>
      </c>
      <c r="S153" s="153">
        <v>9488.7785800000001</v>
      </c>
      <c r="T153" s="153">
        <v>7917.12</v>
      </c>
      <c r="U153" s="153">
        <v>9625.6666700000005</v>
      </c>
      <c r="V153" s="153">
        <v>10811.5</v>
      </c>
      <c r="W153" s="153">
        <v>9678.7999999999993</v>
      </c>
      <c r="X153" s="153">
        <v>11675.975</v>
      </c>
      <c r="Y153" s="153">
        <v>12310.4</v>
      </c>
      <c r="Z153" s="154" t="s">
        <v>199</v>
      </c>
      <c r="AA153" s="154" t="s">
        <v>199</v>
      </c>
      <c r="AB153" s="154" t="s">
        <v>199</v>
      </c>
      <c r="AC153" s="154" t="s">
        <v>199</v>
      </c>
      <c r="AD153" s="154" t="s">
        <v>199</v>
      </c>
      <c r="AE153" s="154" t="s">
        <v>199</v>
      </c>
      <c r="AF153" s="154" t="s">
        <v>199</v>
      </c>
      <c r="AG153" s="154" t="s">
        <v>199</v>
      </c>
      <c r="AH153" s="154" t="s">
        <v>199</v>
      </c>
      <c r="AI153" s="154" t="s">
        <v>199</v>
      </c>
      <c r="AJ153" s="144"/>
      <c r="AK153" s="144"/>
      <c r="AL153" s="144"/>
      <c r="AM153" s="144"/>
      <c r="AN153" s="144"/>
      <c r="AO153" s="144"/>
      <c r="AP153" s="144"/>
      <c r="AQ153" s="144"/>
      <c r="AR153" s="144"/>
      <c r="AS153" s="144"/>
      <c r="AT153" s="144"/>
      <c r="AU153" s="144"/>
      <c r="AV153" s="144"/>
      <c r="AW153" s="144"/>
      <c r="AX153" s="144"/>
      <c r="AY153" s="144"/>
      <c r="AZ153" s="144"/>
      <c r="BA153" s="144"/>
      <c r="BB153" s="144"/>
      <c r="BC153" s="144"/>
      <c r="BD153" s="144"/>
      <c r="BE153" s="144"/>
      <c r="BF153" s="144"/>
      <c r="BG153" s="144"/>
      <c r="BH153" s="144"/>
      <c r="BI153" s="144"/>
      <c r="BJ153" s="144"/>
      <c r="BK153" s="144"/>
      <c r="BL153" s="144"/>
      <c r="BM153" s="144"/>
      <c r="BN153" s="144"/>
      <c r="BO153" s="144"/>
      <c r="BP153" s="144"/>
      <c r="BQ153" s="144"/>
      <c r="BR153" s="144"/>
      <c r="BS153" s="144"/>
      <c r="BT153" s="144"/>
      <c r="BU153" s="144"/>
      <c r="BV153" s="144"/>
      <c r="BW153" s="144"/>
      <c r="BX153" s="144"/>
      <c r="BY153" s="144"/>
      <c r="BZ153" s="144"/>
      <c r="CA153" s="144"/>
      <c r="CB153" s="144"/>
      <c r="CC153" s="144"/>
      <c r="CD153" s="144"/>
      <c r="CE153" s="144"/>
      <c r="CF153" s="144"/>
      <c r="CG153" s="144"/>
      <c r="CH153" s="144"/>
      <c r="CI153" s="144"/>
      <c r="CJ153" s="144"/>
      <c r="CK153" s="144"/>
      <c r="CL153" s="144"/>
      <c r="CM153" s="144"/>
      <c r="CN153" s="144"/>
      <c r="CO153" s="144"/>
      <c r="CP153" s="144"/>
      <c r="CQ153" s="144"/>
      <c r="CR153" s="144"/>
      <c r="CS153" s="144"/>
      <c r="CT153" s="144"/>
      <c r="CU153" s="144"/>
      <c r="CV153" s="144"/>
      <c r="CW153" s="144"/>
      <c r="CX153" s="144"/>
      <c r="CY153" s="144"/>
      <c r="CZ153" s="144"/>
      <c r="DA153" s="144"/>
      <c r="DB153" s="144"/>
      <c r="DC153" s="144"/>
      <c r="DD153" s="144"/>
      <c r="DE153" s="144"/>
    </row>
    <row r="154" spans="1:109" x14ac:dyDescent="0.1">
      <c r="A154" s="113" t="s">
        <v>211</v>
      </c>
      <c r="B154" s="154" t="s">
        <v>199</v>
      </c>
      <c r="C154" s="154" t="s">
        <v>199</v>
      </c>
      <c r="D154" s="154" t="s">
        <v>199</v>
      </c>
      <c r="E154" s="154" t="s">
        <v>199</v>
      </c>
      <c r="F154" s="154" t="s">
        <v>199</v>
      </c>
      <c r="G154" s="154" t="s">
        <v>199</v>
      </c>
      <c r="H154" s="154" t="s">
        <v>199</v>
      </c>
      <c r="I154" s="154" t="s">
        <v>199</v>
      </c>
      <c r="J154" s="154" t="s">
        <v>199</v>
      </c>
      <c r="K154" s="154" t="s">
        <v>199</v>
      </c>
      <c r="L154" s="154" t="s">
        <v>199</v>
      </c>
      <c r="M154" s="153">
        <v>10391</v>
      </c>
      <c r="N154" s="153">
        <v>11581.21702</v>
      </c>
      <c r="O154" s="153">
        <v>12123</v>
      </c>
      <c r="P154" s="153">
        <v>12003.176460000001</v>
      </c>
      <c r="Q154" s="153">
        <v>10647.90818</v>
      </c>
      <c r="R154" s="153">
        <v>10459.601350000001</v>
      </c>
      <c r="S154" s="153">
        <v>9630</v>
      </c>
      <c r="T154" s="153">
        <v>7980.74</v>
      </c>
      <c r="U154" s="153">
        <v>9876</v>
      </c>
      <c r="V154" s="153">
        <v>10811.5</v>
      </c>
      <c r="W154" s="153">
        <v>9665</v>
      </c>
      <c r="X154" s="153">
        <v>11611.45</v>
      </c>
      <c r="Y154" s="153">
        <v>12042.5</v>
      </c>
      <c r="Z154" s="153">
        <v>14122</v>
      </c>
      <c r="AA154" s="153">
        <v>15155</v>
      </c>
      <c r="AB154" s="153">
        <v>16192</v>
      </c>
      <c r="AC154" s="153">
        <v>17395</v>
      </c>
      <c r="AD154" s="153">
        <v>18837</v>
      </c>
      <c r="AE154" s="153">
        <v>20123</v>
      </c>
      <c r="AF154" s="153">
        <v>21352</v>
      </c>
      <c r="AG154" s="153">
        <v>22635</v>
      </c>
      <c r="AH154" s="153">
        <v>23789</v>
      </c>
      <c r="AI154" s="153">
        <v>24934</v>
      </c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  <c r="BD154" s="144"/>
      <c r="BE154" s="144"/>
      <c r="BF154" s="144"/>
      <c r="BG154" s="144"/>
      <c r="BH154" s="144"/>
      <c r="BI154" s="144"/>
      <c r="BJ154" s="144"/>
      <c r="BK154" s="144"/>
      <c r="BL154" s="144"/>
      <c r="BM154" s="144"/>
      <c r="BN154" s="144"/>
      <c r="BO154" s="144"/>
      <c r="BP154" s="144"/>
      <c r="BQ154" s="144"/>
      <c r="BR154" s="144"/>
      <c r="BS154" s="144"/>
      <c r="BT154" s="144"/>
      <c r="BU154" s="144"/>
      <c r="BV154" s="144"/>
      <c r="BW154" s="144"/>
      <c r="BX154" s="144"/>
      <c r="BY154" s="144"/>
      <c r="BZ154" s="144"/>
      <c r="CA154" s="144"/>
      <c r="CB154" s="144"/>
      <c r="CC154" s="144"/>
      <c r="CD154" s="144"/>
      <c r="CE154" s="144"/>
      <c r="CF154" s="144"/>
      <c r="CG154" s="144"/>
      <c r="CH154" s="144"/>
      <c r="CI154" s="144"/>
      <c r="CJ154" s="144"/>
      <c r="CK154" s="144"/>
      <c r="CL154" s="144"/>
      <c r="CM154" s="144"/>
      <c r="CN154" s="144"/>
      <c r="CO154" s="144"/>
      <c r="CP154" s="144"/>
      <c r="CQ154" s="144"/>
      <c r="CR154" s="144"/>
      <c r="CS154" s="144"/>
      <c r="CT154" s="144"/>
      <c r="CU154" s="144"/>
      <c r="CV154" s="144"/>
      <c r="CW154" s="144"/>
      <c r="CX154" s="144"/>
      <c r="CY154" s="144"/>
      <c r="CZ154" s="144"/>
      <c r="DA154" s="144"/>
      <c r="DB154" s="144"/>
      <c r="DC154" s="144"/>
      <c r="DD154" s="144"/>
      <c r="DE154" s="144"/>
    </row>
    <row r="155" spans="1:109" x14ac:dyDescent="0.1">
      <c r="A155" s="113" t="s">
        <v>212</v>
      </c>
      <c r="B155" s="154" t="s">
        <v>199</v>
      </c>
      <c r="C155" s="154" t="s">
        <v>199</v>
      </c>
      <c r="D155" s="154" t="s">
        <v>199</v>
      </c>
      <c r="E155" s="154" t="s">
        <v>199</v>
      </c>
      <c r="F155" s="154" t="s">
        <v>199</v>
      </c>
      <c r="G155" s="154" t="s">
        <v>199</v>
      </c>
      <c r="H155" s="154" t="s">
        <v>199</v>
      </c>
      <c r="I155" s="154" t="s">
        <v>199</v>
      </c>
      <c r="J155" s="154" t="s">
        <v>199</v>
      </c>
      <c r="K155" s="154" t="s">
        <v>199</v>
      </c>
      <c r="L155" s="154" t="s">
        <v>199</v>
      </c>
      <c r="M155" s="153">
        <v>14921</v>
      </c>
      <c r="N155" s="153">
        <v>11802.62</v>
      </c>
      <c r="O155" s="153">
        <v>12147</v>
      </c>
      <c r="P155" s="153">
        <v>12248</v>
      </c>
      <c r="Q155" s="153">
        <v>10650</v>
      </c>
      <c r="R155" s="153">
        <v>11375.45</v>
      </c>
      <c r="S155" s="153">
        <v>9698.1143300000003</v>
      </c>
      <c r="T155" s="153">
        <v>8016</v>
      </c>
      <c r="U155" s="153">
        <v>9908</v>
      </c>
      <c r="V155" s="153">
        <v>10856</v>
      </c>
      <c r="W155" s="153">
        <v>9937</v>
      </c>
      <c r="X155" s="153">
        <v>11945</v>
      </c>
      <c r="Y155" s="153">
        <v>13714</v>
      </c>
      <c r="Z155" s="153">
        <v>14413</v>
      </c>
      <c r="AA155" s="153">
        <v>15448</v>
      </c>
      <c r="AB155" s="153">
        <v>16549</v>
      </c>
      <c r="AC155" s="153">
        <v>17395</v>
      </c>
      <c r="AD155" s="153">
        <v>18837</v>
      </c>
      <c r="AE155" s="153">
        <v>20123</v>
      </c>
      <c r="AF155" s="153">
        <v>21352</v>
      </c>
      <c r="AG155" s="153">
        <v>22635</v>
      </c>
      <c r="AH155" s="153">
        <v>23789</v>
      </c>
      <c r="AI155" s="153">
        <v>24934</v>
      </c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/>
      <c r="AU155" s="144"/>
      <c r="AV155" s="144"/>
      <c r="AW155" s="144"/>
      <c r="AX155" s="144"/>
      <c r="AY155" s="144"/>
      <c r="AZ155" s="144"/>
      <c r="BA155" s="144"/>
      <c r="BB155" s="144"/>
      <c r="BC155" s="144"/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/>
      <c r="CJ155" s="144"/>
      <c r="CK155" s="144"/>
      <c r="CL155" s="144"/>
      <c r="CM155" s="144"/>
      <c r="CN155" s="144"/>
      <c r="CO155" s="144"/>
      <c r="CP155" s="144"/>
      <c r="CQ155" s="144"/>
      <c r="CR155" s="144"/>
      <c r="CS155" s="144"/>
      <c r="CT155" s="144"/>
      <c r="CU155" s="144"/>
      <c r="CV155" s="144"/>
      <c r="CW155" s="144"/>
      <c r="CX155" s="144"/>
      <c r="CY155" s="144"/>
      <c r="CZ155" s="144"/>
      <c r="DA155" s="144"/>
      <c r="DB155" s="144"/>
      <c r="DC155" s="144"/>
      <c r="DD155" s="144"/>
      <c r="DE155" s="144"/>
    </row>
    <row r="156" spans="1:109" x14ac:dyDescent="0.1">
      <c r="A156" s="113" t="s">
        <v>213</v>
      </c>
      <c r="B156" s="154" t="s">
        <v>199</v>
      </c>
      <c r="C156" s="154" t="s">
        <v>199</v>
      </c>
      <c r="D156" s="154" t="s">
        <v>199</v>
      </c>
      <c r="E156" s="154" t="s">
        <v>199</v>
      </c>
      <c r="F156" s="154" t="s">
        <v>199</v>
      </c>
      <c r="G156" s="154" t="s">
        <v>199</v>
      </c>
      <c r="H156" s="154" t="s">
        <v>199</v>
      </c>
      <c r="I156" s="154" t="s">
        <v>199</v>
      </c>
      <c r="J156" s="154" t="s">
        <v>199</v>
      </c>
      <c r="K156" s="154" t="s">
        <v>199</v>
      </c>
      <c r="L156" s="154" t="s">
        <v>199</v>
      </c>
      <c r="M156" s="153">
        <v>9498.5568199999998</v>
      </c>
      <c r="N156" s="153">
        <v>11463</v>
      </c>
      <c r="O156" s="153">
        <v>12004</v>
      </c>
      <c r="P156" s="153">
        <v>11365.4445</v>
      </c>
      <c r="Q156" s="153">
        <v>10432</v>
      </c>
      <c r="R156" s="153">
        <v>9138</v>
      </c>
      <c r="S156" s="153">
        <v>8997</v>
      </c>
      <c r="T156" s="153">
        <v>7691</v>
      </c>
      <c r="U156" s="153">
        <v>9093</v>
      </c>
      <c r="V156" s="153">
        <v>10767</v>
      </c>
      <c r="W156" s="153">
        <v>9448.2000000000007</v>
      </c>
      <c r="X156" s="153">
        <v>11536</v>
      </c>
      <c r="Y156" s="153">
        <v>11442.6</v>
      </c>
      <c r="Z156" s="153">
        <v>13206</v>
      </c>
      <c r="AA156" s="153">
        <v>14633</v>
      </c>
      <c r="AB156" s="153">
        <v>15774</v>
      </c>
      <c r="AC156" s="153">
        <v>17395</v>
      </c>
      <c r="AD156" s="153">
        <v>18837</v>
      </c>
      <c r="AE156" s="153">
        <v>20123</v>
      </c>
      <c r="AF156" s="153">
        <v>21352</v>
      </c>
      <c r="AG156" s="153">
        <v>22635</v>
      </c>
      <c r="AH156" s="153">
        <v>23789</v>
      </c>
      <c r="AI156" s="153">
        <v>24934</v>
      </c>
      <c r="AJ156" s="144"/>
      <c r="AK156" s="144"/>
      <c r="AL156" s="144"/>
      <c r="AM156" s="144"/>
      <c r="AN156" s="144"/>
      <c r="AO156" s="144"/>
      <c r="AP156" s="144"/>
      <c r="AQ156" s="144"/>
      <c r="AR156" s="144"/>
      <c r="AS156" s="144"/>
      <c r="AT156" s="144"/>
      <c r="AU156" s="144"/>
      <c r="AV156" s="144"/>
      <c r="AW156" s="144"/>
      <c r="AX156" s="144"/>
      <c r="AY156" s="144"/>
      <c r="AZ156" s="144"/>
      <c r="BA156" s="144"/>
      <c r="BB156" s="144"/>
      <c r="BC156" s="144"/>
      <c r="BD156" s="144"/>
      <c r="BE156" s="144"/>
      <c r="BF156" s="144"/>
      <c r="BG156" s="144"/>
      <c r="BH156" s="144"/>
      <c r="BI156" s="144"/>
      <c r="BJ156" s="144"/>
      <c r="BK156" s="144"/>
      <c r="BL156" s="144"/>
      <c r="BM156" s="144"/>
      <c r="BN156" s="144"/>
      <c r="BO156" s="144"/>
      <c r="BP156" s="144"/>
      <c r="BQ156" s="144"/>
      <c r="BR156" s="144"/>
      <c r="BS156" s="144"/>
      <c r="BT156" s="144"/>
      <c r="BU156" s="144"/>
      <c r="BV156" s="144"/>
      <c r="BW156" s="144"/>
      <c r="BX156" s="144"/>
      <c r="BY156" s="144"/>
      <c r="BZ156" s="144"/>
      <c r="CA156" s="144"/>
      <c r="CB156" s="144"/>
      <c r="CC156" s="144"/>
      <c r="CD156" s="144"/>
      <c r="CE156" s="144"/>
      <c r="CF156" s="144"/>
      <c r="CG156" s="144"/>
      <c r="CH156" s="144"/>
      <c r="CI156" s="144"/>
      <c r="CJ156" s="144"/>
      <c r="CK156" s="144"/>
      <c r="CL156" s="144"/>
      <c r="CM156" s="144"/>
      <c r="CN156" s="144"/>
      <c r="CO156" s="144"/>
      <c r="CP156" s="144"/>
      <c r="CQ156" s="144"/>
      <c r="CR156" s="144"/>
      <c r="CS156" s="144"/>
      <c r="CT156" s="144"/>
      <c r="CU156" s="144"/>
      <c r="CV156" s="144"/>
      <c r="CW156" s="144"/>
      <c r="CX156" s="144"/>
      <c r="CY156" s="144"/>
      <c r="CZ156" s="144"/>
      <c r="DA156" s="144"/>
      <c r="DB156" s="144"/>
      <c r="DC156" s="144"/>
      <c r="DD156" s="144"/>
      <c r="DE156" s="144"/>
    </row>
    <row r="157" spans="1:109" x14ac:dyDescent="0.1">
      <c r="A157" s="113" t="s">
        <v>214</v>
      </c>
      <c r="B157" s="154" t="s">
        <v>199</v>
      </c>
      <c r="C157" s="154" t="s">
        <v>199</v>
      </c>
      <c r="D157" s="154" t="s">
        <v>199</v>
      </c>
      <c r="E157" s="154" t="s">
        <v>199</v>
      </c>
      <c r="F157" s="154" t="s">
        <v>199</v>
      </c>
      <c r="G157" s="154" t="s">
        <v>199</v>
      </c>
      <c r="H157" s="154" t="s">
        <v>199</v>
      </c>
      <c r="I157" s="154" t="s">
        <v>199</v>
      </c>
      <c r="J157" s="154" t="s">
        <v>199</v>
      </c>
      <c r="K157" s="154" t="s">
        <v>199</v>
      </c>
      <c r="L157" s="154" t="s">
        <v>199</v>
      </c>
      <c r="M157" s="148">
        <v>1796.1376</v>
      </c>
      <c r="N157" s="148">
        <v>125.79132</v>
      </c>
      <c r="O157" s="148">
        <v>55.01229</v>
      </c>
      <c r="P157" s="148">
        <v>284.18018000000001</v>
      </c>
      <c r="Q157" s="148">
        <v>93.802449999999993</v>
      </c>
      <c r="R157" s="148">
        <v>829.40662999999995</v>
      </c>
      <c r="S157" s="148">
        <v>287.73799000000002</v>
      </c>
      <c r="T157" s="148">
        <v>131.48697000000001</v>
      </c>
      <c r="U157" s="148">
        <v>376.87869999999998</v>
      </c>
      <c r="V157" s="148">
        <v>44.5</v>
      </c>
      <c r="W157" s="148">
        <v>173.69116</v>
      </c>
      <c r="X157" s="148">
        <v>158.94873999999999</v>
      </c>
      <c r="Y157" s="148">
        <v>891.12220000000002</v>
      </c>
      <c r="Z157" s="148">
        <v>384.68673999999999</v>
      </c>
      <c r="AA157" s="148">
        <v>248.221</v>
      </c>
      <c r="AB157" s="148">
        <v>281.69727999999998</v>
      </c>
      <c r="AC157" s="148">
        <v>0</v>
      </c>
      <c r="AD157" s="148">
        <v>0</v>
      </c>
      <c r="AE157" s="148">
        <v>0</v>
      </c>
      <c r="AF157" s="148">
        <v>0</v>
      </c>
      <c r="AG157" s="148">
        <v>0</v>
      </c>
      <c r="AH157" s="148">
        <v>0</v>
      </c>
      <c r="AI157" s="148">
        <v>0</v>
      </c>
      <c r="AJ157" s="144"/>
      <c r="AK157" s="144"/>
      <c r="AL157" s="144"/>
      <c r="AM157" s="144"/>
      <c r="AN157" s="144"/>
      <c r="AO157" s="144"/>
      <c r="AP157" s="144"/>
      <c r="AQ157" s="144"/>
      <c r="AR157" s="144"/>
      <c r="AS157" s="144"/>
      <c r="AT157" s="144"/>
      <c r="AU157" s="144"/>
      <c r="AV157" s="144"/>
      <c r="AW157" s="144"/>
      <c r="AX157" s="144"/>
      <c r="AY157" s="144"/>
      <c r="AZ157" s="144"/>
      <c r="BA157" s="144"/>
      <c r="BB157" s="144"/>
      <c r="BC157" s="144"/>
      <c r="BD157" s="144"/>
      <c r="BE157" s="144"/>
      <c r="BF157" s="144"/>
      <c r="BG157" s="144"/>
      <c r="BH157" s="144"/>
      <c r="BI157" s="144"/>
      <c r="BJ157" s="144"/>
      <c r="BK157" s="144"/>
      <c r="BL157" s="144"/>
      <c r="BM157" s="144"/>
      <c r="BN157" s="144"/>
      <c r="BO157" s="144"/>
      <c r="BP157" s="144"/>
      <c r="BQ157" s="144"/>
      <c r="BR157" s="144"/>
      <c r="BS157" s="144"/>
      <c r="BT157" s="144"/>
      <c r="BU157" s="144"/>
      <c r="BV157" s="144"/>
      <c r="BW157" s="144"/>
      <c r="BX157" s="144"/>
      <c r="BY157" s="144"/>
      <c r="BZ157" s="144"/>
      <c r="CA157" s="144"/>
      <c r="CB157" s="144"/>
      <c r="CC157" s="144"/>
      <c r="CD157" s="144"/>
      <c r="CE157" s="144"/>
      <c r="CF157" s="144"/>
      <c r="CG157" s="144"/>
      <c r="CH157" s="144"/>
      <c r="CI157" s="144"/>
      <c r="CJ157" s="144"/>
      <c r="CK157" s="144"/>
      <c r="CL157" s="144"/>
      <c r="CM157" s="144"/>
      <c r="CN157" s="144"/>
      <c r="CO157" s="144"/>
      <c r="CP157" s="144"/>
      <c r="CQ157" s="144"/>
      <c r="CR157" s="144"/>
      <c r="CS157" s="144"/>
      <c r="CT157" s="144"/>
      <c r="CU157" s="144"/>
      <c r="CV157" s="144"/>
      <c r="CW157" s="144"/>
      <c r="CX157" s="144"/>
      <c r="CY157" s="144"/>
      <c r="CZ157" s="144"/>
      <c r="DA157" s="144"/>
      <c r="DB157" s="144"/>
      <c r="DC157" s="144"/>
      <c r="DD157" s="144"/>
      <c r="DE157" s="144"/>
    </row>
    <row r="158" spans="1:109" x14ac:dyDescent="0.1">
      <c r="A158" s="113" t="s">
        <v>215</v>
      </c>
      <c r="B158" s="154" t="s">
        <v>199</v>
      </c>
      <c r="C158" s="154" t="s">
        <v>199</v>
      </c>
      <c r="D158" s="154" t="s">
        <v>199</v>
      </c>
      <c r="E158" s="154" t="s">
        <v>199</v>
      </c>
      <c r="F158" s="154" t="s">
        <v>199</v>
      </c>
      <c r="G158" s="154" t="s">
        <v>199</v>
      </c>
      <c r="H158" s="154" t="s">
        <v>199</v>
      </c>
      <c r="I158" s="154" t="s">
        <v>199</v>
      </c>
      <c r="J158" s="154" t="s">
        <v>199</v>
      </c>
      <c r="K158" s="154" t="s">
        <v>199</v>
      </c>
      <c r="L158" s="154" t="s">
        <v>199</v>
      </c>
      <c r="M158" s="154" t="s">
        <v>240</v>
      </c>
      <c r="N158" s="154" t="s">
        <v>164</v>
      </c>
      <c r="O158" s="154" t="s">
        <v>249</v>
      </c>
      <c r="P158" s="154" t="s">
        <v>251</v>
      </c>
      <c r="Q158" s="154" t="s">
        <v>243</v>
      </c>
      <c r="R158" s="154" t="s">
        <v>314</v>
      </c>
      <c r="S158" s="154" t="s">
        <v>315</v>
      </c>
      <c r="T158" s="154" t="s">
        <v>243</v>
      </c>
      <c r="U158" s="154" t="s">
        <v>216</v>
      </c>
      <c r="V158" s="154" t="s">
        <v>282</v>
      </c>
      <c r="W158" s="154" t="s">
        <v>260</v>
      </c>
      <c r="X158" s="154" t="s">
        <v>260</v>
      </c>
      <c r="Y158" s="154" t="s">
        <v>260</v>
      </c>
      <c r="Z158" s="154" t="s">
        <v>240</v>
      </c>
      <c r="AA158" s="154" t="s">
        <v>240</v>
      </c>
      <c r="AB158" s="154" t="s">
        <v>164</v>
      </c>
      <c r="AC158" s="154" t="s">
        <v>177</v>
      </c>
      <c r="AD158" s="154" t="s">
        <v>177</v>
      </c>
      <c r="AE158" s="154" t="s">
        <v>177</v>
      </c>
      <c r="AF158" s="154" t="s">
        <v>177</v>
      </c>
      <c r="AG158" s="154" t="s">
        <v>177</v>
      </c>
      <c r="AH158" s="154" t="s">
        <v>177</v>
      </c>
      <c r="AI158" s="154" t="s">
        <v>177</v>
      </c>
      <c r="AJ158" s="144"/>
      <c r="AK158" s="144"/>
      <c r="AL158" s="144"/>
      <c r="AM158" s="144"/>
      <c r="AN158" s="144"/>
      <c r="AO158" s="144"/>
      <c r="AP158" s="144"/>
      <c r="AQ158" s="144"/>
      <c r="AR158" s="144"/>
      <c r="AS158" s="144"/>
      <c r="AT158" s="144"/>
      <c r="AU158" s="144"/>
      <c r="AV158" s="144"/>
      <c r="AW158" s="144"/>
      <c r="AX158" s="144"/>
      <c r="AY158" s="144"/>
      <c r="AZ158" s="144"/>
      <c r="BA158" s="144"/>
      <c r="BB158" s="144"/>
      <c r="BC158" s="144"/>
      <c r="BD158" s="144"/>
      <c r="BE158" s="144"/>
      <c r="BF158" s="144"/>
      <c r="BG158" s="144"/>
      <c r="BH158" s="144"/>
      <c r="BI158" s="144"/>
      <c r="BJ158" s="144"/>
      <c r="BK158" s="144"/>
      <c r="BL158" s="144"/>
      <c r="BM158" s="144"/>
      <c r="BN158" s="144"/>
      <c r="BO158" s="144"/>
      <c r="BP158" s="144"/>
      <c r="BQ158" s="144"/>
      <c r="BR158" s="144"/>
      <c r="BS158" s="144"/>
      <c r="BT158" s="144"/>
      <c r="BU158" s="144"/>
      <c r="BV158" s="144"/>
      <c r="BW158" s="144"/>
      <c r="BX158" s="144"/>
      <c r="BY158" s="144"/>
      <c r="BZ158" s="144"/>
      <c r="CA158" s="144"/>
      <c r="CB158" s="144"/>
      <c r="CC158" s="144"/>
      <c r="CD158" s="144"/>
      <c r="CE158" s="144"/>
      <c r="CF158" s="144"/>
      <c r="CG158" s="144"/>
      <c r="CH158" s="144"/>
      <c r="CI158" s="144"/>
      <c r="CJ158" s="144"/>
      <c r="CK158" s="144"/>
      <c r="CL158" s="144"/>
      <c r="CM158" s="144"/>
      <c r="CN158" s="144"/>
      <c r="CO158" s="144"/>
      <c r="CP158" s="144"/>
      <c r="CQ158" s="144"/>
      <c r="CR158" s="144"/>
      <c r="CS158" s="144"/>
      <c r="CT158" s="144"/>
      <c r="CU158" s="144"/>
      <c r="CV158" s="144"/>
      <c r="CW158" s="144"/>
      <c r="CX158" s="144"/>
      <c r="CY158" s="144"/>
      <c r="CZ158" s="144"/>
      <c r="DA158" s="144"/>
      <c r="DB158" s="144"/>
      <c r="DC158" s="144"/>
      <c r="DD158" s="144"/>
      <c r="DE158" s="144"/>
    </row>
    <row r="159" spans="1:109" x14ac:dyDescent="0.1">
      <c r="A159" s="113" t="s">
        <v>237</v>
      </c>
      <c r="B159" s="154" t="s">
        <v>199</v>
      </c>
      <c r="C159" s="154" t="s">
        <v>199</v>
      </c>
      <c r="D159" s="154" t="s">
        <v>199</v>
      </c>
      <c r="E159" s="154" t="s">
        <v>199</v>
      </c>
      <c r="F159" s="154" t="s">
        <v>199</v>
      </c>
      <c r="G159" s="154" t="s">
        <v>199</v>
      </c>
      <c r="H159" s="154" t="s">
        <v>199</v>
      </c>
      <c r="I159" s="154" t="s">
        <v>199</v>
      </c>
      <c r="J159" s="154" t="s">
        <v>199</v>
      </c>
      <c r="K159" s="154" t="s">
        <v>199</v>
      </c>
      <c r="L159" s="154" t="s">
        <v>199</v>
      </c>
      <c r="M159" s="154" t="s">
        <v>238</v>
      </c>
      <c r="N159" s="154" t="s">
        <v>238</v>
      </c>
      <c r="O159" s="154" t="s">
        <v>238</v>
      </c>
      <c r="P159" s="154" t="s">
        <v>238</v>
      </c>
      <c r="Q159" s="154" t="s">
        <v>238</v>
      </c>
      <c r="R159" s="154" t="s">
        <v>238</v>
      </c>
      <c r="S159" s="154" t="s">
        <v>238</v>
      </c>
      <c r="T159" s="154" t="s">
        <v>238</v>
      </c>
      <c r="U159" s="154" t="s">
        <v>238</v>
      </c>
      <c r="V159" s="154" t="s">
        <v>238</v>
      </c>
      <c r="W159" s="154" t="s">
        <v>238</v>
      </c>
      <c r="X159" s="154" t="s">
        <v>238</v>
      </c>
      <c r="Y159" s="154" t="s">
        <v>238</v>
      </c>
      <c r="Z159" s="154" t="s">
        <v>238</v>
      </c>
      <c r="AA159" s="154" t="s">
        <v>238</v>
      </c>
      <c r="AB159" s="154" t="s">
        <v>238</v>
      </c>
      <c r="AC159" s="154" t="s">
        <v>238</v>
      </c>
      <c r="AD159" s="154" t="s">
        <v>238</v>
      </c>
      <c r="AE159" s="154" t="s">
        <v>238</v>
      </c>
      <c r="AF159" s="154" t="s">
        <v>238</v>
      </c>
      <c r="AG159" s="154" t="s">
        <v>238</v>
      </c>
      <c r="AH159" s="154" t="s">
        <v>238</v>
      </c>
      <c r="AI159" s="154" t="s">
        <v>238</v>
      </c>
      <c r="AJ159" s="144"/>
      <c r="AK159" s="144"/>
      <c r="AL159" s="144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144"/>
      <c r="CA159" s="144"/>
      <c r="CB159" s="144"/>
      <c r="CC159" s="144"/>
      <c r="CD159" s="144"/>
      <c r="CE159" s="144"/>
      <c r="CF159" s="144"/>
      <c r="CG159" s="144"/>
      <c r="CH159" s="144"/>
      <c r="CI159" s="144"/>
      <c r="CJ159" s="144"/>
      <c r="CK159" s="144"/>
      <c r="CL159" s="144"/>
      <c r="CM159" s="144"/>
      <c r="CN159" s="144"/>
      <c r="CO159" s="144"/>
      <c r="CP159" s="144"/>
      <c r="CQ159" s="144"/>
      <c r="CR159" s="144"/>
      <c r="CS159" s="144"/>
      <c r="CT159" s="144"/>
      <c r="CU159" s="144"/>
      <c r="CV159" s="144"/>
      <c r="CW159" s="144"/>
      <c r="CX159" s="144"/>
      <c r="CY159" s="144"/>
      <c r="CZ159" s="144"/>
      <c r="DA159" s="144"/>
      <c r="DB159" s="144"/>
      <c r="DC159" s="144"/>
      <c r="DD159" s="144"/>
      <c r="DE159" s="144"/>
    </row>
    <row r="160" spans="1:109" x14ac:dyDescent="0.1">
      <c r="A160" s="115" t="s">
        <v>316</v>
      </c>
      <c r="B160" s="154" t="s">
        <v>199</v>
      </c>
      <c r="C160" s="154" t="s">
        <v>199</v>
      </c>
      <c r="D160" s="154" t="s">
        <v>199</v>
      </c>
      <c r="E160" s="154" t="s">
        <v>199</v>
      </c>
      <c r="F160" s="154" t="s">
        <v>199</v>
      </c>
      <c r="G160" s="154" t="s">
        <v>199</v>
      </c>
      <c r="H160" s="152">
        <v>5196</v>
      </c>
      <c r="I160" s="152">
        <v>5568</v>
      </c>
      <c r="J160" s="152">
        <v>6290</v>
      </c>
      <c r="K160" s="152">
        <v>7363</v>
      </c>
      <c r="L160" s="152">
        <v>7119</v>
      </c>
      <c r="M160" s="152">
        <v>8143</v>
      </c>
      <c r="N160" s="152">
        <v>8932</v>
      </c>
      <c r="O160" s="152">
        <v>9217</v>
      </c>
      <c r="P160" s="152">
        <v>9374</v>
      </c>
      <c r="Q160" s="152">
        <v>9091</v>
      </c>
      <c r="R160" s="152">
        <v>8797</v>
      </c>
      <c r="S160" s="152">
        <v>8354</v>
      </c>
      <c r="T160" s="152">
        <v>8240</v>
      </c>
      <c r="U160" s="152">
        <v>8942</v>
      </c>
      <c r="V160" s="152">
        <v>9104</v>
      </c>
      <c r="W160" s="152">
        <v>8435</v>
      </c>
      <c r="X160" s="152">
        <v>10086</v>
      </c>
      <c r="Y160" s="152">
        <v>10803</v>
      </c>
      <c r="Z160" s="153">
        <v>11292.799230000001</v>
      </c>
      <c r="AA160" s="153">
        <v>12101.969429999999</v>
      </c>
      <c r="AB160" s="153">
        <v>13003.747170000001</v>
      </c>
      <c r="AC160" s="153">
        <v>13535.27677</v>
      </c>
      <c r="AD160" s="153">
        <v>14822.5</v>
      </c>
      <c r="AE160" s="153">
        <v>15858</v>
      </c>
      <c r="AF160" s="153">
        <v>16826</v>
      </c>
      <c r="AG160" s="153">
        <v>17838</v>
      </c>
      <c r="AH160" s="153">
        <v>18748</v>
      </c>
      <c r="AI160" s="153">
        <v>19649</v>
      </c>
      <c r="AJ160" s="144"/>
      <c r="AK160" s="144"/>
      <c r="AL160" s="144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144"/>
      <c r="CA160" s="144"/>
      <c r="CB160" s="144"/>
      <c r="CC160" s="144"/>
      <c r="CD160" s="144"/>
      <c r="CE160" s="144"/>
      <c r="CF160" s="144"/>
      <c r="CG160" s="144"/>
      <c r="CH160" s="144"/>
      <c r="CI160" s="144"/>
      <c r="CJ160" s="144"/>
      <c r="CK160" s="144"/>
      <c r="CL160" s="144"/>
      <c r="CM160" s="144"/>
      <c r="CN160" s="144"/>
      <c r="CO160" s="144"/>
      <c r="CP160" s="144"/>
      <c r="CQ160" s="144"/>
      <c r="CR160" s="144"/>
      <c r="CS160" s="144"/>
      <c r="CT160" s="144"/>
      <c r="CU160" s="144"/>
      <c r="CV160" s="144"/>
      <c r="CW160" s="144"/>
      <c r="CX160" s="144"/>
      <c r="CY160" s="144"/>
      <c r="CZ160" s="144"/>
      <c r="DA160" s="144"/>
      <c r="DB160" s="144"/>
      <c r="DC160" s="144"/>
      <c r="DD160" s="144"/>
      <c r="DE160" s="144"/>
    </row>
    <row r="161" spans="1:109" x14ac:dyDescent="0.1">
      <c r="A161" s="113" t="s">
        <v>210</v>
      </c>
      <c r="B161" s="154" t="s">
        <v>199</v>
      </c>
      <c r="C161" s="154" t="s">
        <v>199</v>
      </c>
      <c r="D161" s="154" t="s">
        <v>199</v>
      </c>
      <c r="E161" s="154" t="s">
        <v>199</v>
      </c>
      <c r="F161" s="154" t="s">
        <v>199</v>
      </c>
      <c r="G161" s="154" t="s">
        <v>199</v>
      </c>
      <c r="H161" s="153">
        <v>5153.2349999999997</v>
      </c>
      <c r="I161" s="153">
        <v>5511.7305999999999</v>
      </c>
      <c r="J161" s="153">
        <v>6178.1601099999998</v>
      </c>
      <c r="K161" s="153">
        <v>7309.0088299999998</v>
      </c>
      <c r="L161" s="153">
        <v>7095.3723799999998</v>
      </c>
      <c r="M161" s="153">
        <v>8109.4848400000001</v>
      </c>
      <c r="N161" s="153">
        <v>8888.8427499999998</v>
      </c>
      <c r="O161" s="153">
        <v>9161.8657399999993</v>
      </c>
      <c r="P161" s="153">
        <v>9372.6388700000007</v>
      </c>
      <c r="Q161" s="153">
        <v>9053.3205899999994</v>
      </c>
      <c r="R161" s="153">
        <v>8697.0620999999992</v>
      </c>
      <c r="S161" s="153">
        <v>8341.7285599999996</v>
      </c>
      <c r="T161" s="153">
        <v>8240.8017500000005</v>
      </c>
      <c r="U161" s="153">
        <v>8944.5754899999993</v>
      </c>
      <c r="V161" s="153">
        <v>9073.2639199999994</v>
      </c>
      <c r="W161" s="153">
        <v>8194.7566499999994</v>
      </c>
      <c r="X161" s="153">
        <v>9948.2808700000005</v>
      </c>
      <c r="Y161" s="153">
        <v>10795.838009999999</v>
      </c>
      <c r="Z161" s="154" t="s">
        <v>199</v>
      </c>
      <c r="AA161" s="154" t="s">
        <v>199</v>
      </c>
      <c r="AB161" s="154" t="s">
        <v>199</v>
      </c>
      <c r="AC161" s="154" t="s">
        <v>199</v>
      </c>
      <c r="AD161" s="154" t="s">
        <v>199</v>
      </c>
      <c r="AE161" s="154" t="s">
        <v>199</v>
      </c>
      <c r="AF161" s="154" t="s">
        <v>199</v>
      </c>
      <c r="AG161" s="154" t="s">
        <v>199</v>
      </c>
      <c r="AH161" s="154" t="s">
        <v>199</v>
      </c>
      <c r="AI161" s="154" t="s">
        <v>199</v>
      </c>
      <c r="AJ161" s="144"/>
      <c r="AK161" s="144"/>
      <c r="AL161" s="144"/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144"/>
      <c r="CA161" s="144"/>
      <c r="CB161" s="144"/>
      <c r="CC161" s="144"/>
      <c r="CD161" s="144"/>
      <c r="CE161" s="144"/>
      <c r="CF161" s="144"/>
      <c r="CG161" s="144"/>
      <c r="CH161" s="144"/>
      <c r="CI161" s="144"/>
      <c r="CJ161" s="144"/>
      <c r="CK161" s="144"/>
      <c r="CL161" s="144"/>
      <c r="CM161" s="144"/>
      <c r="CN161" s="144"/>
      <c r="CO161" s="144"/>
      <c r="CP161" s="144"/>
      <c r="CQ161" s="144"/>
      <c r="CR161" s="144"/>
      <c r="CS161" s="144"/>
      <c r="CT161" s="144"/>
      <c r="CU161" s="144"/>
      <c r="CV161" s="144"/>
      <c r="CW161" s="144"/>
      <c r="CX161" s="144"/>
      <c r="CY161" s="144"/>
      <c r="CZ161" s="144"/>
      <c r="DA161" s="144"/>
      <c r="DB161" s="144"/>
      <c r="DC161" s="144"/>
      <c r="DD161" s="144"/>
      <c r="DE161" s="144"/>
    </row>
    <row r="162" spans="1:109" x14ac:dyDescent="0.1">
      <c r="A162" s="113" t="s">
        <v>211</v>
      </c>
      <c r="B162" s="154" t="s">
        <v>199</v>
      </c>
      <c r="C162" s="154" t="s">
        <v>199</v>
      </c>
      <c r="D162" s="154" t="s">
        <v>199</v>
      </c>
      <c r="E162" s="154" t="s">
        <v>199</v>
      </c>
      <c r="F162" s="154" t="s">
        <v>199</v>
      </c>
      <c r="G162" s="154" t="s">
        <v>199</v>
      </c>
      <c r="H162" s="153">
        <v>5153.9549999999999</v>
      </c>
      <c r="I162" s="153">
        <v>5502.1729999999998</v>
      </c>
      <c r="J162" s="153">
        <v>6213</v>
      </c>
      <c r="K162" s="153">
        <v>7309.5</v>
      </c>
      <c r="L162" s="153">
        <v>7110.5</v>
      </c>
      <c r="M162" s="153">
        <v>8122.2907699999996</v>
      </c>
      <c r="N162" s="153">
        <v>8889.6354900000006</v>
      </c>
      <c r="O162" s="153">
        <v>9168.0455000000002</v>
      </c>
      <c r="P162" s="153">
        <v>9413.9132800000007</v>
      </c>
      <c r="Q162" s="153">
        <v>9029.3101299999998</v>
      </c>
      <c r="R162" s="153">
        <v>8754</v>
      </c>
      <c r="S162" s="153">
        <v>8345</v>
      </c>
      <c r="T162" s="153">
        <v>8241.0184399999998</v>
      </c>
      <c r="U162" s="153">
        <v>8944.8805200000006</v>
      </c>
      <c r="V162" s="153">
        <v>9076</v>
      </c>
      <c r="W162" s="153">
        <v>8185.3</v>
      </c>
      <c r="X162" s="153">
        <v>9925.2755400000005</v>
      </c>
      <c r="Y162" s="153">
        <v>10808.278780000001</v>
      </c>
      <c r="Z162" s="153">
        <v>11277.225</v>
      </c>
      <c r="AA162" s="153">
        <v>12155</v>
      </c>
      <c r="AB162" s="153">
        <v>13043</v>
      </c>
      <c r="AC162" s="153">
        <v>13706</v>
      </c>
      <c r="AD162" s="153">
        <v>14822.5</v>
      </c>
      <c r="AE162" s="153">
        <v>15858</v>
      </c>
      <c r="AF162" s="153">
        <v>16826</v>
      </c>
      <c r="AG162" s="153">
        <v>17838</v>
      </c>
      <c r="AH162" s="153">
        <v>18748</v>
      </c>
      <c r="AI162" s="153">
        <v>19649</v>
      </c>
      <c r="AJ162" s="144"/>
      <c r="AK162" s="144"/>
      <c r="AL162" s="144"/>
      <c r="AM162" s="144"/>
      <c r="AN162" s="144"/>
      <c r="AO162" s="144"/>
      <c r="AP162" s="144"/>
      <c r="AQ162" s="144"/>
      <c r="AR162" s="144"/>
      <c r="AS162" s="144"/>
      <c r="AT162" s="144"/>
      <c r="AU162" s="144"/>
      <c r="AV162" s="144"/>
      <c r="AW162" s="144"/>
      <c r="AX162" s="144"/>
      <c r="AY162" s="144"/>
      <c r="AZ162" s="144"/>
      <c r="BA162" s="144"/>
      <c r="BB162" s="144"/>
      <c r="BC162" s="144"/>
      <c r="BD162" s="144"/>
      <c r="BE162" s="144"/>
      <c r="BF162" s="144"/>
      <c r="BG162" s="144"/>
      <c r="BH162" s="144"/>
      <c r="BI162" s="144"/>
      <c r="BJ162" s="144"/>
      <c r="BK162" s="144"/>
      <c r="BL162" s="144"/>
      <c r="BM162" s="144"/>
      <c r="BN162" s="144"/>
      <c r="BO162" s="144"/>
      <c r="BP162" s="144"/>
      <c r="BQ162" s="144"/>
      <c r="BR162" s="144"/>
      <c r="BS162" s="144"/>
      <c r="BT162" s="144"/>
      <c r="BU162" s="144"/>
      <c r="BV162" s="144"/>
      <c r="BW162" s="144"/>
      <c r="BX162" s="144"/>
      <c r="BY162" s="144"/>
      <c r="BZ162" s="144"/>
      <c r="CA162" s="144"/>
      <c r="CB162" s="144"/>
      <c r="CC162" s="144"/>
      <c r="CD162" s="144"/>
      <c r="CE162" s="144"/>
      <c r="CF162" s="144"/>
      <c r="CG162" s="144"/>
      <c r="CH162" s="144"/>
      <c r="CI162" s="144"/>
      <c r="CJ162" s="144"/>
      <c r="CK162" s="144"/>
      <c r="CL162" s="144"/>
      <c r="CM162" s="144"/>
      <c r="CN162" s="144"/>
      <c r="CO162" s="144"/>
      <c r="CP162" s="144"/>
      <c r="CQ162" s="144"/>
      <c r="CR162" s="144"/>
      <c r="CS162" s="144"/>
      <c r="CT162" s="144"/>
      <c r="CU162" s="144"/>
      <c r="CV162" s="144"/>
      <c r="CW162" s="144"/>
      <c r="CX162" s="144"/>
      <c r="CY162" s="144"/>
      <c r="CZ162" s="144"/>
      <c r="DA162" s="144"/>
      <c r="DB162" s="144"/>
      <c r="DC162" s="144"/>
      <c r="DD162" s="144"/>
      <c r="DE162" s="144"/>
    </row>
    <row r="163" spans="1:109" x14ac:dyDescent="0.1">
      <c r="A163" s="113" t="s">
        <v>212</v>
      </c>
      <c r="B163" s="154" t="s">
        <v>199</v>
      </c>
      <c r="C163" s="154" t="s">
        <v>199</v>
      </c>
      <c r="D163" s="154" t="s">
        <v>199</v>
      </c>
      <c r="E163" s="154" t="s">
        <v>199</v>
      </c>
      <c r="F163" s="154" t="s">
        <v>199</v>
      </c>
      <c r="G163" s="154" t="s">
        <v>199</v>
      </c>
      <c r="H163" s="153">
        <v>5281</v>
      </c>
      <c r="I163" s="153">
        <v>5616</v>
      </c>
      <c r="J163" s="153">
        <v>6256</v>
      </c>
      <c r="K163" s="153">
        <v>7354</v>
      </c>
      <c r="L163" s="153">
        <v>7160.4160000000002</v>
      </c>
      <c r="M163" s="153">
        <v>8165</v>
      </c>
      <c r="N163" s="153">
        <v>8970.77</v>
      </c>
      <c r="O163" s="153">
        <v>9213</v>
      </c>
      <c r="P163" s="153">
        <v>9446.5</v>
      </c>
      <c r="Q163" s="153">
        <v>9260</v>
      </c>
      <c r="R163" s="153">
        <v>8892</v>
      </c>
      <c r="S163" s="153">
        <v>8444</v>
      </c>
      <c r="T163" s="153">
        <v>8425.5574899999992</v>
      </c>
      <c r="U163" s="153">
        <v>9134.7381399999995</v>
      </c>
      <c r="V163" s="153">
        <v>9119.1479299999992</v>
      </c>
      <c r="W163" s="153">
        <v>8451</v>
      </c>
      <c r="X163" s="153">
        <v>10243</v>
      </c>
      <c r="Y163" s="153">
        <v>11249.89723</v>
      </c>
      <c r="Z163" s="153">
        <v>11572</v>
      </c>
      <c r="AA163" s="153">
        <v>12302.969730000001</v>
      </c>
      <c r="AB163" s="153">
        <v>13483.1981</v>
      </c>
      <c r="AC163" s="153">
        <v>13892</v>
      </c>
      <c r="AD163" s="153">
        <v>14844</v>
      </c>
      <c r="AE163" s="153">
        <v>15858</v>
      </c>
      <c r="AF163" s="153">
        <v>16826</v>
      </c>
      <c r="AG163" s="153">
        <v>17838</v>
      </c>
      <c r="AH163" s="153">
        <v>18748</v>
      </c>
      <c r="AI163" s="153">
        <v>19649</v>
      </c>
      <c r="AJ163" s="144"/>
      <c r="AK163" s="144"/>
      <c r="AL163" s="144"/>
      <c r="AM163" s="144"/>
      <c r="AN163" s="144"/>
      <c r="AO163" s="144"/>
      <c r="AP163" s="144"/>
      <c r="AQ163" s="144"/>
      <c r="AR163" s="144"/>
      <c r="AS163" s="144"/>
      <c r="AT163" s="144"/>
      <c r="AU163" s="144"/>
      <c r="AV163" s="144"/>
      <c r="AW163" s="144"/>
      <c r="AX163" s="144"/>
      <c r="AY163" s="144"/>
      <c r="AZ163" s="144"/>
      <c r="BA163" s="144"/>
      <c r="BB163" s="144"/>
      <c r="BC163" s="144"/>
      <c r="BD163" s="144"/>
      <c r="BE163" s="144"/>
      <c r="BF163" s="144"/>
      <c r="BG163" s="144"/>
      <c r="BH163" s="144"/>
      <c r="BI163" s="144"/>
      <c r="BJ163" s="144"/>
      <c r="BK163" s="144"/>
      <c r="BL163" s="144"/>
      <c r="BM163" s="144"/>
      <c r="BN163" s="144"/>
      <c r="BO163" s="144"/>
      <c r="BP163" s="144"/>
      <c r="BQ163" s="144"/>
      <c r="BR163" s="144"/>
      <c r="BS163" s="144"/>
      <c r="BT163" s="144"/>
      <c r="BU163" s="144"/>
      <c r="BV163" s="144"/>
      <c r="BW163" s="144"/>
      <c r="BX163" s="144"/>
      <c r="BY163" s="144"/>
      <c r="BZ163" s="144"/>
      <c r="CA163" s="144"/>
      <c r="CB163" s="144"/>
      <c r="CC163" s="144"/>
      <c r="CD163" s="144"/>
      <c r="CE163" s="144"/>
      <c r="CF163" s="144"/>
      <c r="CG163" s="144"/>
      <c r="CH163" s="144"/>
      <c r="CI163" s="144"/>
      <c r="CJ163" s="144"/>
      <c r="CK163" s="144"/>
      <c r="CL163" s="144"/>
      <c r="CM163" s="144"/>
      <c r="CN163" s="144"/>
      <c r="CO163" s="144"/>
      <c r="CP163" s="144"/>
      <c r="CQ163" s="144"/>
      <c r="CR163" s="144"/>
      <c r="CS163" s="144"/>
      <c r="CT163" s="144"/>
      <c r="CU163" s="144"/>
      <c r="CV163" s="144"/>
      <c r="CW163" s="144"/>
      <c r="CX163" s="144"/>
      <c r="CY163" s="144"/>
      <c r="CZ163" s="144"/>
      <c r="DA163" s="144"/>
      <c r="DB163" s="144"/>
      <c r="DC163" s="144"/>
      <c r="DD163" s="144"/>
      <c r="DE163" s="144"/>
    </row>
    <row r="164" spans="1:109" x14ac:dyDescent="0.1">
      <c r="A164" s="113" t="s">
        <v>213</v>
      </c>
      <c r="B164" s="154" t="s">
        <v>199</v>
      </c>
      <c r="C164" s="154" t="s">
        <v>199</v>
      </c>
      <c r="D164" s="154" t="s">
        <v>199</v>
      </c>
      <c r="E164" s="154" t="s">
        <v>199</v>
      </c>
      <c r="F164" s="154" t="s">
        <v>199</v>
      </c>
      <c r="G164" s="154" t="s">
        <v>199</v>
      </c>
      <c r="H164" s="153">
        <v>5035</v>
      </c>
      <c r="I164" s="153">
        <v>5458</v>
      </c>
      <c r="J164" s="153">
        <v>6051.5</v>
      </c>
      <c r="K164" s="153">
        <v>7264.0529999999999</v>
      </c>
      <c r="L164" s="153">
        <v>7034</v>
      </c>
      <c r="M164" s="153">
        <v>7990</v>
      </c>
      <c r="N164" s="153">
        <v>8684.4449299999997</v>
      </c>
      <c r="O164" s="153">
        <v>9042</v>
      </c>
      <c r="P164" s="153">
        <v>9128.4</v>
      </c>
      <c r="Q164" s="153">
        <v>8977</v>
      </c>
      <c r="R164" s="153">
        <v>7862</v>
      </c>
      <c r="S164" s="153">
        <v>8249</v>
      </c>
      <c r="T164" s="153">
        <v>8080.49</v>
      </c>
      <c r="U164" s="153">
        <v>8842</v>
      </c>
      <c r="V164" s="153">
        <v>8997</v>
      </c>
      <c r="W164" s="153">
        <v>8004.2866299999996</v>
      </c>
      <c r="X164" s="153">
        <v>9861.6</v>
      </c>
      <c r="Y164" s="153">
        <v>9882.73</v>
      </c>
      <c r="Z164" s="153">
        <v>10962.85</v>
      </c>
      <c r="AA164" s="153">
        <v>11675.76</v>
      </c>
      <c r="AB164" s="153">
        <v>12355</v>
      </c>
      <c r="AC164" s="153">
        <v>13007.830309999999</v>
      </c>
      <c r="AD164" s="153">
        <v>14801</v>
      </c>
      <c r="AE164" s="153">
        <v>15858</v>
      </c>
      <c r="AF164" s="153">
        <v>16826</v>
      </c>
      <c r="AG164" s="153">
        <v>17838</v>
      </c>
      <c r="AH164" s="153">
        <v>18748</v>
      </c>
      <c r="AI164" s="153">
        <v>19649</v>
      </c>
      <c r="AJ164" s="144"/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4"/>
      <c r="AU164" s="144"/>
      <c r="AV164" s="144"/>
      <c r="AW164" s="144"/>
      <c r="AX164" s="144"/>
      <c r="AY164" s="144"/>
      <c r="AZ164" s="144"/>
      <c r="BA164" s="144"/>
      <c r="BB164" s="144"/>
      <c r="BC164" s="144"/>
      <c r="BD164" s="144"/>
      <c r="BE164" s="144"/>
      <c r="BF164" s="144"/>
      <c r="BG164" s="144"/>
      <c r="BH164" s="144"/>
      <c r="BI164" s="144"/>
      <c r="BJ164" s="144"/>
      <c r="BK164" s="144"/>
      <c r="BL164" s="144"/>
      <c r="BM164" s="144"/>
      <c r="BN164" s="144"/>
      <c r="BO164" s="144"/>
      <c r="BP164" s="144"/>
      <c r="BQ164" s="144"/>
      <c r="BR164" s="144"/>
      <c r="BS164" s="144"/>
      <c r="BT164" s="144"/>
      <c r="BU164" s="144"/>
      <c r="BV164" s="144"/>
      <c r="BW164" s="144"/>
      <c r="BX164" s="144"/>
      <c r="BY164" s="144"/>
      <c r="BZ164" s="144"/>
      <c r="CA164" s="144"/>
      <c r="CB164" s="144"/>
      <c r="CC164" s="144"/>
      <c r="CD164" s="144"/>
      <c r="CE164" s="144"/>
      <c r="CF164" s="144"/>
      <c r="CG164" s="144"/>
      <c r="CH164" s="144"/>
      <c r="CI164" s="144"/>
      <c r="CJ164" s="144"/>
      <c r="CK164" s="144"/>
      <c r="CL164" s="144"/>
      <c r="CM164" s="144"/>
      <c r="CN164" s="144"/>
      <c r="CO164" s="144"/>
      <c r="CP164" s="144"/>
      <c r="CQ164" s="144"/>
      <c r="CR164" s="144"/>
      <c r="CS164" s="144"/>
      <c r="CT164" s="144"/>
      <c r="CU164" s="144"/>
      <c r="CV164" s="144"/>
      <c r="CW164" s="144"/>
      <c r="CX164" s="144"/>
      <c r="CY164" s="144"/>
      <c r="CZ164" s="144"/>
      <c r="DA164" s="144"/>
      <c r="DB164" s="144"/>
      <c r="DC164" s="144"/>
      <c r="DD164" s="144"/>
      <c r="DE164" s="144"/>
    </row>
    <row r="165" spans="1:109" x14ac:dyDescent="0.1">
      <c r="A165" s="113" t="s">
        <v>214</v>
      </c>
      <c r="B165" s="154" t="s">
        <v>199</v>
      </c>
      <c r="C165" s="154" t="s">
        <v>199</v>
      </c>
      <c r="D165" s="154" t="s">
        <v>199</v>
      </c>
      <c r="E165" s="154" t="s">
        <v>199</v>
      </c>
      <c r="F165" s="154" t="s">
        <v>199</v>
      </c>
      <c r="G165" s="154" t="s">
        <v>199</v>
      </c>
      <c r="H165" s="148">
        <v>60.896999999999998</v>
      </c>
      <c r="I165" s="148">
        <v>44.67248</v>
      </c>
      <c r="J165" s="148">
        <v>75.52328</v>
      </c>
      <c r="K165" s="148">
        <v>29.583870000000001</v>
      </c>
      <c r="L165" s="148">
        <v>46.907359999999997</v>
      </c>
      <c r="M165" s="148">
        <v>50.838180000000001</v>
      </c>
      <c r="N165" s="148">
        <v>71.758679999999998</v>
      </c>
      <c r="O165" s="148">
        <v>46.862090000000002</v>
      </c>
      <c r="P165" s="148">
        <v>78.918340000000001</v>
      </c>
      <c r="Q165" s="148">
        <v>83.028360000000006</v>
      </c>
      <c r="R165" s="148">
        <v>233.14372</v>
      </c>
      <c r="S165" s="148">
        <v>56.338070000000002</v>
      </c>
      <c r="T165" s="148">
        <v>66.70411</v>
      </c>
      <c r="U165" s="148">
        <v>64.379990000000006</v>
      </c>
      <c r="V165" s="148">
        <v>31.67689</v>
      </c>
      <c r="W165" s="148">
        <v>89.729439999999997</v>
      </c>
      <c r="X165" s="148">
        <v>81.932169999999999</v>
      </c>
      <c r="Y165" s="148">
        <v>259.91629999999998</v>
      </c>
      <c r="Z165" s="148">
        <v>125.5484</v>
      </c>
      <c r="AA165" s="148">
        <v>174.27858000000001</v>
      </c>
      <c r="AB165" s="148">
        <v>371.21760999999998</v>
      </c>
      <c r="AC165" s="148">
        <v>380.61250999999999</v>
      </c>
      <c r="AD165" s="148">
        <v>21.5</v>
      </c>
      <c r="AE165" s="148">
        <v>0</v>
      </c>
      <c r="AF165" s="148">
        <v>0</v>
      </c>
      <c r="AG165" s="148">
        <v>0</v>
      </c>
      <c r="AH165" s="148">
        <v>0</v>
      </c>
      <c r="AI165" s="148">
        <v>0</v>
      </c>
      <c r="AJ165" s="144"/>
      <c r="AK165" s="144"/>
      <c r="AL165" s="144"/>
      <c r="AM165" s="144"/>
      <c r="AN165" s="144"/>
      <c r="AO165" s="144"/>
      <c r="AP165" s="144"/>
      <c r="AQ165" s="144"/>
      <c r="AR165" s="144"/>
      <c r="AS165" s="144"/>
      <c r="AT165" s="144"/>
      <c r="AU165" s="144"/>
      <c r="AV165" s="144"/>
      <c r="AW165" s="144"/>
      <c r="AX165" s="144"/>
      <c r="AY165" s="144"/>
      <c r="AZ165" s="144"/>
      <c r="BA165" s="144"/>
      <c r="BB165" s="144"/>
      <c r="BC165" s="144"/>
      <c r="BD165" s="144"/>
      <c r="BE165" s="144"/>
      <c r="BF165" s="144"/>
      <c r="BG165" s="144"/>
      <c r="BH165" s="144"/>
      <c r="BI165" s="144"/>
      <c r="BJ165" s="144"/>
      <c r="BK165" s="144"/>
      <c r="BL165" s="144"/>
      <c r="BM165" s="144"/>
      <c r="BN165" s="144"/>
      <c r="BO165" s="144"/>
      <c r="BP165" s="144"/>
      <c r="BQ165" s="144"/>
      <c r="BR165" s="144"/>
      <c r="BS165" s="144"/>
      <c r="BT165" s="144"/>
      <c r="BU165" s="144"/>
      <c r="BV165" s="144"/>
      <c r="BW165" s="144"/>
      <c r="BX165" s="144"/>
      <c r="BY165" s="144"/>
      <c r="BZ165" s="144"/>
      <c r="CA165" s="144"/>
      <c r="CB165" s="144"/>
      <c r="CC165" s="144"/>
      <c r="CD165" s="144"/>
      <c r="CE165" s="144"/>
      <c r="CF165" s="144"/>
      <c r="CG165" s="144"/>
      <c r="CH165" s="144"/>
      <c r="CI165" s="144"/>
      <c r="CJ165" s="144"/>
      <c r="CK165" s="144"/>
      <c r="CL165" s="144"/>
      <c r="CM165" s="144"/>
      <c r="CN165" s="144"/>
      <c r="CO165" s="144"/>
      <c r="CP165" s="144"/>
      <c r="CQ165" s="144"/>
      <c r="CR165" s="144"/>
      <c r="CS165" s="144"/>
      <c r="CT165" s="144"/>
      <c r="CU165" s="144"/>
      <c r="CV165" s="144"/>
      <c r="CW165" s="144"/>
      <c r="CX165" s="144"/>
      <c r="CY165" s="144"/>
      <c r="CZ165" s="144"/>
      <c r="DA165" s="144"/>
      <c r="DB165" s="144"/>
      <c r="DC165" s="144"/>
      <c r="DD165" s="144"/>
      <c r="DE165" s="144"/>
    </row>
    <row r="166" spans="1:109" x14ac:dyDescent="0.1">
      <c r="A166" s="113" t="s">
        <v>215</v>
      </c>
      <c r="B166" s="154" t="s">
        <v>199</v>
      </c>
      <c r="C166" s="154" t="s">
        <v>199</v>
      </c>
      <c r="D166" s="154" t="s">
        <v>199</v>
      </c>
      <c r="E166" s="154" t="s">
        <v>199</v>
      </c>
      <c r="F166" s="154" t="s">
        <v>199</v>
      </c>
      <c r="G166" s="154" t="s">
        <v>199</v>
      </c>
      <c r="H166" s="154" t="s">
        <v>232</v>
      </c>
      <c r="I166" s="154" t="s">
        <v>232</v>
      </c>
      <c r="J166" s="154" t="s">
        <v>244</v>
      </c>
      <c r="K166" s="154" t="s">
        <v>240</v>
      </c>
      <c r="L166" s="154" t="s">
        <v>251</v>
      </c>
      <c r="M166" s="154" t="s">
        <v>218</v>
      </c>
      <c r="N166" s="154" t="s">
        <v>224</v>
      </c>
      <c r="O166" s="154" t="s">
        <v>270</v>
      </c>
      <c r="P166" s="154" t="s">
        <v>220</v>
      </c>
      <c r="Q166" s="154" t="s">
        <v>258</v>
      </c>
      <c r="R166" s="154" t="s">
        <v>317</v>
      </c>
      <c r="S166" s="154" t="s">
        <v>220</v>
      </c>
      <c r="T166" s="154" t="s">
        <v>317</v>
      </c>
      <c r="U166" s="154" t="s">
        <v>318</v>
      </c>
      <c r="V166" s="154" t="s">
        <v>220</v>
      </c>
      <c r="W166" s="154" t="s">
        <v>223</v>
      </c>
      <c r="X166" s="154" t="s">
        <v>222</v>
      </c>
      <c r="Y166" s="154" t="s">
        <v>312</v>
      </c>
      <c r="Z166" s="154" t="s">
        <v>220</v>
      </c>
      <c r="AA166" s="154" t="s">
        <v>220</v>
      </c>
      <c r="AB166" s="154" t="s">
        <v>244</v>
      </c>
      <c r="AC166" s="154" t="s">
        <v>216</v>
      </c>
      <c r="AD166" s="154" t="s">
        <v>233</v>
      </c>
      <c r="AE166" s="154" t="s">
        <v>177</v>
      </c>
      <c r="AF166" s="154" t="s">
        <v>177</v>
      </c>
      <c r="AG166" s="154" t="s">
        <v>177</v>
      </c>
      <c r="AH166" s="154" t="s">
        <v>177</v>
      </c>
      <c r="AI166" s="154" t="s">
        <v>177</v>
      </c>
      <c r="AJ166" s="144"/>
      <c r="AK166" s="144"/>
      <c r="AL166" s="144"/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144"/>
      <c r="CA166" s="144"/>
      <c r="CB166" s="144"/>
      <c r="CC166" s="144"/>
      <c r="CD166" s="144"/>
      <c r="CE166" s="144"/>
      <c r="CF166" s="144"/>
      <c r="CG166" s="144"/>
      <c r="CH166" s="144"/>
      <c r="CI166" s="144"/>
      <c r="CJ166" s="144"/>
      <c r="CK166" s="144"/>
      <c r="CL166" s="144"/>
      <c r="CM166" s="144"/>
      <c r="CN166" s="144"/>
      <c r="CO166" s="144"/>
      <c r="CP166" s="144"/>
      <c r="CQ166" s="144"/>
      <c r="CR166" s="144"/>
      <c r="CS166" s="144"/>
      <c r="CT166" s="144"/>
      <c r="CU166" s="144"/>
      <c r="CV166" s="144"/>
      <c r="CW166" s="144"/>
      <c r="CX166" s="144"/>
      <c r="CY166" s="144"/>
      <c r="CZ166" s="144"/>
      <c r="DA166" s="144"/>
      <c r="DB166" s="144"/>
      <c r="DC166" s="144"/>
      <c r="DD166" s="144"/>
      <c r="DE166" s="144"/>
    </row>
    <row r="167" spans="1:109" x14ac:dyDescent="0.1">
      <c r="A167" s="113" t="s">
        <v>237</v>
      </c>
      <c r="B167" s="154" t="s">
        <v>199</v>
      </c>
      <c r="C167" s="154" t="s">
        <v>199</v>
      </c>
      <c r="D167" s="154" t="s">
        <v>199</v>
      </c>
      <c r="E167" s="154" t="s">
        <v>199</v>
      </c>
      <c r="F167" s="154" t="s">
        <v>199</v>
      </c>
      <c r="G167" s="154" t="s">
        <v>199</v>
      </c>
      <c r="H167" s="154" t="s">
        <v>238</v>
      </c>
      <c r="I167" s="154" t="s">
        <v>238</v>
      </c>
      <c r="J167" s="154" t="s">
        <v>238</v>
      </c>
      <c r="K167" s="154" t="s">
        <v>238</v>
      </c>
      <c r="L167" s="154" t="s">
        <v>238</v>
      </c>
      <c r="M167" s="154" t="s">
        <v>238</v>
      </c>
      <c r="N167" s="154" t="s">
        <v>238</v>
      </c>
      <c r="O167" s="154" t="s">
        <v>238</v>
      </c>
      <c r="P167" s="154" t="s">
        <v>238</v>
      </c>
      <c r="Q167" s="154" t="s">
        <v>238</v>
      </c>
      <c r="R167" s="154" t="s">
        <v>238</v>
      </c>
      <c r="S167" s="154" t="s">
        <v>238</v>
      </c>
      <c r="T167" s="154" t="s">
        <v>238</v>
      </c>
      <c r="U167" s="154" t="s">
        <v>238</v>
      </c>
      <c r="V167" s="154" t="s">
        <v>238</v>
      </c>
      <c r="W167" s="154" t="s">
        <v>238</v>
      </c>
      <c r="X167" s="154" t="s">
        <v>238</v>
      </c>
      <c r="Y167" s="154" t="s">
        <v>238</v>
      </c>
      <c r="Z167" s="154" t="s">
        <v>238</v>
      </c>
      <c r="AA167" s="154" t="s">
        <v>238</v>
      </c>
      <c r="AB167" s="154" t="s">
        <v>238</v>
      </c>
      <c r="AC167" s="154" t="s">
        <v>238</v>
      </c>
      <c r="AD167" s="154" t="s">
        <v>238</v>
      </c>
      <c r="AE167" s="154" t="s">
        <v>238</v>
      </c>
      <c r="AF167" s="154" t="s">
        <v>238</v>
      </c>
      <c r="AG167" s="154" t="s">
        <v>238</v>
      </c>
      <c r="AH167" s="154" t="s">
        <v>238</v>
      </c>
      <c r="AI167" s="154" t="s">
        <v>238</v>
      </c>
      <c r="AJ167" s="144"/>
      <c r="AK167" s="144"/>
      <c r="AL167" s="144"/>
      <c r="AM167" s="144"/>
      <c r="AN167" s="144"/>
      <c r="AO167" s="144"/>
      <c r="AP167" s="144"/>
      <c r="AQ167" s="144"/>
      <c r="AR167" s="144"/>
      <c r="AS167" s="144"/>
      <c r="AT167" s="144"/>
      <c r="AU167" s="144"/>
      <c r="AV167" s="144"/>
      <c r="AW167" s="144"/>
      <c r="AX167" s="144"/>
      <c r="AY167" s="144"/>
      <c r="AZ167" s="144"/>
      <c r="BA167" s="144"/>
      <c r="BB167" s="144"/>
      <c r="BC167" s="144"/>
      <c r="BD167" s="144"/>
      <c r="BE167" s="144"/>
      <c r="BF167" s="144"/>
      <c r="BG167" s="144"/>
      <c r="BH167" s="144"/>
      <c r="BI167" s="144"/>
      <c r="BJ167" s="144"/>
      <c r="BK167" s="144"/>
      <c r="BL167" s="144"/>
      <c r="BM167" s="144"/>
      <c r="BN167" s="144"/>
      <c r="BO167" s="144"/>
      <c r="BP167" s="144"/>
      <c r="BQ167" s="144"/>
      <c r="BR167" s="144"/>
      <c r="BS167" s="144"/>
      <c r="BT167" s="144"/>
      <c r="BU167" s="144"/>
      <c r="BV167" s="144"/>
      <c r="BW167" s="144"/>
      <c r="BX167" s="144"/>
      <c r="BY167" s="144"/>
      <c r="BZ167" s="144"/>
      <c r="CA167" s="144"/>
      <c r="CB167" s="144"/>
      <c r="CC167" s="144"/>
      <c r="CD167" s="144"/>
      <c r="CE167" s="144"/>
      <c r="CF167" s="144"/>
      <c r="CG167" s="144"/>
      <c r="CH167" s="144"/>
      <c r="CI167" s="144"/>
      <c r="CJ167" s="144"/>
      <c r="CK167" s="144"/>
      <c r="CL167" s="144"/>
      <c r="CM167" s="144"/>
      <c r="CN167" s="144"/>
      <c r="CO167" s="144"/>
      <c r="CP167" s="144"/>
      <c r="CQ167" s="144"/>
      <c r="CR167" s="144"/>
      <c r="CS167" s="144"/>
      <c r="CT167" s="144"/>
      <c r="CU167" s="144"/>
      <c r="CV167" s="144"/>
      <c r="CW167" s="144"/>
      <c r="CX167" s="144"/>
      <c r="CY167" s="144"/>
      <c r="CZ167" s="144"/>
      <c r="DA167" s="144"/>
      <c r="DB167" s="144"/>
      <c r="DC167" s="144"/>
      <c r="DD167" s="144"/>
      <c r="DE167" s="144"/>
    </row>
    <row r="168" spans="1:109" x14ac:dyDescent="0.1">
      <c r="A168" s="115" t="s">
        <v>319</v>
      </c>
      <c r="B168" s="154" t="s">
        <v>199</v>
      </c>
      <c r="C168" s="154" t="s">
        <v>199</v>
      </c>
      <c r="D168" s="154" t="s">
        <v>199</v>
      </c>
      <c r="E168" s="154" t="s">
        <v>199</v>
      </c>
      <c r="F168" s="154" t="s">
        <v>199</v>
      </c>
      <c r="G168" s="154" t="s">
        <v>199</v>
      </c>
      <c r="H168" s="152">
        <v>4872</v>
      </c>
      <c r="I168" s="152">
        <v>5080</v>
      </c>
      <c r="J168" s="152">
        <v>5981</v>
      </c>
      <c r="K168" s="152">
        <v>5807</v>
      </c>
      <c r="L168" s="152">
        <v>6824</v>
      </c>
      <c r="M168" s="152">
        <v>11809</v>
      </c>
      <c r="N168" s="152">
        <v>8572</v>
      </c>
      <c r="O168" s="152">
        <v>9019</v>
      </c>
      <c r="P168" s="152">
        <v>8584</v>
      </c>
      <c r="Q168" s="152">
        <v>7098</v>
      </c>
      <c r="R168" s="152">
        <v>7351</v>
      </c>
      <c r="S168" s="152">
        <v>6527</v>
      </c>
      <c r="T168" s="152">
        <v>1248</v>
      </c>
      <c r="U168" s="152">
        <v>6434</v>
      </c>
      <c r="V168" s="152">
        <v>8920</v>
      </c>
      <c r="W168" s="152">
        <v>7747</v>
      </c>
      <c r="X168" s="152">
        <v>9771</v>
      </c>
      <c r="Y168" s="152">
        <v>9542</v>
      </c>
      <c r="Z168" s="153">
        <v>11222.45298</v>
      </c>
      <c r="AA168" s="153">
        <v>12060.880380000001</v>
      </c>
      <c r="AB168" s="153">
        <v>12559.4</v>
      </c>
      <c r="AC168" s="153">
        <v>13706</v>
      </c>
      <c r="AD168" s="153">
        <v>14844</v>
      </c>
      <c r="AE168" s="153">
        <v>15858</v>
      </c>
      <c r="AF168" s="153">
        <v>16826</v>
      </c>
      <c r="AG168" s="153">
        <v>17838</v>
      </c>
      <c r="AH168" s="153">
        <v>18748</v>
      </c>
      <c r="AI168" s="153">
        <v>19649</v>
      </c>
      <c r="AJ168" s="144"/>
      <c r="AK168" s="144"/>
      <c r="AL168" s="144"/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144"/>
      <c r="CA168" s="144"/>
      <c r="CB168" s="144"/>
      <c r="CC168" s="144"/>
      <c r="CD168" s="144"/>
      <c r="CE168" s="144"/>
      <c r="CF168" s="144"/>
      <c r="CG168" s="144"/>
      <c r="CH168" s="144"/>
      <c r="CI168" s="144"/>
      <c r="CJ168" s="144"/>
      <c r="CK168" s="144"/>
      <c r="CL168" s="144"/>
      <c r="CM168" s="144"/>
      <c r="CN168" s="144"/>
      <c r="CO168" s="144"/>
      <c r="CP168" s="144"/>
      <c r="CQ168" s="144"/>
      <c r="CR168" s="144"/>
      <c r="CS168" s="144"/>
      <c r="CT168" s="144"/>
      <c r="CU168" s="144"/>
      <c r="CV168" s="144"/>
      <c r="CW168" s="144"/>
      <c r="CX168" s="144"/>
      <c r="CY168" s="144"/>
      <c r="CZ168" s="144"/>
      <c r="DA168" s="144"/>
      <c r="DB168" s="144"/>
      <c r="DC168" s="144"/>
      <c r="DD168" s="144"/>
      <c r="DE168" s="144"/>
    </row>
    <row r="169" spans="1:109" x14ac:dyDescent="0.1">
      <c r="A169" s="113" t="s">
        <v>210</v>
      </c>
      <c r="B169" s="154" t="s">
        <v>199</v>
      </c>
      <c r="C169" s="154" t="s">
        <v>199</v>
      </c>
      <c r="D169" s="154" t="s">
        <v>199</v>
      </c>
      <c r="E169" s="154" t="s">
        <v>199</v>
      </c>
      <c r="F169" s="154" t="s">
        <v>199</v>
      </c>
      <c r="G169" s="154" t="s">
        <v>199</v>
      </c>
      <c r="H169" s="153">
        <v>5158</v>
      </c>
      <c r="I169" s="153">
        <v>5566.5</v>
      </c>
      <c r="J169" s="153">
        <v>5999.04</v>
      </c>
      <c r="K169" s="153">
        <v>6725</v>
      </c>
      <c r="L169" s="153">
        <v>6932</v>
      </c>
      <c r="M169" s="153">
        <v>7732.9961300000004</v>
      </c>
      <c r="N169" s="153">
        <v>8653.1</v>
      </c>
      <c r="O169" s="153">
        <v>9149.1899699999994</v>
      </c>
      <c r="P169" s="153">
        <v>9050.6829600000001</v>
      </c>
      <c r="Q169" s="153">
        <v>8413.4767599999996</v>
      </c>
      <c r="R169" s="153">
        <v>8064.3632100000004</v>
      </c>
      <c r="S169" s="153">
        <v>7595.4408999999996</v>
      </c>
      <c r="T169" s="153">
        <v>5944.2979999999998</v>
      </c>
      <c r="U169" s="153">
        <v>7738.75</v>
      </c>
      <c r="V169" s="153">
        <v>8886.8292399999991</v>
      </c>
      <c r="W169" s="153">
        <v>8086.5397700000003</v>
      </c>
      <c r="X169" s="153">
        <v>9401.0641799999994</v>
      </c>
      <c r="Y169" s="153">
        <v>10129.65307</v>
      </c>
      <c r="Z169" s="154" t="s">
        <v>199</v>
      </c>
      <c r="AA169" s="154" t="s">
        <v>199</v>
      </c>
      <c r="AB169" s="154" t="s">
        <v>199</v>
      </c>
      <c r="AC169" s="154" t="s">
        <v>199</v>
      </c>
      <c r="AD169" s="154" t="s">
        <v>199</v>
      </c>
      <c r="AE169" s="154" t="s">
        <v>199</v>
      </c>
      <c r="AF169" s="154" t="s">
        <v>199</v>
      </c>
      <c r="AG169" s="154" t="s">
        <v>199</v>
      </c>
      <c r="AH169" s="154" t="s">
        <v>199</v>
      </c>
      <c r="AI169" s="154" t="s">
        <v>199</v>
      </c>
      <c r="AJ169" s="144"/>
      <c r="AK169" s="144"/>
      <c r="AL169" s="144"/>
      <c r="AM169" s="144"/>
      <c r="AN169" s="144"/>
      <c r="AO169" s="144"/>
      <c r="AP169" s="144"/>
      <c r="AQ169" s="144"/>
      <c r="AR169" s="144"/>
      <c r="AS169" s="144"/>
      <c r="AT169" s="144"/>
      <c r="AU169" s="144"/>
      <c r="AV169" s="144"/>
      <c r="AW169" s="144"/>
      <c r="AX169" s="144"/>
      <c r="AY169" s="144"/>
      <c r="AZ169" s="144"/>
      <c r="BA169" s="144"/>
      <c r="BB169" s="144"/>
      <c r="BC169" s="144"/>
      <c r="BD169" s="144"/>
      <c r="BE169" s="144"/>
      <c r="BF169" s="144"/>
      <c r="BG169" s="144"/>
      <c r="BH169" s="144"/>
      <c r="BI169" s="144"/>
      <c r="BJ169" s="144"/>
      <c r="BK169" s="144"/>
      <c r="BL169" s="144"/>
      <c r="BM169" s="144"/>
      <c r="BN169" s="144"/>
      <c r="BO169" s="144"/>
      <c r="BP169" s="144"/>
      <c r="BQ169" s="144"/>
      <c r="BR169" s="144"/>
      <c r="BS169" s="144"/>
      <c r="BT169" s="144"/>
      <c r="BU169" s="144"/>
      <c r="BV169" s="144"/>
      <c r="BW169" s="144"/>
      <c r="BX169" s="144"/>
      <c r="BY169" s="144"/>
      <c r="BZ169" s="144"/>
      <c r="CA169" s="144"/>
      <c r="CB169" s="144"/>
      <c r="CC169" s="144"/>
      <c r="CD169" s="144"/>
      <c r="CE169" s="144"/>
      <c r="CF169" s="144"/>
      <c r="CG169" s="144"/>
      <c r="CH169" s="144"/>
      <c r="CI169" s="144"/>
      <c r="CJ169" s="144"/>
      <c r="CK169" s="144"/>
      <c r="CL169" s="144"/>
      <c r="CM169" s="144"/>
      <c r="CN169" s="144"/>
      <c r="CO169" s="144"/>
      <c r="CP169" s="144"/>
      <c r="CQ169" s="144"/>
      <c r="CR169" s="144"/>
      <c r="CS169" s="144"/>
      <c r="CT169" s="144"/>
      <c r="CU169" s="144"/>
      <c r="CV169" s="144"/>
      <c r="CW169" s="144"/>
      <c r="CX169" s="144"/>
      <c r="CY169" s="144"/>
      <c r="CZ169" s="144"/>
      <c r="DA169" s="144"/>
      <c r="DB169" s="144"/>
      <c r="DC169" s="144"/>
      <c r="DD169" s="144"/>
      <c r="DE169" s="144"/>
    </row>
    <row r="170" spans="1:109" x14ac:dyDescent="0.1">
      <c r="A170" s="113" t="s">
        <v>211</v>
      </c>
      <c r="B170" s="154" t="s">
        <v>199</v>
      </c>
      <c r="C170" s="154" t="s">
        <v>199</v>
      </c>
      <c r="D170" s="154" t="s">
        <v>199</v>
      </c>
      <c r="E170" s="154" t="s">
        <v>199</v>
      </c>
      <c r="F170" s="154" t="s">
        <v>199</v>
      </c>
      <c r="G170" s="154" t="s">
        <v>199</v>
      </c>
      <c r="H170" s="153">
        <v>5158</v>
      </c>
      <c r="I170" s="153">
        <v>5566.5</v>
      </c>
      <c r="J170" s="153">
        <v>6048</v>
      </c>
      <c r="K170" s="153">
        <v>6725</v>
      </c>
      <c r="L170" s="153">
        <v>6932</v>
      </c>
      <c r="M170" s="153">
        <v>7689.7306699999999</v>
      </c>
      <c r="N170" s="153">
        <v>8666.2999999999993</v>
      </c>
      <c r="O170" s="153">
        <v>9162</v>
      </c>
      <c r="P170" s="153">
        <v>8996.9</v>
      </c>
      <c r="Q170" s="153">
        <v>8224</v>
      </c>
      <c r="R170" s="153">
        <v>7945</v>
      </c>
      <c r="S170" s="153">
        <v>7581.8818000000001</v>
      </c>
      <c r="T170" s="153">
        <v>5683</v>
      </c>
      <c r="U170" s="153">
        <v>7649.5</v>
      </c>
      <c r="V170" s="153">
        <v>8814</v>
      </c>
      <c r="W170" s="153">
        <v>8088</v>
      </c>
      <c r="X170" s="153">
        <v>9346</v>
      </c>
      <c r="Y170" s="153">
        <v>10245</v>
      </c>
      <c r="Z170" s="153">
        <v>11250</v>
      </c>
      <c r="AA170" s="153">
        <v>12128</v>
      </c>
      <c r="AB170" s="153">
        <v>12387</v>
      </c>
      <c r="AC170" s="153">
        <v>13706</v>
      </c>
      <c r="AD170" s="153">
        <v>14844</v>
      </c>
      <c r="AE170" s="153">
        <v>15858</v>
      </c>
      <c r="AF170" s="153">
        <v>16826</v>
      </c>
      <c r="AG170" s="153">
        <v>17838</v>
      </c>
      <c r="AH170" s="153">
        <v>18748</v>
      </c>
      <c r="AI170" s="153">
        <v>19649</v>
      </c>
      <c r="AJ170" s="144"/>
      <c r="AK170" s="144"/>
      <c r="AL170" s="144"/>
      <c r="AM170" s="144"/>
      <c r="AN170" s="144"/>
      <c r="AO170" s="144"/>
      <c r="AP170" s="144"/>
      <c r="AQ170" s="144"/>
      <c r="AR170" s="144"/>
      <c r="AS170" s="144"/>
      <c r="AT170" s="144"/>
      <c r="AU170" s="144"/>
      <c r="AV170" s="144"/>
      <c r="AW170" s="144"/>
      <c r="AX170" s="144"/>
      <c r="AY170" s="144"/>
      <c r="AZ170" s="144"/>
      <c r="BA170" s="144"/>
      <c r="BB170" s="144"/>
      <c r="BC170" s="144"/>
      <c r="BD170" s="144"/>
      <c r="BE170" s="144"/>
      <c r="BF170" s="144"/>
      <c r="BG170" s="144"/>
      <c r="BH170" s="144"/>
      <c r="BI170" s="144"/>
      <c r="BJ170" s="144"/>
      <c r="BK170" s="144"/>
      <c r="BL170" s="144"/>
      <c r="BM170" s="144"/>
      <c r="BN170" s="144"/>
      <c r="BO170" s="144"/>
      <c r="BP170" s="144"/>
      <c r="BQ170" s="144"/>
      <c r="BR170" s="144"/>
      <c r="BS170" s="144"/>
      <c r="BT170" s="144"/>
      <c r="BU170" s="144"/>
      <c r="BV170" s="144"/>
      <c r="BW170" s="144"/>
      <c r="BX170" s="144"/>
      <c r="BY170" s="144"/>
      <c r="BZ170" s="144"/>
      <c r="CA170" s="144"/>
      <c r="CB170" s="144"/>
      <c r="CC170" s="144"/>
      <c r="CD170" s="144"/>
      <c r="CE170" s="144"/>
      <c r="CF170" s="144"/>
      <c r="CG170" s="144"/>
      <c r="CH170" s="144"/>
      <c r="CI170" s="144"/>
      <c r="CJ170" s="144"/>
      <c r="CK170" s="144"/>
      <c r="CL170" s="144"/>
      <c r="CM170" s="144"/>
      <c r="CN170" s="144"/>
      <c r="CO170" s="144"/>
      <c r="CP170" s="144"/>
      <c r="CQ170" s="144"/>
      <c r="CR170" s="144"/>
      <c r="CS170" s="144"/>
      <c r="CT170" s="144"/>
      <c r="CU170" s="144"/>
      <c r="CV170" s="144"/>
      <c r="CW170" s="144"/>
      <c r="CX170" s="144"/>
      <c r="CY170" s="144"/>
      <c r="CZ170" s="144"/>
      <c r="DA170" s="144"/>
      <c r="DB170" s="144"/>
      <c r="DC170" s="144"/>
      <c r="DD170" s="144"/>
      <c r="DE170" s="144"/>
    </row>
    <row r="171" spans="1:109" x14ac:dyDescent="0.1">
      <c r="A171" s="113" t="s">
        <v>212</v>
      </c>
      <c r="B171" s="154" t="s">
        <v>199</v>
      </c>
      <c r="C171" s="154" t="s">
        <v>199</v>
      </c>
      <c r="D171" s="154" t="s">
        <v>199</v>
      </c>
      <c r="E171" s="154" t="s">
        <v>199</v>
      </c>
      <c r="F171" s="154" t="s">
        <v>199</v>
      </c>
      <c r="G171" s="154" t="s">
        <v>199</v>
      </c>
      <c r="H171" s="153">
        <v>5158</v>
      </c>
      <c r="I171" s="153">
        <v>5616</v>
      </c>
      <c r="J171" s="153">
        <v>6069</v>
      </c>
      <c r="K171" s="153">
        <v>7284</v>
      </c>
      <c r="L171" s="153">
        <v>7041</v>
      </c>
      <c r="M171" s="153">
        <v>8110.58</v>
      </c>
      <c r="N171" s="153">
        <v>8684</v>
      </c>
      <c r="O171" s="153">
        <v>9203</v>
      </c>
      <c r="P171" s="153">
        <v>9360</v>
      </c>
      <c r="Q171" s="153">
        <v>8803</v>
      </c>
      <c r="R171" s="153">
        <v>8759.5</v>
      </c>
      <c r="S171" s="153">
        <v>7728</v>
      </c>
      <c r="T171" s="153">
        <v>6536</v>
      </c>
      <c r="U171" s="153">
        <v>8268</v>
      </c>
      <c r="V171" s="153">
        <v>9105</v>
      </c>
      <c r="W171" s="153">
        <v>8322</v>
      </c>
      <c r="X171" s="153">
        <v>9905.7209199999998</v>
      </c>
      <c r="Y171" s="153">
        <v>10803.16534</v>
      </c>
      <c r="Z171" s="153">
        <v>11572</v>
      </c>
      <c r="AA171" s="153">
        <v>12192.16267</v>
      </c>
      <c r="AB171" s="153">
        <v>13040</v>
      </c>
      <c r="AC171" s="153">
        <v>13706</v>
      </c>
      <c r="AD171" s="153">
        <v>14844</v>
      </c>
      <c r="AE171" s="153">
        <v>15858</v>
      </c>
      <c r="AF171" s="153">
        <v>16826</v>
      </c>
      <c r="AG171" s="153">
        <v>17838</v>
      </c>
      <c r="AH171" s="153">
        <v>18748</v>
      </c>
      <c r="AI171" s="153">
        <v>19649</v>
      </c>
      <c r="AJ171" s="144"/>
      <c r="AK171" s="144"/>
      <c r="AL171" s="144"/>
      <c r="AM171" s="144"/>
      <c r="AN171" s="144"/>
      <c r="AO171" s="144"/>
      <c r="AP171" s="144"/>
      <c r="AQ171" s="144"/>
      <c r="AR171" s="144"/>
      <c r="AS171" s="144"/>
      <c r="AT171" s="144"/>
      <c r="AU171" s="144"/>
      <c r="AV171" s="144"/>
      <c r="AW171" s="144"/>
      <c r="AX171" s="144"/>
      <c r="AY171" s="144"/>
      <c r="AZ171" s="144"/>
      <c r="BA171" s="144"/>
      <c r="BB171" s="144"/>
      <c r="BC171" s="144"/>
      <c r="BD171" s="144"/>
      <c r="BE171" s="144"/>
      <c r="BF171" s="144"/>
      <c r="BG171" s="144"/>
      <c r="BH171" s="144"/>
      <c r="BI171" s="144"/>
      <c r="BJ171" s="144"/>
      <c r="BK171" s="144"/>
      <c r="BL171" s="144"/>
      <c r="BM171" s="144"/>
      <c r="BN171" s="144"/>
      <c r="BO171" s="144"/>
      <c r="BP171" s="144"/>
      <c r="BQ171" s="144"/>
      <c r="BR171" s="144"/>
      <c r="BS171" s="144"/>
      <c r="BT171" s="144"/>
      <c r="BU171" s="144"/>
      <c r="BV171" s="144"/>
      <c r="BW171" s="144"/>
      <c r="BX171" s="144"/>
      <c r="BY171" s="144"/>
      <c r="BZ171" s="144"/>
      <c r="CA171" s="144"/>
      <c r="CB171" s="144"/>
      <c r="CC171" s="144"/>
      <c r="CD171" s="144"/>
      <c r="CE171" s="144"/>
      <c r="CF171" s="144"/>
      <c r="CG171" s="144"/>
      <c r="CH171" s="144"/>
      <c r="CI171" s="144"/>
      <c r="CJ171" s="144"/>
      <c r="CK171" s="144"/>
      <c r="CL171" s="144"/>
      <c r="CM171" s="144"/>
      <c r="CN171" s="144"/>
      <c r="CO171" s="144"/>
      <c r="CP171" s="144"/>
      <c r="CQ171" s="144"/>
      <c r="CR171" s="144"/>
      <c r="CS171" s="144"/>
      <c r="CT171" s="144"/>
      <c r="CU171" s="144"/>
      <c r="CV171" s="144"/>
      <c r="CW171" s="144"/>
      <c r="CX171" s="144"/>
      <c r="CY171" s="144"/>
      <c r="CZ171" s="144"/>
      <c r="DA171" s="144"/>
      <c r="DB171" s="144"/>
      <c r="DC171" s="144"/>
      <c r="DD171" s="144"/>
      <c r="DE171" s="144"/>
    </row>
    <row r="172" spans="1:109" x14ac:dyDescent="0.1">
      <c r="A172" s="113" t="s">
        <v>213</v>
      </c>
      <c r="B172" s="154" t="s">
        <v>199</v>
      </c>
      <c r="C172" s="154" t="s">
        <v>199</v>
      </c>
      <c r="D172" s="154" t="s">
        <v>199</v>
      </c>
      <c r="E172" s="154" t="s">
        <v>199</v>
      </c>
      <c r="F172" s="154" t="s">
        <v>199</v>
      </c>
      <c r="G172" s="154" t="s">
        <v>199</v>
      </c>
      <c r="H172" s="153">
        <v>5158</v>
      </c>
      <c r="I172" s="153">
        <v>5517</v>
      </c>
      <c r="J172" s="153">
        <v>5815</v>
      </c>
      <c r="K172" s="153">
        <v>6166</v>
      </c>
      <c r="L172" s="153">
        <v>6823</v>
      </c>
      <c r="M172" s="153">
        <v>7166</v>
      </c>
      <c r="N172" s="153">
        <v>8609</v>
      </c>
      <c r="O172" s="153">
        <v>9093</v>
      </c>
      <c r="P172" s="153">
        <v>8502.8336999999992</v>
      </c>
      <c r="Q172" s="153">
        <v>8175</v>
      </c>
      <c r="R172" s="153">
        <v>7674.3160399999997</v>
      </c>
      <c r="S172" s="153">
        <v>7490</v>
      </c>
      <c r="T172" s="153">
        <v>5407.49</v>
      </c>
      <c r="U172" s="153">
        <v>7388</v>
      </c>
      <c r="V172" s="153">
        <v>8684</v>
      </c>
      <c r="W172" s="153">
        <v>7880</v>
      </c>
      <c r="X172" s="153">
        <v>9072.6</v>
      </c>
      <c r="Y172" s="153">
        <v>9318.1</v>
      </c>
      <c r="Z172" s="153">
        <v>10631</v>
      </c>
      <c r="AA172" s="153">
        <v>11779</v>
      </c>
      <c r="AB172" s="153">
        <v>12317</v>
      </c>
      <c r="AC172" s="153">
        <v>13706</v>
      </c>
      <c r="AD172" s="153">
        <v>14844</v>
      </c>
      <c r="AE172" s="153">
        <v>15858</v>
      </c>
      <c r="AF172" s="153">
        <v>16826</v>
      </c>
      <c r="AG172" s="153">
        <v>17838</v>
      </c>
      <c r="AH172" s="153">
        <v>18748</v>
      </c>
      <c r="AI172" s="153">
        <v>19649</v>
      </c>
      <c r="AJ172" s="144"/>
      <c r="AK172" s="144"/>
      <c r="AL172" s="144"/>
      <c r="AM172" s="144"/>
      <c r="AN172" s="144"/>
      <c r="AO172" s="144"/>
      <c r="AP172" s="144"/>
      <c r="AQ172" s="144"/>
      <c r="AR172" s="144"/>
      <c r="AS172" s="144"/>
      <c r="AT172" s="144"/>
      <c r="AU172" s="144"/>
      <c r="AV172" s="144"/>
      <c r="AW172" s="144"/>
      <c r="AX172" s="144"/>
      <c r="AY172" s="144"/>
      <c r="AZ172" s="144"/>
      <c r="BA172" s="144"/>
      <c r="BB172" s="144"/>
      <c r="BC172" s="144"/>
      <c r="BD172" s="144"/>
      <c r="BE172" s="144"/>
      <c r="BF172" s="144"/>
      <c r="BG172" s="144"/>
      <c r="BH172" s="144"/>
      <c r="BI172" s="144"/>
      <c r="BJ172" s="144"/>
      <c r="BK172" s="144"/>
      <c r="BL172" s="144"/>
      <c r="BM172" s="144"/>
      <c r="BN172" s="144"/>
      <c r="BO172" s="144"/>
      <c r="BP172" s="144"/>
      <c r="BQ172" s="144"/>
      <c r="BR172" s="144"/>
      <c r="BS172" s="144"/>
      <c r="BT172" s="144"/>
      <c r="BU172" s="144"/>
      <c r="BV172" s="144"/>
      <c r="BW172" s="144"/>
      <c r="BX172" s="144"/>
      <c r="BY172" s="144"/>
      <c r="BZ172" s="144"/>
      <c r="CA172" s="144"/>
      <c r="CB172" s="144"/>
      <c r="CC172" s="144"/>
      <c r="CD172" s="144"/>
      <c r="CE172" s="144"/>
      <c r="CF172" s="144"/>
      <c r="CG172" s="144"/>
      <c r="CH172" s="144"/>
      <c r="CI172" s="144"/>
      <c r="CJ172" s="144"/>
      <c r="CK172" s="144"/>
      <c r="CL172" s="144"/>
      <c r="CM172" s="144"/>
      <c r="CN172" s="144"/>
      <c r="CO172" s="144"/>
      <c r="CP172" s="144"/>
      <c r="CQ172" s="144"/>
      <c r="CR172" s="144"/>
      <c r="CS172" s="144"/>
      <c r="CT172" s="144"/>
      <c r="CU172" s="144"/>
      <c r="CV172" s="144"/>
      <c r="CW172" s="144"/>
      <c r="CX172" s="144"/>
      <c r="CY172" s="144"/>
      <c r="CZ172" s="144"/>
      <c r="DA172" s="144"/>
      <c r="DB172" s="144"/>
      <c r="DC172" s="144"/>
      <c r="DD172" s="144"/>
      <c r="DE172" s="144"/>
    </row>
    <row r="173" spans="1:109" x14ac:dyDescent="0.1">
      <c r="A173" s="113" t="s">
        <v>214</v>
      </c>
      <c r="B173" s="154" t="s">
        <v>199</v>
      </c>
      <c r="C173" s="154" t="s">
        <v>199</v>
      </c>
      <c r="D173" s="154" t="s">
        <v>199</v>
      </c>
      <c r="E173" s="154" t="s">
        <v>199</v>
      </c>
      <c r="F173" s="154" t="s">
        <v>199</v>
      </c>
      <c r="G173" s="154" t="s">
        <v>199</v>
      </c>
      <c r="H173" s="148">
        <v>0</v>
      </c>
      <c r="I173" s="148">
        <v>49.5</v>
      </c>
      <c r="J173" s="148">
        <v>93.630799999999994</v>
      </c>
      <c r="K173" s="148">
        <v>559</v>
      </c>
      <c r="L173" s="148">
        <v>109</v>
      </c>
      <c r="M173" s="148">
        <v>343.62236000000001</v>
      </c>
      <c r="N173" s="148">
        <v>32.009689999999999</v>
      </c>
      <c r="O173" s="148">
        <v>42.193420000000003</v>
      </c>
      <c r="P173" s="148">
        <v>263.23973999999998</v>
      </c>
      <c r="Q173" s="148">
        <v>270.17128000000002</v>
      </c>
      <c r="R173" s="148">
        <v>397.33089000000001</v>
      </c>
      <c r="S173" s="148">
        <v>85.332570000000004</v>
      </c>
      <c r="T173" s="148">
        <v>457.96343000000002</v>
      </c>
      <c r="U173" s="148">
        <v>357.75087000000002</v>
      </c>
      <c r="V173" s="148">
        <v>164.10729000000001</v>
      </c>
      <c r="W173" s="148">
        <v>156.90423000000001</v>
      </c>
      <c r="X173" s="148">
        <v>273.13724000000002</v>
      </c>
      <c r="Y173" s="148">
        <v>631.14619000000005</v>
      </c>
      <c r="Z173" s="148">
        <v>269.22228999999999</v>
      </c>
      <c r="AA173" s="148">
        <v>155.8477</v>
      </c>
      <c r="AB173" s="148">
        <v>275.84242</v>
      </c>
      <c r="AC173" s="148">
        <v>0</v>
      </c>
      <c r="AD173" s="148">
        <v>0</v>
      </c>
      <c r="AE173" s="148">
        <v>0</v>
      </c>
      <c r="AF173" s="148">
        <v>0</v>
      </c>
      <c r="AG173" s="148">
        <v>0</v>
      </c>
      <c r="AH173" s="148">
        <v>0</v>
      </c>
      <c r="AI173" s="148">
        <v>0</v>
      </c>
      <c r="AJ173" s="144"/>
      <c r="AK173" s="144"/>
      <c r="AL173" s="144"/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144"/>
      <c r="CA173" s="144"/>
      <c r="CB173" s="144"/>
      <c r="CC173" s="144"/>
      <c r="CD173" s="144"/>
      <c r="CE173" s="144"/>
      <c r="CF173" s="144"/>
      <c r="CG173" s="144"/>
      <c r="CH173" s="144"/>
      <c r="CI173" s="144"/>
      <c r="CJ173" s="144"/>
      <c r="CK173" s="144"/>
      <c r="CL173" s="144"/>
      <c r="CM173" s="144"/>
      <c r="CN173" s="144"/>
      <c r="CO173" s="144"/>
      <c r="CP173" s="144"/>
      <c r="CQ173" s="144"/>
      <c r="CR173" s="144"/>
      <c r="CS173" s="144"/>
      <c r="CT173" s="144"/>
      <c r="CU173" s="144"/>
      <c r="CV173" s="144"/>
      <c r="CW173" s="144"/>
      <c r="CX173" s="144"/>
      <c r="CY173" s="144"/>
      <c r="CZ173" s="144"/>
      <c r="DA173" s="144"/>
      <c r="DB173" s="144"/>
      <c r="DC173" s="144"/>
      <c r="DD173" s="144"/>
      <c r="DE173" s="144"/>
    </row>
    <row r="174" spans="1:109" x14ac:dyDescent="0.1">
      <c r="A174" s="113" t="s">
        <v>215</v>
      </c>
      <c r="B174" s="154" t="s">
        <v>199</v>
      </c>
      <c r="C174" s="154" t="s">
        <v>199</v>
      </c>
      <c r="D174" s="154" t="s">
        <v>199</v>
      </c>
      <c r="E174" s="154" t="s">
        <v>199</v>
      </c>
      <c r="F174" s="154" t="s">
        <v>199</v>
      </c>
      <c r="G174" s="154" t="s">
        <v>199</v>
      </c>
      <c r="H174" s="154" t="s">
        <v>177</v>
      </c>
      <c r="I174" s="154" t="s">
        <v>241</v>
      </c>
      <c r="J174" s="154" t="s">
        <v>164</v>
      </c>
      <c r="K174" s="154" t="s">
        <v>233</v>
      </c>
      <c r="L174" s="154" t="s">
        <v>282</v>
      </c>
      <c r="M174" s="154" t="s">
        <v>247</v>
      </c>
      <c r="N174" s="154" t="s">
        <v>320</v>
      </c>
      <c r="O174" s="154" t="s">
        <v>244</v>
      </c>
      <c r="P174" s="154" t="s">
        <v>232</v>
      </c>
      <c r="Q174" s="154" t="s">
        <v>247</v>
      </c>
      <c r="R174" s="154" t="s">
        <v>314</v>
      </c>
      <c r="S174" s="154" t="s">
        <v>315</v>
      </c>
      <c r="T174" s="154" t="s">
        <v>247</v>
      </c>
      <c r="U174" s="154" t="s">
        <v>260</v>
      </c>
      <c r="V174" s="154" t="s">
        <v>263</v>
      </c>
      <c r="W174" s="154" t="s">
        <v>164</v>
      </c>
      <c r="X174" s="154" t="s">
        <v>164</v>
      </c>
      <c r="Y174" s="154" t="s">
        <v>164</v>
      </c>
      <c r="Z174" s="154" t="s">
        <v>249</v>
      </c>
      <c r="AA174" s="154" t="s">
        <v>249</v>
      </c>
      <c r="AB174" s="154" t="s">
        <v>164</v>
      </c>
      <c r="AC174" s="154" t="s">
        <v>177</v>
      </c>
      <c r="AD174" s="154" t="s">
        <v>177</v>
      </c>
      <c r="AE174" s="154" t="s">
        <v>177</v>
      </c>
      <c r="AF174" s="154" t="s">
        <v>177</v>
      </c>
      <c r="AG174" s="154" t="s">
        <v>177</v>
      </c>
      <c r="AH174" s="154" t="s">
        <v>177</v>
      </c>
      <c r="AI174" s="154" t="s">
        <v>177</v>
      </c>
      <c r="AJ174" s="144"/>
      <c r="AK174" s="144"/>
      <c r="AL174" s="144"/>
      <c r="AM174" s="144"/>
      <c r="AN174" s="144"/>
      <c r="AO174" s="144"/>
      <c r="AP174" s="144"/>
      <c r="AQ174" s="144"/>
      <c r="AR174" s="144"/>
      <c r="AS174" s="144"/>
      <c r="AT174" s="144"/>
      <c r="AU174" s="144"/>
      <c r="AV174" s="144"/>
      <c r="AW174" s="144"/>
      <c r="AX174" s="144"/>
      <c r="AY174" s="144"/>
      <c r="AZ174" s="144"/>
      <c r="BA174" s="144"/>
      <c r="BB174" s="144"/>
      <c r="BC174" s="144"/>
      <c r="BD174" s="144"/>
      <c r="BE174" s="144"/>
      <c r="BF174" s="144"/>
      <c r="BG174" s="144"/>
      <c r="BH174" s="144"/>
      <c r="BI174" s="144"/>
      <c r="BJ174" s="144"/>
      <c r="BK174" s="144"/>
      <c r="BL174" s="144"/>
      <c r="BM174" s="144"/>
      <c r="BN174" s="144"/>
      <c r="BO174" s="144"/>
      <c r="BP174" s="144"/>
      <c r="BQ174" s="144"/>
      <c r="BR174" s="144"/>
      <c r="BS174" s="144"/>
      <c r="BT174" s="144"/>
      <c r="BU174" s="144"/>
      <c r="BV174" s="144"/>
      <c r="BW174" s="144"/>
      <c r="BX174" s="144"/>
      <c r="BY174" s="144"/>
      <c r="BZ174" s="144"/>
      <c r="CA174" s="144"/>
      <c r="CB174" s="144"/>
      <c r="CC174" s="144"/>
      <c r="CD174" s="144"/>
      <c r="CE174" s="144"/>
      <c r="CF174" s="144"/>
      <c r="CG174" s="144"/>
      <c r="CH174" s="144"/>
      <c r="CI174" s="144"/>
      <c r="CJ174" s="144"/>
      <c r="CK174" s="144"/>
      <c r="CL174" s="144"/>
      <c r="CM174" s="144"/>
      <c r="CN174" s="144"/>
      <c r="CO174" s="144"/>
      <c r="CP174" s="144"/>
      <c r="CQ174" s="144"/>
      <c r="CR174" s="144"/>
      <c r="CS174" s="144"/>
      <c r="CT174" s="144"/>
      <c r="CU174" s="144"/>
      <c r="CV174" s="144"/>
      <c r="CW174" s="144"/>
      <c r="CX174" s="144"/>
      <c r="CY174" s="144"/>
      <c r="CZ174" s="144"/>
      <c r="DA174" s="144"/>
      <c r="DB174" s="144"/>
      <c r="DC174" s="144"/>
      <c r="DD174" s="144"/>
      <c r="DE174" s="144"/>
    </row>
    <row r="175" spans="1:109" x14ac:dyDescent="0.1">
      <c r="A175" s="113" t="s">
        <v>237</v>
      </c>
      <c r="B175" s="154" t="s">
        <v>199</v>
      </c>
      <c r="C175" s="154" t="s">
        <v>199</v>
      </c>
      <c r="D175" s="154" t="s">
        <v>199</v>
      </c>
      <c r="E175" s="154" t="s">
        <v>199</v>
      </c>
      <c r="F175" s="154" t="s">
        <v>199</v>
      </c>
      <c r="G175" s="154" t="s">
        <v>199</v>
      </c>
      <c r="H175" s="154" t="s">
        <v>238</v>
      </c>
      <c r="I175" s="154" t="s">
        <v>238</v>
      </c>
      <c r="J175" s="154" t="s">
        <v>238</v>
      </c>
      <c r="K175" s="154" t="s">
        <v>238</v>
      </c>
      <c r="L175" s="154" t="s">
        <v>238</v>
      </c>
      <c r="M175" s="154" t="s">
        <v>238</v>
      </c>
      <c r="N175" s="154" t="s">
        <v>238</v>
      </c>
      <c r="O175" s="154" t="s">
        <v>238</v>
      </c>
      <c r="P175" s="154" t="s">
        <v>238</v>
      </c>
      <c r="Q175" s="154" t="s">
        <v>238</v>
      </c>
      <c r="R175" s="154" t="s">
        <v>238</v>
      </c>
      <c r="S175" s="154" t="s">
        <v>238</v>
      </c>
      <c r="T175" s="154" t="s">
        <v>238</v>
      </c>
      <c r="U175" s="154" t="s">
        <v>238</v>
      </c>
      <c r="V175" s="154" t="s">
        <v>238</v>
      </c>
      <c r="W175" s="154" t="s">
        <v>238</v>
      </c>
      <c r="X175" s="154" t="s">
        <v>238</v>
      </c>
      <c r="Y175" s="154" t="s">
        <v>238</v>
      </c>
      <c r="Z175" s="154" t="s">
        <v>238</v>
      </c>
      <c r="AA175" s="154" t="s">
        <v>238</v>
      </c>
      <c r="AB175" s="154" t="s">
        <v>238</v>
      </c>
      <c r="AC175" s="154" t="s">
        <v>238</v>
      </c>
      <c r="AD175" s="154" t="s">
        <v>238</v>
      </c>
      <c r="AE175" s="154" t="s">
        <v>238</v>
      </c>
      <c r="AF175" s="154" t="s">
        <v>238</v>
      </c>
      <c r="AG175" s="154" t="s">
        <v>238</v>
      </c>
      <c r="AH175" s="154" t="s">
        <v>238</v>
      </c>
      <c r="AI175" s="154" t="s">
        <v>238</v>
      </c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144"/>
      <c r="CA175" s="144"/>
      <c r="CB175" s="144"/>
      <c r="CC175" s="144"/>
      <c r="CD175" s="144"/>
      <c r="CE175" s="144"/>
      <c r="CF175" s="144"/>
      <c r="CG175" s="144"/>
      <c r="CH175" s="144"/>
      <c r="CI175" s="144"/>
      <c r="CJ175" s="144"/>
      <c r="CK175" s="144"/>
      <c r="CL175" s="144"/>
      <c r="CM175" s="144"/>
      <c r="CN175" s="144"/>
      <c r="CO175" s="144"/>
      <c r="CP175" s="144"/>
      <c r="CQ175" s="144"/>
      <c r="CR175" s="144"/>
      <c r="CS175" s="144"/>
      <c r="CT175" s="144"/>
      <c r="CU175" s="144"/>
      <c r="CV175" s="144"/>
      <c r="CW175" s="144"/>
      <c r="CX175" s="144"/>
      <c r="CY175" s="144"/>
      <c r="CZ175" s="144"/>
      <c r="DA175" s="144"/>
      <c r="DB175" s="144"/>
      <c r="DC175" s="144"/>
      <c r="DD175" s="144"/>
      <c r="DE175" s="144"/>
    </row>
    <row r="176" spans="1:109" x14ac:dyDescent="0.1">
      <c r="A176" s="115" t="s">
        <v>321</v>
      </c>
      <c r="B176" s="154" t="s">
        <v>199</v>
      </c>
      <c r="C176" s="154" t="s">
        <v>199</v>
      </c>
      <c r="D176" s="154" t="s">
        <v>199</v>
      </c>
      <c r="E176" s="154" t="s">
        <v>199</v>
      </c>
      <c r="F176" s="154" t="s">
        <v>199</v>
      </c>
      <c r="G176" s="154" t="s">
        <v>199</v>
      </c>
      <c r="H176" s="152">
        <v>933</v>
      </c>
      <c r="I176" s="152">
        <v>1992</v>
      </c>
      <c r="J176" s="152">
        <v>5236</v>
      </c>
      <c r="K176" s="152">
        <v>4611</v>
      </c>
      <c r="L176" s="152">
        <v>2646</v>
      </c>
      <c r="M176" s="152">
        <v>12080</v>
      </c>
      <c r="N176" s="152">
        <v>14533</v>
      </c>
      <c r="O176" s="152">
        <v>16059</v>
      </c>
      <c r="P176" s="152">
        <v>16811</v>
      </c>
      <c r="Q176" s="152">
        <v>20070</v>
      </c>
      <c r="R176" s="152">
        <v>24313</v>
      </c>
      <c r="S176" s="152">
        <v>23508</v>
      </c>
      <c r="T176" s="152">
        <v>27010</v>
      </c>
      <c r="U176" s="152">
        <v>27591</v>
      </c>
      <c r="V176" s="152">
        <v>31588</v>
      </c>
      <c r="W176" s="152">
        <v>31879</v>
      </c>
      <c r="X176" s="152">
        <v>30136</v>
      </c>
      <c r="Y176" s="152">
        <v>27518</v>
      </c>
      <c r="Z176" s="153">
        <v>26550.649539999999</v>
      </c>
      <c r="AA176" s="153">
        <v>27266.668450000001</v>
      </c>
      <c r="AB176" s="153">
        <v>27604.82475</v>
      </c>
      <c r="AC176" s="153">
        <v>35331.683279999997</v>
      </c>
      <c r="AD176" s="154" t="s">
        <v>199</v>
      </c>
      <c r="AE176" s="154" t="s">
        <v>199</v>
      </c>
      <c r="AF176" s="154" t="s">
        <v>199</v>
      </c>
      <c r="AG176" s="154" t="s">
        <v>199</v>
      </c>
      <c r="AH176" s="154" t="s">
        <v>199</v>
      </c>
      <c r="AI176" s="154" t="s">
        <v>199</v>
      </c>
      <c r="AJ176" s="144"/>
      <c r="AK176" s="144"/>
      <c r="AL176" s="144"/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144"/>
      <c r="CA176" s="144"/>
      <c r="CB176" s="144"/>
      <c r="CC176" s="144"/>
      <c r="CD176" s="144"/>
      <c r="CE176" s="144"/>
      <c r="CF176" s="144"/>
      <c r="CG176" s="144"/>
      <c r="CH176" s="144"/>
      <c r="CI176" s="144"/>
      <c r="CJ176" s="144"/>
      <c r="CK176" s="144"/>
      <c r="CL176" s="144"/>
      <c r="CM176" s="144"/>
      <c r="CN176" s="144"/>
      <c r="CO176" s="144"/>
      <c r="CP176" s="144"/>
      <c r="CQ176" s="144"/>
      <c r="CR176" s="144"/>
      <c r="CS176" s="144"/>
      <c r="CT176" s="144"/>
      <c r="CU176" s="144"/>
      <c r="CV176" s="144"/>
      <c r="CW176" s="144"/>
      <c r="CX176" s="144"/>
      <c r="CY176" s="144"/>
      <c r="CZ176" s="144"/>
      <c r="DA176" s="144"/>
      <c r="DB176" s="144"/>
      <c r="DC176" s="144"/>
      <c r="DD176" s="144"/>
      <c r="DE176" s="144"/>
    </row>
    <row r="177" spans="1:109" x14ac:dyDescent="0.1">
      <c r="A177" s="113" t="s">
        <v>210</v>
      </c>
      <c r="B177" s="154" t="s">
        <v>199</v>
      </c>
      <c r="C177" s="154" t="s">
        <v>199</v>
      </c>
      <c r="D177" s="154" t="s">
        <v>199</v>
      </c>
      <c r="E177" s="154" t="s">
        <v>199</v>
      </c>
      <c r="F177" s="154" t="s">
        <v>199</v>
      </c>
      <c r="G177" s="154" t="s">
        <v>199</v>
      </c>
      <c r="H177" s="153">
        <v>-47.875749999999996</v>
      </c>
      <c r="I177" s="153">
        <v>1359.672</v>
      </c>
      <c r="J177" s="153">
        <v>6092.3850000000002</v>
      </c>
      <c r="K177" s="153">
        <v>6581.2849999999999</v>
      </c>
      <c r="L177" s="153">
        <v>2814.1952500000002</v>
      </c>
      <c r="M177" s="153">
        <v>10520.65552</v>
      </c>
      <c r="N177" s="153">
        <v>13674.02968</v>
      </c>
      <c r="O177" s="153">
        <v>18637.414720000001</v>
      </c>
      <c r="P177" s="153">
        <v>20226.336329999998</v>
      </c>
      <c r="Q177" s="153">
        <v>26387.220850000002</v>
      </c>
      <c r="R177" s="153">
        <v>28326.927169999999</v>
      </c>
      <c r="S177" s="153">
        <v>24004.71055</v>
      </c>
      <c r="T177" s="153">
        <v>23183.050050000002</v>
      </c>
      <c r="U177" s="153">
        <v>29476.74584</v>
      </c>
      <c r="V177" s="153">
        <v>32905.711069999998</v>
      </c>
      <c r="W177" s="153">
        <v>37254.653050000001</v>
      </c>
      <c r="X177" s="153">
        <v>32914.990519999999</v>
      </c>
      <c r="Y177" s="153">
        <v>27696.74425</v>
      </c>
      <c r="Z177" s="154" t="s">
        <v>199</v>
      </c>
      <c r="AA177" s="154" t="s">
        <v>199</v>
      </c>
      <c r="AB177" s="154" t="s">
        <v>199</v>
      </c>
      <c r="AC177" s="154" t="s">
        <v>199</v>
      </c>
      <c r="AD177" s="154" t="s">
        <v>199</v>
      </c>
      <c r="AE177" s="154" t="s">
        <v>199</v>
      </c>
      <c r="AF177" s="154" t="s">
        <v>199</v>
      </c>
      <c r="AG177" s="154" t="s">
        <v>199</v>
      </c>
      <c r="AH177" s="154" t="s">
        <v>199</v>
      </c>
      <c r="AI177" s="154" t="s">
        <v>199</v>
      </c>
      <c r="AJ177" s="144"/>
      <c r="AK177" s="144"/>
      <c r="AL177" s="144"/>
      <c r="AM177" s="144"/>
      <c r="AN177" s="144"/>
      <c r="AO177" s="144"/>
      <c r="AP177" s="144"/>
      <c r="AQ177" s="144"/>
      <c r="AR177" s="144"/>
      <c r="AS177" s="144"/>
      <c r="AT177" s="144"/>
      <c r="AU177" s="144"/>
      <c r="AV177" s="144"/>
      <c r="AW177" s="144"/>
      <c r="AX177" s="144"/>
      <c r="AY177" s="144"/>
      <c r="AZ177" s="144"/>
      <c r="BA177" s="144"/>
      <c r="BB177" s="144"/>
      <c r="BC177" s="144"/>
      <c r="BD177" s="144"/>
      <c r="BE177" s="144"/>
      <c r="BF177" s="144"/>
      <c r="BG177" s="144"/>
      <c r="BH177" s="144"/>
      <c r="BI177" s="144"/>
      <c r="BJ177" s="144"/>
      <c r="BK177" s="144"/>
      <c r="BL177" s="144"/>
      <c r="BM177" s="144"/>
      <c r="BN177" s="144"/>
      <c r="BO177" s="144"/>
      <c r="BP177" s="144"/>
      <c r="BQ177" s="144"/>
      <c r="BR177" s="144"/>
      <c r="BS177" s="144"/>
      <c r="BT177" s="144"/>
      <c r="BU177" s="144"/>
      <c r="BV177" s="144"/>
      <c r="BW177" s="144"/>
      <c r="BX177" s="144"/>
      <c r="BY177" s="144"/>
      <c r="BZ177" s="144"/>
      <c r="CA177" s="144"/>
      <c r="CB177" s="144"/>
      <c r="CC177" s="144"/>
      <c r="CD177" s="144"/>
      <c r="CE177" s="144"/>
      <c r="CF177" s="144"/>
      <c r="CG177" s="144"/>
      <c r="CH177" s="144"/>
      <c r="CI177" s="144"/>
      <c r="CJ177" s="144"/>
      <c r="CK177" s="144"/>
      <c r="CL177" s="144"/>
      <c r="CM177" s="144"/>
      <c r="CN177" s="144"/>
      <c r="CO177" s="144"/>
      <c r="CP177" s="144"/>
      <c r="CQ177" s="144"/>
      <c r="CR177" s="144"/>
      <c r="CS177" s="144"/>
      <c r="CT177" s="144"/>
      <c r="CU177" s="144"/>
      <c r="CV177" s="144"/>
      <c r="CW177" s="144"/>
      <c r="CX177" s="144"/>
      <c r="CY177" s="144"/>
      <c r="CZ177" s="144"/>
      <c r="DA177" s="144"/>
      <c r="DB177" s="144"/>
      <c r="DC177" s="144"/>
      <c r="DD177" s="144"/>
      <c r="DE177" s="144"/>
    </row>
    <row r="178" spans="1:109" x14ac:dyDescent="0.1">
      <c r="A178" s="113" t="s">
        <v>211</v>
      </c>
      <c r="B178" s="154" t="s">
        <v>199</v>
      </c>
      <c r="C178" s="154" t="s">
        <v>199</v>
      </c>
      <c r="D178" s="154" t="s">
        <v>199</v>
      </c>
      <c r="E178" s="154" t="s">
        <v>199</v>
      </c>
      <c r="F178" s="154" t="s">
        <v>199</v>
      </c>
      <c r="G178" s="154" t="s">
        <v>199</v>
      </c>
      <c r="H178" s="153">
        <v>-50.5</v>
      </c>
      <c r="I178" s="153">
        <v>1359.672</v>
      </c>
      <c r="J178" s="153">
        <v>7101.0209999999997</v>
      </c>
      <c r="K178" s="153">
        <v>6581.2849999999999</v>
      </c>
      <c r="L178" s="153">
        <v>3118</v>
      </c>
      <c r="M178" s="153">
        <v>11853.174639999999</v>
      </c>
      <c r="N178" s="153">
        <v>12823.18154</v>
      </c>
      <c r="O178" s="153">
        <v>16150.7399</v>
      </c>
      <c r="P178" s="153">
        <v>21646.414700000001</v>
      </c>
      <c r="Q178" s="153">
        <v>28439.575000000001</v>
      </c>
      <c r="R178" s="153">
        <v>26960</v>
      </c>
      <c r="S178" s="153">
        <v>24185</v>
      </c>
      <c r="T178" s="153">
        <v>23950.5</v>
      </c>
      <c r="U178" s="153">
        <v>31654.884910000001</v>
      </c>
      <c r="V178" s="153">
        <v>33076</v>
      </c>
      <c r="W178" s="153">
        <v>37982.752220000002</v>
      </c>
      <c r="X178" s="153">
        <v>33540.92121</v>
      </c>
      <c r="Y178" s="153">
        <v>27561.915499999999</v>
      </c>
      <c r="Z178" s="153">
        <v>27338</v>
      </c>
      <c r="AA178" s="153">
        <v>27405.876219999998</v>
      </c>
      <c r="AB178" s="153">
        <v>24745.274000000001</v>
      </c>
      <c r="AC178" s="153">
        <v>35331.683279999997</v>
      </c>
      <c r="AD178" s="154" t="s">
        <v>199</v>
      </c>
      <c r="AE178" s="154" t="s">
        <v>199</v>
      </c>
      <c r="AF178" s="154" t="s">
        <v>199</v>
      </c>
      <c r="AG178" s="154" t="s">
        <v>199</v>
      </c>
      <c r="AH178" s="154" t="s">
        <v>199</v>
      </c>
      <c r="AI178" s="154" t="s">
        <v>199</v>
      </c>
      <c r="AJ178" s="144"/>
      <c r="AK178" s="144"/>
      <c r="AL178" s="144"/>
      <c r="AM178" s="144"/>
      <c r="AN178" s="144"/>
      <c r="AO178" s="144"/>
      <c r="AP178" s="144"/>
      <c r="AQ178" s="144"/>
      <c r="AR178" s="144"/>
      <c r="AS178" s="144"/>
      <c r="AT178" s="144"/>
      <c r="AU178" s="144"/>
      <c r="AV178" s="144"/>
      <c r="AW178" s="144"/>
      <c r="AX178" s="144"/>
      <c r="AY178" s="144"/>
      <c r="AZ178" s="144"/>
      <c r="BA178" s="144"/>
      <c r="BB178" s="144"/>
      <c r="BC178" s="144"/>
      <c r="BD178" s="144"/>
      <c r="BE178" s="144"/>
      <c r="BF178" s="144"/>
      <c r="BG178" s="144"/>
      <c r="BH178" s="144"/>
      <c r="BI178" s="144"/>
      <c r="BJ178" s="144"/>
      <c r="BK178" s="144"/>
      <c r="BL178" s="144"/>
      <c r="BM178" s="144"/>
      <c r="BN178" s="144"/>
      <c r="BO178" s="144"/>
      <c r="BP178" s="144"/>
      <c r="BQ178" s="144"/>
      <c r="BR178" s="144"/>
      <c r="BS178" s="144"/>
      <c r="BT178" s="144"/>
      <c r="BU178" s="144"/>
      <c r="BV178" s="144"/>
      <c r="BW178" s="144"/>
      <c r="BX178" s="144"/>
      <c r="BY178" s="144"/>
      <c r="BZ178" s="144"/>
      <c r="CA178" s="144"/>
      <c r="CB178" s="144"/>
      <c r="CC178" s="144"/>
      <c r="CD178" s="144"/>
      <c r="CE178" s="144"/>
      <c r="CF178" s="144"/>
      <c r="CG178" s="144"/>
      <c r="CH178" s="144"/>
      <c r="CI178" s="144"/>
      <c r="CJ178" s="144"/>
      <c r="CK178" s="144"/>
      <c r="CL178" s="144"/>
      <c r="CM178" s="144"/>
      <c r="CN178" s="144"/>
      <c r="CO178" s="144"/>
      <c r="CP178" s="144"/>
      <c r="CQ178" s="144"/>
      <c r="CR178" s="144"/>
      <c r="CS178" s="144"/>
      <c r="CT178" s="144"/>
      <c r="CU178" s="144"/>
      <c r="CV178" s="144"/>
      <c r="CW178" s="144"/>
      <c r="CX178" s="144"/>
      <c r="CY178" s="144"/>
      <c r="CZ178" s="144"/>
      <c r="DA178" s="144"/>
      <c r="DB178" s="144"/>
      <c r="DC178" s="144"/>
      <c r="DD178" s="144"/>
      <c r="DE178" s="144"/>
    </row>
    <row r="179" spans="1:109" x14ac:dyDescent="0.1">
      <c r="A179" s="113" t="s">
        <v>212</v>
      </c>
      <c r="B179" s="154" t="s">
        <v>199</v>
      </c>
      <c r="C179" s="154" t="s">
        <v>199</v>
      </c>
      <c r="D179" s="154" t="s">
        <v>199</v>
      </c>
      <c r="E179" s="154" t="s">
        <v>199</v>
      </c>
      <c r="F179" s="154" t="s">
        <v>199</v>
      </c>
      <c r="G179" s="154" t="s">
        <v>199</v>
      </c>
      <c r="H179" s="153">
        <v>767.3</v>
      </c>
      <c r="I179" s="153">
        <v>1529.3440000000001</v>
      </c>
      <c r="J179" s="153">
        <v>7967</v>
      </c>
      <c r="K179" s="153">
        <v>6581.2849999999999</v>
      </c>
      <c r="L179" s="153">
        <v>3552.9110000000001</v>
      </c>
      <c r="M179" s="153">
        <v>16412.162799999998</v>
      </c>
      <c r="N179" s="153">
        <v>17688</v>
      </c>
      <c r="O179" s="153">
        <v>25318.11291</v>
      </c>
      <c r="P179" s="153">
        <v>27522</v>
      </c>
      <c r="Q179" s="153">
        <v>34482.692020000002</v>
      </c>
      <c r="R179" s="153">
        <v>37195.414550000001</v>
      </c>
      <c r="S179" s="153">
        <v>25486</v>
      </c>
      <c r="T179" s="153">
        <v>26202.236649999999</v>
      </c>
      <c r="U179" s="153">
        <v>33665.981200000002</v>
      </c>
      <c r="V179" s="153">
        <v>38340.230989999996</v>
      </c>
      <c r="W179" s="153">
        <v>42586.625820000001</v>
      </c>
      <c r="X179" s="153">
        <v>38991.252419999997</v>
      </c>
      <c r="Y179" s="153">
        <v>30174.31812</v>
      </c>
      <c r="Z179" s="153">
        <v>27450.493999999999</v>
      </c>
      <c r="AA179" s="153">
        <v>28133.92138</v>
      </c>
      <c r="AB179" s="153">
        <v>35822.200250000002</v>
      </c>
      <c r="AC179" s="153">
        <v>35331.683279999997</v>
      </c>
      <c r="AD179" s="154" t="s">
        <v>199</v>
      </c>
      <c r="AE179" s="154" t="s">
        <v>199</v>
      </c>
      <c r="AF179" s="154" t="s">
        <v>199</v>
      </c>
      <c r="AG179" s="154" t="s">
        <v>199</v>
      </c>
      <c r="AH179" s="154" t="s">
        <v>199</v>
      </c>
      <c r="AI179" s="154" t="s">
        <v>199</v>
      </c>
      <c r="AJ179" s="144"/>
      <c r="AK179" s="144"/>
      <c r="AL179" s="144"/>
      <c r="AM179" s="144"/>
      <c r="AN179" s="144"/>
      <c r="AO179" s="144"/>
      <c r="AP179" s="144"/>
      <c r="AQ179" s="144"/>
      <c r="AR179" s="144"/>
      <c r="AS179" s="144"/>
      <c r="AT179" s="144"/>
      <c r="AU179" s="144"/>
      <c r="AV179" s="144"/>
      <c r="AW179" s="144"/>
      <c r="AX179" s="144"/>
      <c r="AY179" s="144"/>
      <c r="AZ179" s="144"/>
      <c r="BA179" s="144"/>
      <c r="BB179" s="144"/>
      <c r="BC179" s="144"/>
      <c r="BD179" s="144"/>
      <c r="BE179" s="144"/>
      <c r="BF179" s="144"/>
      <c r="BG179" s="144"/>
      <c r="BH179" s="144"/>
      <c r="BI179" s="144"/>
      <c r="BJ179" s="144"/>
      <c r="BK179" s="144"/>
      <c r="BL179" s="144"/>
      <c r="BM179" s="144"/>
      <c r="BN179" s="144"/>
      <c r="BO179" s="144"/>
      <c r="BP179" s="144"/>
      <c r="BQ179" s="144"/>
      <c r="BR179" s="144"/>
      <c r="BS179" s="144"/>
      <c r="BT179" s="144"/>
      <c r="BU179" s="144"/>
      <c r="BV179" s="144"/>
      <c r="BW179" s="144"/>
      <c r="BX179" s="144"/>
      <c r="BY179" s="144"/>
      <c r="BZ179" s="144"/>
      <c r="CA179" s="144"/>
      <c r="CB179" s="144"/>
      <c r="CC179" s="144"/>
      <c r="CD179" s="144"/>
      <c r="CE179" s="144"/>
      <c r="CF179" s="144"/>
      <c r="CG179" s="144"/>
      <c r="CH179" s="144"/>
      <c r="CI179" s="144"/>
      <c r="CJ179" s="144"/>
      <c r="CK179" s="144"/>
      <c r="CL179" s="144"/>
      <c r="CM179" s="144"/>
      <c r="CN179" s="144"/>
      <c r="CO179" s="144"/>
      <c r="CP179" s="144"/>
      <c r="CQ179" s="144"/>
      <c r="CR179" s="144"/>
      <c r="CS179" s="144"/>
      <c r="CT179" s="144"/>
      <c r="CU179" s="144"/>
      <c r="CV179" s="144"/>
      <c r="CW179" s="144"/>
      <c r="CX179" s="144"/>
      <c r="CY179" s="144"/>
      <c r="CZ179" s="144"/>
      <c r="DA179" s="144"/>
      <c r="DB179" s="144"/>
      <c r="DC179" s="144"/>
      <c r="DD179" s="144"/>
      <c r="DE179" s="144"/>
    </row>
    <row r="180" spans="1:109" x14ac:dyDescent="0.1">
      <c r="A180" s="113" t="s">
        <v>213</v>
      </c>
      <c r="B180" s="154" t="s">
        <v>199</v>
      </c>
      <c r="C180" s="154" t="s">
        <v>199</v>
      </c>
      <c r="D180" s="154" t="s">
        <v>199</v>
      </c>
      <c r="E180" s="154" t="s">
        <v>199</v>
      </c>
      <c r="F180" s="154" t="s">
        <v>199</v>
      </c>
      <c r="G180" s="154" t="s">
        <v>199</v>
      </c>
      <c r="H180" s="153">
        <v>-857.803</v>
      </c>
      <c r="I180" s="153">
        <v>1190</v>
      </c>
      <c r="J180" s="153">
        <v>2200.5</v>
      </c>
      <c r="K180" s="153">
        <v>6581.2849999999999</v>
      </c>
      <c r="L180" s="153">
        <v>1467.87</v>
      </c>
      <c r="M180" s="153">
        <v>4440.2</v>
      </c>
      <c r="N180" s="153">
        <v>10244.290650000001</v>
      </c>
      <c r="O180" s="153">
        <v>13272.24559</v>
      </c>
      <c r="P180" s="153">
        <v>4464.3969999999999</v>
      </c>
      <c r="Q180" s="153">
        <v>14621</v>
      </c>
      <c r="R180" s="153">
        <v>20600</v>
      </c>
      <c r="S180" s="153">
        <v>21288.6</v>
      </c>
      <c r="T180" s="153">
        <v>19429.599999999999</v>
      </c>
      <c r="U180" s="153">
        <v>24325</v>
      </c>
      <c r="V180" s="153">
        <v>27245.154299999998</v>
      </c>
      <c r="W180" s="153">
        <v>32513.732469999999</v>
      </c>
      <c r="X180" s="153">
        <v>27079.5</v>
      </c>
      <c r="Y180" s="153">
        <v>25578.758999999998</v>
      </c>
      <c r="Z180" s="153">
        <v>24863.45462</v>
      </c>
      <c r="AA180" s="153">
        <v>26121</v>
      </c>
      <c r="AB180" s="153">
        <v>22247</v>
      </c>
      <c r="AC180" s="153">
        <v>35331.683279999997</v>
      </c>
      <c r="AD180" s="154" t="s">
        <v>199</v>
      </c>
      <c r="AE180" s="154" t="s">
        <v>199</v>
      </c>
      <c r="AF180" s="154" t="s">
        <v>199</v>
      </c>
      <c r="AG180" s="154" t="s">
        <v>199</v>
      </c>
      <c r="AH180" s="154" t="s">
        <v>199</v>
      </c>
      <c r="AI180" s="154" t="s">
        <v>199</v>
      </c>
      <c r="AJ180" s="144"/>
      <c r="AK180" s="144"/>
      <c r="AL180" s="144"/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144"/>
      <c r="CA180" s="144"/>
      <c r="CB180" s="144"/>
      <c r="CC180" s="144"/>
      <c r="CD180" s="144"/>
      <c r="CE180" s="144"/>
      <c r="CF180" s="144"/>
      <c r="CG180" s="144"/>
      <c r="CH180" s="144"/>
      <c r="CI180" s="144"/>
      <c r="CJ180" s="144"/>
      <c r="CK180" s="144"/>
      <c r="CL180" s="144"/>
      <c r="CM180" s="144"/>
      <c r="CN180" s="144"/>
      <c r="CO180" s="144"/>
      <c r="CP180" s="144"/>
      <c r="CQ180" s="144"/>
      <c r="CR180" s="144"/>
      <c r="CS180" s="144"/>
      <c r="CT180" s="144"/>
      <c r="CU180" s="144"/>
      <c r="CV180" s="144"/>
      <c r="CW180" s="144"/>
      <c r="CX180" s="144"/>
      <c r="CY180" s="144"/>
      <c r="CZ180" s="144"/>
      <c r="DA180" s="144"/>
      <c r="DB180" s="144"/>
      <c r="DC180" s="144"/>
      <c r="DD180" s="144"/>
      <c r="DE180" s="144"/>
    </row>
    <row r="181" spans="1:109" x14ac:dyDescent="0.1">
      <c r="A181" s="113" t="s">
        <v>214</v>
      </c>
      <c r="B181" s="154" t="s">
        <v>199</v>
      </c>
      <c r="C181" s="154" t="s">
        <v>199</v>
      </c>
      <c r="D181" s="154" t="s">
        <v>199</v>
      </c>
      <c r="E181" s="154" t="s">
        <v>199</v>
      </c>
      <c r="F181" s="154" t="s">
        <v>199</v>
      </c>
      <c r="G181" s="154" t="s">
        <v>199</v>
      </c>
      <c r="H181" s="148">
        <v>585.53137000000004</v>
      </c>
      <c r="I181" s="148">
        <v>169.672</v>
      </c>
      <c r="J181" s="148">
        <v>2346.4949999999999</v>
      </c>
      <c r="K181" s="148">
        <v>0</v>
      </c>
      <c r="L181" s="148">
        <v>814.16602999999998</v>
      </c>
      <c r="M181" s="148">
        <v>4498.5097699999997</v>
      </c>
      <c r="N181" s="148">
        <v>2535.23983</v>
      </c>
      <c r="O181" s="148">
        <v>4432.4238800000003</v>
      </c>
      <c r="P181" s="148">
        <v>7043.3000300000003</v>
      </c>
      <c r="Q181" s="148">
        <v>6601.83446</v>
      </c>
      <c r="R181" s="148">
        <v>5986.6598000000004</v>
      </c>
      <c r="S181" s="148">
        <v>1497.2161699999999</v>
      </c>
      <c r="T181" s="148">
        <v>2622.7506600000002</v>
      </c>
      <c r="U181" s="148">
        <v>3703.3402999999998</v>
      </c>
      <c r="V181" s="148">
        <v>3249.45838</v>
      </c>
      <c r="W181" s="148">
        <v>3368.0248799999999</v>
      </c>
      <c r="X181" s="148">
        <v>3868.7350099999999</v>
      </c>
      <c r="Y181" s="148">
        <v>1482.34943</v>
      </c>
      <c r="Z181" s="148">
        <v>1193.91059</v>
      </c>
      <c r="AA181" s="148">
        <v>880.69509000000005</v>
      </c>
      <c r="AB181" s="148">
        <v>5899.3947900000003</v>
      </c>
      <c r="AC181" s="148">
        <v>0</v>
      </c>
      <c r="AD181" s="154" t="s">
        <v>199</v>
      </c>
      <c r="AE181" s="154" t="s">
        <v>199</v>
      </c>
      <c r="AF181" s="154" t="s">
        <v>199</v>
      </c>
      <c r="AG181" s="154" t="s">
        <v>199</v>
      </c>
      <c r="AH181" s="154" t="s">
        <v>199</v>
      </c>
      <c r="AI181" s="154" t="s">
        <v>199</v>
      </c>
      <c r="AJ181" s="144"/>
      <c r="AK181" s="144"/>
      <c r="AL181" s="144"/>
      <c r="AM181" s="144"/>
      <c r="AN181" s="144"/>
      <c r="AO181" s="144"/>
      <c r="AP181" s="144"/>
      <c r="AQ181" s="144"/>
      <c r="AR181" s="144"/>
      <c r="AS181" s="144"/>
      <c r="AT181" s="144"/>
      <c r="AU181" s="144"/>
      <c r="AV181" s="144"/>
      <c r="AW181" s="144"/>
      <c r="AX181" s="144"/>
      <c r="AY181" s="144"/>
      <c r="AZ181" s="144"/>
      <c r="BA181" s="144"/>
      <c r="BB181" s="144"/>
      <c r="BC181" s="144"/>
      <c r="BD181" s="144"/>
      <c r="BE181" s="144"/>
      <c r="BF181" s="144"/>
      <c r="BG181" s="144"/>
      <c r="BH181" s="144"/>
      <c r="BI181" s="144"/>
      <c r="BJ181" s="144"/>
      <c r="BK181" s="144"/>
      <c r="BL181" s="144"/>
      <c r="BM181" s="144"/>
      <c r="BN181" s="144"/>
      <c r="BO181" s="144"/>
      <c r="BP181" s="144"/>
      <c r="BQ181" s="144"/>
      <c r="BR181" s="144"/>
      <c r="BS181" s="144"/>
      <c r="BT181" s="144"/>
      <c r="BU181" s="144"/>
      <c r="BV181" s="144"/>
      <c r="BW181" s="144"/>
      <c r="BX181" s="144"/>
      <c r="BY181" s="144"/>
      <c r="BZ181" s="144"/>
      <c r="CA181" s="144"/>
      <c r="CB181" s="144"/>
      <c r="CC181" s="144"/>
      <c r="CD181" s="144"/>
      <c r="CE181" s="144"/>
      <c r="CF181" s="144"/>
      <c r="CG181" s="144"/>
      <c r="CH181" s="144"/>
      <c r="CI181" s="144"/>
      <c r="CJ181" s="144"/>
      <c r="CK181" s="144"/>
      <c r="CL181" s="144"/>
      <c r="CM181" s="144"/>
      <c r="CN181" s="144"/>
      <c r="CO181" s="144"/>
      <c r="CP181" s="144"/>
      <c r="CQ181" s="144"/>
      <c r="CR181" s="144"/>
      <c r="CS181" s="144"/>
      <c r="CT181" s="144"/>
      <c r="CU181" s="144"/>
      <c r="CV181" s="144"/>
      <c r="CW181" s="144"/>
      <c r="CX181" s="144"/>
      <c r="CY181" s="144"/>
      <c r="CZ181" s="144"/>
      <c r="DA181" s="144"/>
      <c r="DB181" s="144"/>
      <c r="DC181" s="144"/>
      <c r="DD181" s="144"/>
      <c r="DE181" s="144"/>
    </row>
    <row r="182" spans="1:109" x14ac:dyDescent="0.1">
      <c r="A182" s="113" t="s">
        <v>215</v>
      </c>
      <c r="B182" s="154" t="s">
        <v>199</v>
      </c>
      <c r="C182" s="154" t="s">
        <v>199</v>
      </c>
      <c r="D182" s="154" t="s">
        <v>199</v>
      </c>
      <c r="E182" s="154" t="s">
        <v>199</v>
      </c>
      <c r="F182" s="154" t="s">
        <v>199</v>
      </c>
      <c r="G182" s="154" t="s">
        <v>199</v>
      </c>
      <c r="H182" s="154" t="s">
        <v>260</v>
      </c>
      <c r="I182" s="154" t="s">
        <v>233</v>
      </c>
      <c r="J182" s="154" t="s">
        <v>260</v>
      </c>
      <c r="K182" s="154" t="s">
        <v>177</v>
      </c>
      <c r="L182" s="154" t="s">
        <v>260</v>
      </c>
      <c r="M182" s="154" t="s">
        <v>240</v>
      </c>
      <c r="N182" s="154" t="s">
        <v>240</v>
      </c>
      <c r="O182" s="154" t="s">
        <v>251</v>
      </c>
      <c r="P182" s="154" t="s">
        <v>232</v>
      </c>
      <c r="Q182" s="154" t="s">
        <v>285</v>
      </c>
      <c r="R182" s="154" t="s">
        <v>322</v>
      </c>
      <c r="S182" s="154" t="s">
        <v>323</v>
      </c>
      <c r="T182" s="154" t="s">
        <v>324</v>
      </c>
      <c r="U182" s="154" t="s">
        <v>314</v>
      </c>
      <c r="V182" s="154" t="s">
        <v>261</v>
      </c>
      <c r="W182" s="154" t="s">
        <v>261</v>
      </c>
      <c r="X182" s="154" t="s">
        <v>325</v>
      </c>
      <c r="Y182" s="154" t="s">
        <v>250</v>
      </c>
      <c r="Z182" s="154" t="s">
        <v>326</v>
      </c>
      <c r="AA182" s="154" t="s">
        <v>327</v>
      </c>
      <c r="AB182" s="154" t="s">
        <v>320</v>
      </c>
      <c r="AC182" s="154" t="s">
        <v>283</v>
      </c>
      <c r="AD182" s="154" t="s">
        <v>199</v>
      </c>
      <c r="AE182" s="154" t="s">
        <v>199</v>
      </c>
      <c r="AF182" s="154" t="s">
        <v>199</v>
      </c>
      <c r="AG182" s="154" t="s">
        <v>199</v>
      </c>
      <c r="AH182" s="154" t="s">
        <v>199</v>
      </c>
      <c r="AI182" s="154" t="s">
        <v>199</v>
      </c>
      <c r="AJ182" s="144"/>
      <c r="AK182" s="144"/>
      <c r="AL182" s="144"/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144"/>
      <c r="CA182" s="144"/>
      <c r="CB182" s="144"/>
      <c r="CC182" s="144"/>
      <c r="CD182" s="144"/>
      <c r="CE182" s="144"/>
      <c r="CF182" s="144"/>
      <c r="CG182" s="144"/>
      <c r="CH182" s="144"/>
      <c r="CI182" s="144"/>
      <c r="CJ182" s="144"/>
      <c r="CK182" s="144"/>
      <c r="CL182" s="144"/>
      <c r="CM182" s="144"/>
      <c r="CN182" s="144"/>
      <c r="CO182" s="144"/>
      <c r="CP182" s="144"/>
      <c r="CQ182" s="144"/>
      <c r="CR182" s="144"/>
      <c r="CS182" s="144"/>
      <c r="CT182" s="144"/>
      <c r="CU182" s="144"/>
      <c r="CV182" s="144"/>
      <c r="CW182" s="144"/>
      <c r="CX182" s="144"/>
      <c r="CY182" s="144"/>
      <c r="CZ182" s="144"/>
      <c r="DA182" s="144"/>
      <c r="DB182" s="144"/>
      <c r="DC182" s="144"/>
      <c r="DD182" s="144"/>
      <c r="DE182" s="144"/>
    </row>
    <row r="183" spans="1:109" x14ac:dyDescent="0.1">
      <c r="A183" s="113" t="s">
        <v>237</v>
      </c>
      <c r="B183" s="154" t="s">
        <v>199</v>
      </c>
      <c r="C183" s="154" t="s">
        <v>199</v>
      </c>
      <c r="D183" s="154" t="s">
        <v>199</v>
      </c>
      <c r="E183" s="154" t="s">
        <v>199</v>
      </c>
      <c r="F183" s="154" t="s">
        <v>199</v>
      </c>
      <c r="G183" s="154" t="s">
        <v>199</v>
      </c>
      <c r="H183" s="154" t="s">
        <v>238</v>
      </c>
      <c r="I183" s="154" t="s">
        <v>238</v>
      </c>
      <c r="J183" s="154" t="s">
        <v>238</v>
      </c>
      <c r="K183" s="154" t="s">
        <v>238</v>
      </c>
      <c r="L183" s="154" t="s">
        <v>238</v>
      </c>
      <c r="M183" s="154" t="s">
        <v>238</v>
      </c>
      <c r="N183" s="154" t="s">
        <v>238</v>
      </c>
      <c r="O183" s="154" t="s">
        <v>238</v>
      </c>
      <c r="P183" s="154" t="s">
        <v>238</v>
      </c>
      <c r="Q183" s="154" t="s">
        <v>238</v>
      </c>
      <c r="R183" s="154" t="s">
        <v>238</v>
      </c>
      <c r="S183" s="154" t="s">
        <v>238</v>
      </c>
      <c r="T183" s="154" t="s">
        <v>238</v>
      </c>
      <c r="U183" s="154" t="s">
        <v>238</v>
      </c>
      <c r="V183" s="154" t="s">
        <v>238</v>
      </c>
      <c r="W183" s="154" t="s">
        <v>238</v>
      </c>
      <c r="X183" s="154" t="s">
        <v>238</v>
      </c>
      <c r="Y183" s="154" t="s">
        <v>238</v>
      </c>
      <c r="Z183" s="154" t="s">
        <v>238</v>
      </c>
      <c r="AA183" s="154" t="s">
        <v>238</v>
      </c>
      <c r="AB183" s="154" t="s">
        <v>238</v>
      </c>
      <c r="AC183" s="154" t="s">
        <v>238</v>
      </c>
      <c r="AD183" s="154" t="s">
        <v>199</v>
      </c>
      <c r="AE183" s="154" t="s">
        <v>199</v>
      </c>
      <c r="AF183" s="154" t="s">
        <v>199</v>
      </c>
      <c r="AG183" s="154" t="s">
        <v>199</v>
      </c>
      <c r="AH183" s="154" t="s">
        <v>199</v>
      </c>
      <c r="AI183" s="154" t="s">
        <v>199</v>
      </c>
      <c r="AJ183" s="144"/>
      <c r="AK183" s="144"/>
      <c r="AL183" s="144"/>
      <c r="AM183" s="144"/>
      <c r="AN183" s="144"/>
      <c r="AO183" s="144"/>
      <c r="AP183" s="144"/>
      <c r="AQ183" s="144"/>
      <c r="AR183" s="144"/>
      <c r="AS183" s="144"/>
      <c r="AT183" s="144"/>
      <c r="AU183" s="144"/>
      <c r="AV183" s="144"/>
      <c r="AW183" s="144"/>
      <c r="AX183" s="144"/>
      <c r="AY183" s="144"/>
      <c r="AZ183" s="144"/>
      <c r="BA183" s="144"/>
      <c r="BB183" s="144"/>
      <c r="BC183" s="144"/>
      <c r="BD183" s="144"/>
      <c r="BE183" s="144"/>
      <c r="BF183" s="144"/>
      <c r="BG183" s="144"/>
      <c r="BH183" s="144"/>
      <c r="BI183" s="144"/>
      <c r="BJ183" s="144"/>
      <c r="BK183" s="144"/>
      <c r="BL183" s="144"/>
      <c r="BM183" s="144"/>
      <c r="BN183" s="144"/>
      <c r="BO183" s="144"/>
      <c r="BP183" s="144"/>
      <c r="BQ183" s="144"/>
      <c r="BR183" s="144"/>
      <c r="BS183" s="144"/>
      <c r="BT183" s="144"/>
      <c r="BU183" s="144"/>
      <c r="BV183" s="144"/>
      <c r="BW183" s="144"/>
      <c r="BX183" s="144"/>
      <c r="BY183" s="144"/>
      <c r="BZ183" s="144"/>
      <c r="CA183" s="144"/>
      <c r="CB183" s="144"/>
      <c r="CC183" s="144"/>
      <c r="CD183" s="144"/>
      <c r="CE183" s="144"/>
      <c r="CF183" s="144"/>
      <c r="CG183" s="144"/>
      <c r="CH183" s="144"/>
      <c r="CI183" s="144"/>
      <c r="CJ183" s="144"/>
      <c r="CK183" s="144"/>
      <c r="CL183" s="144"/>
      <c r="CM183" s="144"/>
      <c r="CN183" s="144"/>
      <c r="CO183" s="144"/>
      <c r="CP183" s="144"/>
      <c r="CQ183" s="144"/>
      <c r="CR183" s="144"/>
      <c r="CS183" s="144"/>
      <c r="CT183" s="144"/>
      <c r="CU183" s="144"/>
      <c r="CV183" s="144"/>
      <c r="CW183" s="144"/>
      <c r="CX183" s="144"/>
      <c r="CY183" s="144"/>
      <c r="CZ183" s="144"/>
      <c r="DA183" s="144"/>
      <c r="DB183" s="144"/>
      <c r="DC183" s="144"/>
      <c r="DD183" s="144"/>
      <c r="DE183" s="144"/>
    </row>
    <row r="184" spans="1:109" x14ac:dyDescent="0.1">
      <c r="A184" s="115" t="s">
        <v>328</v>
      </c>
      <c r="B184" s="154" t="s">
        <v>199</v>
      </c>
      <c r="C184" s="154" t="s">
        <v>199</v>
      </c>
      <c r="D184" s="154" t="s">
        <v>199</v>
      </c>
      <c r="E184" s="154" t="s">
        <v>199</v>
      </c>
      <c r="F184" s="154" t="s">
        <v>199</v>
      </c>
      <c r="G184" s="154" t="s">
        <v>199</v>
      </c>
      <c r="H184" s="154" t="s">
        <v>199</v>
      </c>
      <c r="I184" s="154" t="s">
        <v>199</v>
      </c>
      <c r="J184" s="154" t="s">
        <v>199</v>
      </c>
      <c r="K184" s="154" t="s">
        <v>199</v>
      </c>
      <c r="L184" s="154" t="s">
        <v>199</v>
      </c>
      <c r="M184" s="152">
        <v>4094</v>
      </c>
      <c r="N184" s="152">
        <v>31635</v>
      </c>
      <c r="O184" s="152">
        <v>32790</v>
      </c>
      <c r="P184" s="152">
        <v>5562</v>
      </c>
      <c r="Q184" s="152">
        <v>3948</v>
      </c>
      <c r="R184" s="152">
        <v>1422</v>
      </c>
      <c r="S184" s="152">
        <v>2092</v>
      </c>
      <c r="T184" s="152">
        <v>18977</v>
      </c>
      <c r="U184" s="152">
        <v>19058</v>
      </c>
      <c r="V184" s="154" t="s">
        <v>199</v>
      </c>
      <c r="W184" s="154" t="s">
        <v>199</v>
      </c>
      <c r="X184" s="152">
        <v>24860</v>
      </c>
      <c r="Y184" s="152">
        <v>25826</v>
      </c>
      <c r="Z184" s="153">
        <v>29012</v>
      </c>
      <c r="AA184" s="153">
        <v>29259</v>
      </c>
      <c r="AB184" s="153">
        <v>28933</v>
      </c>
      <c r="AC184" s="153">
        <v>29091</v>
      </c>
      <c r="AD184" s="153">
        <v>29657</v>
      </c>
      <c r="AE184" s="154" t="s">
        <v>199</v>
      </c>
      <c r="AF184" s="154" t="s">
        <v>199</v>
      </c>
      <c r="AG184" s="154" t="s">
        <v>199</v>
      </c>
      <c r="AH184" s="154" t="s">
        <v>199</v>
      </c>
      <c r="AI184" s="154" t="s">
        <v>199</v>
      </c>
      <c r="AJ184" s="144"/>
      <c r="AK184" s="144"/>
      <c r="AL184" s="144"/>
      <c r="AM184" s="144"/>
      <c r="AN184" s="144"/>
      <c r="AO184" s="144"/>
      <c r="AP184" s="144"/>
      <c r="AQ184" s="144"/>
      <c r="AR184" s="144"/>
      <c r="AS184" s="144"/>
      <c r="AT184" s="144"/>
      <c r="AU184" s="144"/>
      <c r="AV184" s="144"/>
      <c r="AW184" s="144"/>
      <c r="AX184" s="144"/>
      <c r="AY184" s="144"/>
      <c r="AZ184" s="144"/>
      <c r="BA184" s="144"/>
      <c r="BB184" s="144"/>
      <c r="BC184" s="144"/>
      <c r="BD184" s="144"/>
      <c r="BE184" s="144"/>
      <c r="BF184" s="144"/>
      <c r="BG184" s="144"/>
      <c r="BH184" s="144"/>
      <c r="BI184" s="144"/>
      <c r="BJ184" s="144"/>
      <c r="BK184" s="144"/>
      <c r="BL184" s="144"/>
      <c r="BM184" s="144"/>
      <c r="BN184" s="144"/>
      <c r="BO184" s="144"/>
      <c r="BP184" s="144"/>
      <c r="BQ184" s="144"/>
      <c r="BR184" s="144"/>
      <c r="BS184" s="144"/>
      <c r="BT184" s="144"/>
      <c r="BU184" s="144"/>
      <c r="BV184" s="144"/>
      <c r="BW184" s="144"/>
      <c r="BX184" s="144"/>
      <c r="BY184" s="144"/>
      <c r="BZ184" s="144"/>
      <c r="CA184" s="144"/>
      <c r="CB184" s="144"/>
      <c r="CC184" s="144"/>
      <c r="CD184" s="144"/>
      <c r="CE184" s="144"/>
      <c r="CF184" s="144"/>
      <c r="CG184" s="144"/>
      <c r="CH184" s="144"/>
      <c r="CI184" s="144"/>
      <c r="CJ184" s="144"/>
      <c r="CK184" s="144"/>
      <c r="CL184" s="144"/>
      <c r="CM184" s="144"/>
      <c r="CN184" s="144"/>
      <c r="CO184" s="144"/>
      <c r="CP184" s="144"/>
      <c r="CQ184" s="144"/>
      <c r="CR184" s="144"/>
      <c r="CS184" s="144"/>
      <c r="CT184" s="144"/>
      <c r="CU184" s="144"/>
      <c r="CV184" s="144"/>
      <c r="CW184" s="144"/>
      <c r="CX184" s="144"/>
      <c r="CY184" s="144"/>
      <c r="CZ184" s="144"/>
      <c r="DA184" s="144"/>
      <c r="DB184" s="144"/>
      <c r="DC184" s="144"/>
      <c r="DD184" s="144"/>
      <c r="DE184" s="144"/>
    </row>
    <row r="185" spans="1:109" x14ac:dyDescent="0.1">
      <c r="A185" s="113" t="s">
        <v>210</v>
      </c>
      <c r="B185" s="154" t="s">
        <v>199</v>
      </c>
      <c r="C185" s="154" t="s">
        <v>199</v>
      </c>
      <c r="D185" s="154" t="s">
        <v>199</v>
      </c>
      <c r="E185" s="154" t="s">
        <v>199</v>
      </c>
      <c r="F185" s="154" t="s">
        <v>199</v>
      </c>
      <c r="G185" s="154" t="s">
        <v>199</v>
      </c>
      <c r="H185" s="154" t="s">
        <v>199</v>
      </c>
      <c r="I185" s="154" t="s">
        <v>199</v>
      </c>
      <c r="J185" s="154" t="s">
        <v>199</v>
      </c>
      <c r="K185" s="154" t="s">
        <v>199</v>
      </c>
      <c r="L185" s="154" t="s">
        <v>199</v>
      </c>
      <c r="M185" s="153">
        <v>27205.45</v>
      </c>
      <c r="N185" s="153">
        <v>34878.379999999997</v>
      </c>
      <c r="O185" s="153">
        <v>33548.92</v>
      </c>
      <c r="P185" s="153">
        <v>3760.84285</v>
      </c>
      <c r="Q185" s="153">
        <v>6672.3750099999997</v>
      </c>
      <c r="R185" s="153">
        <v>1373.7227399999999</v>
      </c>
      <c r="S185" s="153">
        <v>3071.5579400000001</v>
      </c>
      <c r="T185" s="153">
        <v>20603</v>
      </c>
      <c r="U185" s="153">
        <v>18597</v>
      </c>
      <c r="V185" s="154" t="s">
        <v>199</v>
      </c>
      <c r="W185" s="154" t="s">
        <v>199</v>
      </c>
      <c r="X185" s="154" t="s">
        <v>199</v>
      </c>
      <c r="Y185" s="153">
        <v>25056.432000000001</v>
      </c>
      <c r="Z185" s="154" t="s">
        <v>199</v>
      </c>
      <c r="AA185" s="154" t="s">
        <v>199</v>
      </c>
      <c r="AB185" s="154" t="s">
        <v>199</v>
      </c>
      <c r="AC185" s="154" t="s">
        <v>199</v>
      </c>
      <c r="AD185" s="154" t="s">
        <v>199</v>
      </c>
      <c r="AE185" s="154" t="s">
        <v>199</v>
      </c>
      <c r="AF185" s="154" t="s">
        <v>199</v>
      </c>
      <c r="AG185" s="154" t="s">
        <v>199</v>
      </c>
      <c r="AH185" s="154" t="s">
        <v>199</v>
      </c>
      <c r="AI185" s="154" t="s">
        <v>199</v>
      </c>
      <c r="AJ185" s="144"/>
      <c r="AK185" s="144"/>
      <c r="AL185" s="144"/>
      <c r="AM185" s="144"/>
      <c r="AN185" s="144"/>
      <c r="AO185" s="144"/>
      <c r="AP185" s="144"/>
      <c r="AQ185" s="144"/>
      <c r="AR185" s="144"/>
      <c r="AS185" s="144"/>
      <c r="AT185" s="144"/>
      <c r="AU185" s="144"/>
      <c r="AV185" s="144"/>
      <c r="AW185" s="144"/>
      <c r="AX185" s="144"/>
      <c r="AY185" s="144"/>
      <c r="AZ185" s="144"/>
      <c r="BA185" s="144"/>
      <c r="BB185" s="144"/>
      <c r="BC185" s="144"/>
      <c r="BD185" s="144"/>
      <c r="BE185" s="144"/>
      <c r="BF185" s="144"/>
      <c r="BG185" s="144"/>
      <c r="BH185" s="144"/>
      <c r="BI185" s="144"/>
      <c r="BJ185" s="144"/>
      <c r="BK185" s="144"/>
      <c r="BL185" s="144"/>
      <c r="BM185" s="144"/>
      <c r="BN185" s="144"/>
      <c r="BO185" s="144"/>
      <c r="BP185" s="144"/>
      <c r="BQ185" s="144"/>
      <c r="BR185" s="144"/>
      <c r="BS185" s="144"/>
      <c r="BT185" s="144"/>
      <c r="BU185" s="144"/>
      <c r="BV185" s="144"/>
      <c r="BW185" s="144"/>
      <c r="BX185" s="144"/>
      <c r="BY185" s="144"/>
      <c r="BZ185" s="144"/>
      <c r="CA185" s="144"/>
      <c r="CB185" s="144"/>
      <c r="CC185" s="144"/>
      <c r="CD185" s="144"/>
      <c r="CE185" s="144"/>
      <c r="CF185" s="144"/>
      <c r="CG185" s="144"/>
      <c r="CH185" s="144"/>
      <c r="CI185" s="144"/>
      <c r="CJ185" s="144"/>
      <c r="CK185" s="144"/>
      <c r="CL185" s="144"/>
      <c r="CM185" s="144"/>
      <c r="CN185" s="144"/>
      <c r="CO185" s="144"/>
      <c r="CP185" s="144"/>
      <c r="CQ185" s="144"/>
      <c r="CR185" s="144"/>
      <c r="CS185" s="144"/>
      <c r="CT185" s="144"/>
      <c r="CU185" s="144"/>
      <c r="CV185" s="144"/>
      <c r="CW185" s="144"/>
      <c r="CX185" s="144"/>
      <c r="CY185" s="144"/>
      <c r="CZ185" s="144"/>
      <c r="DA185" s="144"/>
      <c r="DB185" s="144"/>
      <c r="DC185" s="144"/>
      <c r="DD185" s="144"/>
      <c r="DE185" s="144"/>
    </row>
    <row r="186" spans="1:109" x14ac:dyDescent="0.1">
      <c r="A186" s="113" t="s">
        <v>211</v>
      </c>
      <c r="B186" s="154" t="s">
        <v>199</v>
      </c>
      <c r="C186" s="154" t="s">
        <v>199</v>
      </c>
      <c r="D186" s="154" t="s">
        <v>199</v>
      </c>
      <c r="E186" s="154" t="s">
        <v>199</v>
      </c>
      <c r="F186" s="154" t="s">
        <v>199</v>
      </c>
      <c r="G186" s="154" t="s">
        <v>199</v>
      </c>
      <c r="H186" s="154" t="s">
        <v>199</v>
      </c>
      <c r="I186" s="154" t="s">
        <v>199</v>
      </c>
      <c r="J186" s="154" t="s">
        <v>199</v>
      </c>
      <c r="K186" s="154" t="s">
        <v>199</v>
      </c>
      <c r="L186" s="154" t="s">
        <v>199</v>
      </c>
      <c r="M186" s="153">
        <v>27205.45</v>
      </c>
      <c r="N186" s="153">
        <v>34878.379999999997</v>
      </c>
      <c r="O186" s="153">
        <v>33548.92</v>
      </c>
      <c r="P186" s="153">
        <v>3760.84285</v>
      </c>
      <c r="Q186" s="153">
        <v>6672.3750099999997</v>
      </c>
      <c r="R186" s="153">
        <v>1373.7227399999999</v>
      </c>
      <c r="S186" s="153">
        <v>3071.5579400000001</v>
      </c>
      <c r="T186" s="153">
        <v>20603</v>
      </c>
      <c r="U186" s="153">
        <v>18597</v>
      </c>
      <c r="V186" s="154" t="s">
        <v>199</v>
      </c>
      <c r="W186" s="154" t="s">
        <v>199</v>
      </c>
      <c r="X186" s="154" t="s">
        <v>199</v>
      </c>
      <c r="Y186" s="153">
        <v>25056.432000000001</v>
      </c>
      <c r="Z186" s="153">
        <v>29012</v>
      </c>
      <c r="AA186" s="153">
        <v>29259</v>
      </c>
      <c r="AB186" s="153">
        <v>28933</v>
      </c>
      <c r="AC186" s="153">
        <v>29091</v>
      </c>
      <c r="AD186" s="153">
        <v>29657</v>
      </c>
      <c r="AE186" s="154" t="s">
        <v>199</v>
      </c>
      <c r="AF186" s="154" t="s">
        <v>199</v>
      </c>
      <c r="AG186" s="154" t="s">
        <v>199</v>
      </c>
      <c r="AH186" s="154" t="s">
        <v>199</v>
      </c>
      <c r="AI186" s="154" t="s">
        <v>199</v>
      </c>
      <c r="AJ186" s="144"/>
      <c r="AK186" s="144"/>
      <c r="AL186" s="144"/>
      <c r="AM186" s="144"/>
      <c r="AN186" s="144"/>
      <c r="AO186" s="144"/>
      <c r="AP186" s="144"/>
      <c r="AQ186" s="144"/>
      <c r="AR186" s="144"/>
      <c r="AS186" s="144"/>
      <c r="AT186" s="144"/>
      <c r="AU186" s="144"/>
      <c r="AV186" s="144"/>
      <c r="AW186" s="144"/>
      <c r="AX186" s="144"/>
      <c r="AY186" s="144"/>
      <c r="AZ186" s="144"/>
      <c r="BA186" s="144"/>
      <c r="BB186" s="144"/>
      <c r="BC186" s="144"/>
      <c r="BD186" s="144"/>
      <c r="BE186" s="144"/>
      <c r="BF186" s="144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144"/>
      <c r="BR186" s="144"/>
      <c r="BS186" s="144"/>
      <c r="BT186" s="144"/>
      <c r="BU186" s="144"/>
      <c r="BV186" s="144"/>
      <c r="BW186" s="144"/>
      <c r="BX186" s="144"/>
      <c r="BY186" s="144"/>
      <c r="BZ186" s="144"/>
      <c r="CA186" s="144"/>
      <c r="CB186" s="144"/>
      <c r="CC186" s="144"/>
      <c r="CD186" s="144"/>
      <c r="CE186" s="144"/>
      <c r="CF186" s="144"/>
      <c r="CG186" s="144"/>
      <c r="CH186" s="144"/>
      <c r="CI186" s="144"/>
      <c r="CJ186" s="144"/>
      <c r="CK186" s="144"/>
      <c r="CL186" s="144"/>
      <c r="CM186" s="144"/>
      <c r="CN186" s="144"/>
      <c r="CO186" s="144"/>
      <c r="CP186" s="144"/>
      <c r="CQ186" s="144"/>
      <c r="CR186" s="144"/>
      <c r="CS186" s="144"/>
      <c r="CT186" s="144"/>
      <c r="CU186" s="144"/>
      <c r="CV186" s="144"/>
      <c r="CW186" s="144"/>
      <c r="CX186" s="144"/>
      <c r="CY186" s="144"/>
      <c r="CZ186" s="144"/>
      <c r="DA186" s="144"/>
      <c r="DB186" s="144"/>
      <c r="DC186" s="144"/>
      <c r="DD186" s="144"/>
      <c r="DE186" s="144"/>
    </row>
    <row r="187" spans="1:109" x14ac:dyDescent="0.1">
      <c r="A187" s="113" t="s">
        <v>212</v>
      </c>
      <c r="B187" s="154" t="s">
        <v>199</v>
      </c>
      <c r="C187" s="154" t="s">
        <v>199</v>
      </c>
      <c r="D187" s="154" t="s">
        <v>199</v>
      </c>
      <c r="E187" s="154" t="s">
        <v>199</v>
      </c>
      <c r="F187" s="154" t="s">
        <v>199</v>
      </c>
      <c r="G187" s="154" t="s">
        <v>199</v>
      </c>
      <c r="H187" s="154" t="s">
        <v>199</v>
      </c>
      <c r="I187" s="154" t="s">
        <v>199</v>
      </c>
      <c r="J187" s="154" t="s">
        <v>199</v>
      </c>
      <c r="K187" s="154" t="s">
        <v>199</v>
      </c>
      <c r="L187" s="154" t="s">
        <v>199</v>
      </c>
      <c r="M187" s="153">
        <v>27205.45</v>
      </c>
      <c r="N187" s="153">
        <v>34878.379999999997</v>
      </c>
      <c r="O187" s="153">
        <v>33548.92</v>
      </c>
      <c r="P187" s="153">
        <v>3760.84285</v>
      </c>
      <c r="Q187" s="153">
        <v>6672.3750099999997</v>
      </c>
      <c r="R187" s="153">
        <v>1373.7227399999999</v>
      </c>
      <c r="S187" s="153">
        <v>3071.5579400000001</v>
      </c>
      <c r="T187" s="153">
        <v>20603</v>
      </c>
      <c r="U187" s="153">
        <v>18597</v>
      </c>
      <c r="V187" s="154" t="s">
        <v>199</v>
      </c>
      <c r="W187" s="154" t="s">
        <v>199</v>
      </c>
      <c r="X187" s="154" t="s">
        <v>199</v>
      </c>
      <c r="Y187" s="153">
        <v>25056.432000000001</v>
      </c>
      <c r="Z187" s="153">
        <v>29012</v>
      </c>
      <c r="AA187" s="153">
        <v>29259</v>
      </c>
      <c r="AB187" s="153">
        <v>28933</v>
      </c>
      <c r="AC187" s="153">
        <v>29091</v>
      </c>
      <c r="AD187" s="153">
        <v>29657</v>
      </c>
      <c r="AE187" s="154" t="s">
        <v>199</v>
      </c>
      <c r="AF187" s="154" t="s">
        <v>199</v>
      </c>
      <c r="AG187" s="154" t="s">
        <v>199</v>
      </c>
      <c r="AH187" s="154" t="s">
        <v>199</v>
      </c>
      <c r="AI187" s="154" t="s">
        <v>199</v>
      </c>
      <c r="AJ187" s="144"/>
      <c r="AK187" s="144"/>
      <c r="AL187" s="144"/>
      <c r="AM187" s="144"/>
      <c r="AN187" s="144"/>
      <c r="AO187" s="144"/>
      <c r="AP187" s="144"/>
      <c r="AQ187" s="144"/>
      <c r="AR187" s="144"/>
      <c r="AS187" s="144"/>
      <c r="AT187" s="144"/>
      <c r="AU187" s="144"/>
      <c r="AV187" s="144"/>
      <c r="AW187" s="144"/>
      <c r="AX187" s="144"/>
      <c r="AY187" s="144"/>
      <c r="AZ187" s="144"/>
      <c r="BA187" s="144"/>
      <c r="BB187" s="144"/>
      <c r="BC187" s="144"/>
      <c r="BD187" s="144"/>
      <c r="BE187" s="144"/>
      <c r="BF187" s="144"/>
      <c r="BG187" s="144"/>
      <c r="BH187" s="144"/>
      <c r="BI187" s="144"/>
      <c r="BJ187" s="144"/>
      <c r="BK187" s="144"/>
      <c r="BL187" s="144"/>
      <c r="BM187" s="144"/>
      <c r="BN187" s="144"/>
      <c r="BO187" s="144"/>
      <c r="BP187" s="144"/>
      <c r="BQ187" s="144"/>
      <c r="BR187" s="144"/>
      <c r="BS187" s="144"/>
      <c r="BT187" s="144"/>
      <c r="BU187" s="144"/>
      <c r="BV187" s="144"/>
      <c r="BW187" s="144"/>
      <c r="BX187" s="144"/>
      <c r="BY187" s="144"/>
      <c r="BZ187" s="144"/>
      <c r="CA187" s="144"/>
      <c r="CB187" s="144"/>
      <c r="CC187" s="144"/>
      <c r="CD187" s="144"/>
      <c r="CE187" s="144"/>
      <c r="CF187" s="144"/>
      <c r="CG187" s="144"/>
      <c r="CH187" s="144"/>
      <c r="CI187" s="144"/>
      <c r="CJ187" s="144"/>
      <c r="CK187" s="144"/>
      <c r="CL187" s="144"/>
      <c r="CM187" s="144"/>
      <c r="CN187" s="144"/>
      <c r="CO187" s="144"/>
      <c r="CP187" s="144"/>
      <c r="CQ187" s="144"/>
      <c r="CR187" s="144"/>
      <c r="CS187" s="144"/>
      <c r="CT187" s="144"/>
      <c r="CU187" s="144"/>
      <c r="CV187" s="144"/>
      <c r="CW187" s="144"/>
      <c r="CX187" s="144"/>
      <c r="CY187" s="144"/>
      <c r="CZ187" s="144"/>
      <c r="DA187" s="144"/>
      <c r="DB187" s="144"/>
      <c r="DC187" s="144"/>
      <c r="DD187" s="144"/>
      <c r="DE187" s="144"/>
    </row>
    <row r="188" spans="1:109" x14ac:dyDescent="0.1">
      <c r="A188" s="113" t="s">
        <v>213</v>
      </c>
      <c r="B188" s="154" t="s">
        <v>199</v>
      </c>
      <c r="C188" s="154" t="s">
        <v>199</v>
      </c>
      <c r="D188" s="154" t="s">
        <v>199</v>
      </c>
      <c r="E188" s="154" t="s">
        <v>199</v>
      </c>
      <c r="F188" s="154" t="s">
        <v>199</v>
      </c>
      <c r="G188" s="154" t="s">
        <v>199</v>
      </c>
      <c r="H188" s="154" t="s">
        <v>199</v>
      </c>
      <c r="I188" s="154" t="s">
        <v>199</v>
      </c>
      <c r="J188" s="154" t="s">
        <v>199</v>
      </c>
      <c r="K188" s="154" t="s">
        <v>199</v>
      </c>
      <c r="L188" s="154" t="s">
        <v>199</v>
      </c>
      <c r="M188" s="153">
        <v>27205.45</v>
      </c>
      <c r="N188" s="153">
        <v>34878.379999999997</v>
      </c>
      <c r="O188" s="153">
        <v>33548.92</v>
      </c>
      <c r="P188" s="153">
        <v>3760.84285</v>
      </c>
      <c r="Q188" s="153">
        <v>6672.3750099999997</v>
      </c>
      <c r="R188" s="153">
        <v>1373.7227399999999</v>
      </c>
      <c r="S188" s="153">
        <v>3071.5579400000001</v>
      </c>
      <c r="T188" s="153">
        <v>20603</v>
      </c>
      <c r="U188" s="153">
        <v>18597</v>
      </c>
      <c r="V188" s="154" t="s">
        <v>199</v>
      </c>
      <c r="W188" s="154" t="s">
        <v>199</v>
      </c>
      <c r="X188" s="154" t="s">
        <v>199</v>
      </c>
      <c r="Y188" s="153">
        <v>25056.432000000001</v>
      </c>
      <c r="Z188" s="153">
        <v>29012</v>
      </c>
      <c r="AA188" s="153">
        <v>29259</v>
      </c>
      <c r="AB188" s="153">
        <v>28933</v>
      </c>
      <c r="AC188" s="153">
        <v>29091</v>
      </c>
      <c r="AD188" s="153">
        <v>29657</v>
      </c>
      <c r="AE188" s="154" t="s">
        <v>199</v>
      </c>
      <c r="AF188" s="154" t="s">
        <v>199</v>
      </c>
      <c r="AG188" s="154" t="s">
        <v>199</v>
      </c>
      <c r="AH188" s="154" t="s">
        <v>199</v>
      </c>
      <c r="AI188" s="154" t="s">
        <v>199</v>
      </c>
      <c r="AJ188" s="144"/>
      <c r="AK188" s="144"/>
      <c r="AL188" s="144"/>
      <c r="AM188" s="144"/>
      <c r="AN188" s="144"/>
      <c r="AO188" s="144"/>
      <c r="AP188" s="144"/>
      <c r="AQ188" s="144"/>
      <c r="AR188" s="144"/>
      <c r="AS188" s="144"/>
      <c r="AT188" s="144"/>
      <c r="AU188" s="144"/>
      <c r="AV188" s="144"/>
      <c r="AW188" s="144"/>
      <c r="AX188" s="144"/>
      <c r="AY188" s="144"/>
      <c r="AZ188" s="144"/>
      <c r="BA188" s="144"/>
      <c r="BB188" s="144"/>
      <c r="BC188" s="144"/>
      <c r="BD188" s="144"/>
      <c r="BE188" s="144"/>
      <c r="BF188" s="144"/>
      <c r="BG188" s="144"/>
      <c r="BH188" s="144"/>
      <c r="BI188" s="144"/>
      <c r="BJ188" s="144"/>
      <c r="BK188" s="144"/>
      <c r="BL188" s="144"/>
      <c r="BM188" s="144"/>
      <c r="BN188" s="144"/>
      <c r="BO188" s="144"/>
      <c r="BP188" s="144"/>
      <c r="BQ188" s="144"/>
      <c r="BR188" s="144"/>
      <c r="BS188" s="144"/>
      <c r="BT188" s="144"/>
      <c r="BU188" s="144"/>
      <c r="BV188" s="144"/>
      <c r="BW188" s="144"/>
      <c r="BX188" s="144"/>
      <c r="BY188" s="144"/>
      <c r="BZ188" s="144"/>
      <c r="CA188" s="144"/>
      <c r="CB188" s="144"/>
      <c r="CC188" s="144"/>
      <c r="CD188" s="144"/>
      <c r="CE188" s="144"/>
      <c r="CF188" s="144"/>
      <c r="CG188" s="144"/>
      <c r="CH188" s="144"/>
      <c r="CI188" s="144"/>
      <c r="CJ188" s="144"/>
      <c r="CK188" s="144"/>
      <c r="CL188" s="144"/>
      <c r="CM188" s="144"/>
      <c r="CN188" s="144"/>
      <c r="CO188" s="144"/>
      <c r="CP188" s="144"/>
      <c r="CQ188" s="144"/>
      <c r="CR188" s="144"/>
      <c r="CS188" s="144"/>
      <c r="CT188" s="144"/>
      <c r="CU188" s="144"/>
      <c r="CV188" s="144"/>
      <c r="CW188" s="144"/>
      <c r="CX188" s="144"/>
      <c r="CY188" s="144"/>
      <c r="CZ188" s="144"/>
      <c r="DA188" s="144"/>
      <c r="DB188" s="144"/>
      <c r="DC188" s="144"/>
      <c r="DD188" s="144"/>
      <c r="DE188" s="144"/>
    </row>
    <row r="189" spans="1:109" x14ac:dyDescent="0.1">
      <c r="A189" s="113" t="s">
        <v>214</v>
      </c>
      <c r="B189" s="154" t="s">
        <v>199</v>
      </c>
      <c r="C189" s="154" t="s">
        <v>199</v>
      </c>
      <c r="D189" s="154" t="s">
        <v>199</v>
      </c>
      <c r="E189" s="154" t="s">
        <v>199</v>
      </c>
      <c r="F189" s="154" t="s">
        <v>199</v>
      </c>
      <c r="G189" s="154" t="s">
        <v>199</v>
      </c>
      <c r="H189" s="154" t="s">
        <v>199</v>
      </c>
      <c r="I189" s="154" t="s">
        <v>199</v>
      </c>
      <c r="J189" s="154" t="s">
        <v>199</v>
      </c>
      <c r="K189" s="154" t="s">
        <v>199</v>
      </c>
      <c r="L189" s="154" t="s">
        <v>199</v>
      </c>
      <c r="M189" s="148">
        <v>0</v>
      </c>
      <c r="N189" s="148">
        <v>0</v>
      </c>
      <c r="O189" s="148">
        <v>0</v>
      </c>
      <c r="P189" s="148">
        <v>0</v>
      </c>
      <c r="Q189" s="148">
        <v>0</v>
      </c>
      <c r="R189" s="148">
        <v>0</v>
      </c>
      <c r="S189" s="148">
        <v>0</v>
      </c>
      <c r="T189" s="148">
        <v>0</v>
      </c>
      <c r="U189" s="148">
        <v>0</v>
      </c>
      <c r="V189" s="154" t="s">
        <v>199</v>
      </c>
      <c r="W189" s="154" t="s">
        <v>199</v>
      </c>
      <c r="X189" s="154" t="s">
        <v>199</v>
      </c>
      <c r="Y189" s="148">
        <v>0</v>
      </c>
      <c r="Z189" s="148">
        <v>0</v>
      </c>
      <c r="AA189" s="148">
        <v>0</v>
      </c>
      <c r="AB189" s="148">
        <v>0</v>
      </c>
      <c r="AC189" s="148">
        <v>0</v>
      </c>
      <c r="AD189" s="148">
        <v>0</v>
      </c>
      <c r="AE189" s="154" t="s">
        <v>199</v>
      </c>
      <c r="AF189" s="154" t="s">
        <v>199</v>
      </c>
      <c r="AG189" s="154" t="s">
        <v>199</v>
      </c>
      <c r="AH189" s="154" t="s">
        <v>199</v>
      </c>
      <c r="AI189" s="154" t="s">
        <v>199</v>
      </c>
      <c r="AJ189" s="144"/>
      <c r="AK189" s="144"/>
      <c r="AL189" s="144"/>
      <c r="AM189" s="144"/>
      <c r="AN189" s="144"/>
      <c r="AO189" s="144"/>
      <c r="AP189" s="144"/>
      <c r="AQ189" s="144"/>
      <c r="AR189" s="144"/>
      <c r="AS189" s="144"/>
      <c r="AT189" s="144"/>
      <c r="AU189" s="144"/>
      <c r="AV189" s="144"/>
      <c r="AW189" s="144"/>
      <c r="AX189" s="144"/>
      <c r="AY189" s="144"/>
      <c r="AZ189" s="144"/>
      <c r="BA189" s="144"/>
      <c r="BB189" s="144"/>
      <c r="BC189" s="144"/>
      <c r="BD189" s="144"/>
      <c r="BE189" s="144"/>
      <c r="BF189" s="144"/>
      <c r="BG189" s="144"/>
      <c r="BH189" s="144"/>
      <c r="BI189" s="144"/>
      <c r="BJ189" s="144"/>
      <c r="BK189" s="144"/>
      <c r="BL189" s="144"/>
      <c r="BM189" s="144"/>
      <c r="BN189" s="144"/>
      <c r="BO189" s="144"/>
      <c r="BP189" s="144"/>
      <c r="BQ189" s="144"/>
      <c r="BR189" s="144"/>
      <c r="BS189" s="144"/>
      <c r="BT189" s="144"/>
      <c r="BU189" s="144"/>
      <c r="BV189" s="144"/>
      <c r="BW189" s="144"/>
      <c r="BX189" s="144"/>
      <c r="BY189" s="144"/>
      <c r="BZ189" s="144"/>
      <c r="CA189" s="144"/>
      <c r="CB189" s="144"/>
      <c r="CC189" s="144"/>
      <c r="CD189" s="144"/>
      <c r="CE189" s="144"/>
      <c r="CF189" s="144"/>
      <c r="CG189" s="144"/>
      <c r="CH189" s="144"/>
      <c r="CI189" s="144"/>
      <c r="CJ189" s="144"/>
      <c r="CK189" s="144"/>
      <c r="CL189" s="144"/>
      <c r="CM189" s="144"/>
      <c r="CN189" s="144"/>
      <c r="CO189" s="144"/>
      <c r="CP189" s="144"/>
      <c r="CQ189" s="144"/>
      <c r="CR189" s="144"/>
      <c r="CS189" s="144"/>
      <c r="CT189" s="144"/>
      <c r="CU189" s="144"/>
      <c r="CV189" s="144"/>
      <c r="CW189" s="144"/>
      <c r="CX189" s="144"/>
      <c r="CY189" s="144"/>
      <c r="CZ189" s="144"/>
      <c r="DA189" s="144"/>
      <c r="DB189" s="144"/>
      <c r="DC189" s="144"/>
      <c r="DD189" s="144"/>
      <c r="DE189" s="144"/>
    </row>
    <row r="190" spans="1:109" x14ac:dyDescent="0.1">
      <c r="A190" s="113" t="s">
        <v>215</v>
      </c>
      <c r="B190" s="154" t="s">
        <v>199</v>
      </c>
      <c r="C190" s="154" t="s">
        <v>199</v>
      </c>
      <c r="D190" s="154" t="s">
        <v>199</v>
      </c>
      <c r="E190" s="154" t="s">
        <v>199</v>
      </c>
      <c r="F190" s="154" t="s">
        <v>199</v>
      </c>
      <c r="G190" s="154" t="s">
        <v>199</v>
      </c>
      <c r="H190" s="154" t="s">
        <v>199</v>
      </c>
      <c r="I190" s="154" t="s">
        <v>199</v>
      </c>
      <c r="J190" s="154" t="s">
        <v>199</v>
      </c>
      <c r="K190" s="154" t="s">
        <v>199</v>
      </c>
      <c r="L190" s="154" t="s">
        <v>199</v>
      </c>
      <c r="M190" s="154" t="s">
        <v>177</v>
      </c>
      <c r="N190" s="154" t="s">
        <v>177</v>
      </c>
      <c r="O190" s="154" t="s">
        <v>177</v>
      </c>
      <c r="P190" s="154" t="s">
        <v>283</v>
      </c>
      <c r="Q190" s="154" t="s">
        <v>283</v>
      </c>
      <c r="R190" s="154" t="s">
        <v>177</v>
      </c>
      <c r="S190" s="154" t="s">
        <v>177</v>
      </c>
      <c r="T190" s="154" t="s">
        <v>177</v>
      </c>
      <c r="U190" s="154" t="s">
        <v>177</v>
      </c>
      <c r="V190" s="154" t="s">
        <v>199</v>
      </c>
      <c r="W190" s="154" t="s">
        <v>199</v>
      </c>
      <c r="X190" s="154" t="s">
        <v>199</v>
      </c>
      <c r="Y190" s="154" t="s">
        <v>177</v>
      </c>
      <c r="Z190" s="154" t="s">
        <v>177</v>
      </c>
      <c r="AA190" s="154" t="s">
        <v>177</v>
      </c>
      <c r="AB190" s="154" t="s">
        <v>177</v>
      </c>
      <c r="AC190" s="154" t="s">
        <v>177</v>
      </c>
      <c r="AD190" s="154" t="s">
        <v>177</v>
      </c>
      <c r="AE190" s="154" t="s">
        <v>199</v>
      </c>
      <c r="AF190" s="154" t="s">
        <v>199</v>
      </c>
      <c r="AG190" s="154" t="s">
        <v>199</v>
      </c>
      <c r="AH190" s="154" t="s">
        <v>199</v>
      </c>
      <c r="AI190" s="154" t="s">
        <v>199</v>
      </c>
      <c r="AJ190" s="144"/>
      <c r="AK190" s="144"/>
      <c r="AL190" s="144"/>
      <c r="AM190" s="144"/>
      <c r="AN190" s="144"/>
      <c r="AO190" s="144"/>
      <c r="AP190" s="144"/>
      <c r="AQ190" s="144"/>
      <c r="AR190" s="144"/>
      <c r="AS190" s="144"/>
      <c r="AT190" s="144"/>
      <c r="AU190" s="144"/>
      <c r="AV190" s="144"/>
      <c r="AW190" s="144"/>
      <c r="AX190" s="144"/>
      <c r="AY190" s="144"/>
      <c r="AZ190" s="144"/>
      <c r="BA190" s="144"/>
      <c r="BB190" s="144"/>
      <c r="BC190" s="144"/>
      <c r="BD190" s="144"/>
      <c r="BE190" s="144"/>
      <c r="BF190" s="144"/>
      <c r="BG190" s="144"/>
      <c r="BH190" s="144"/>
      <c r="BI190" s="144"/>
      <c r="BJ190" s="144"/>
      <c r="BK190" s="144"/>
      <c r="BL190" s="144"/>
      <c r="BM190" s="144"/>
      <c r="BN190" s="144"/>
      <c r="BO190" s="144"/>
      <c r="BP190" s="144"/>
      <c r="BQ190" s="144"/>
      <c r="BR190" s="144"/>
      <c r="BS190" s="144"/>
      <c r="BT190" s="144"/>
      <c r="BU190" s="144"/>
      <c r="BV190" s="144"/>
      <c r="BW190" s="144"/>
      <c r="BX190" s="144"/>
      <c r="BY190" s="144"/>
      <c r="BZ190" s="144"/>
      <c r="CA190" s="144"/>
      <c r="CB190" s="144"/>
      <c r="CC190" s="144"/>
      <c r="CD190" s="144"/>
      <c r="CE190" s="144"/>
      <c r="CF190" s="144"/>
      <c r="CG190" s="144"/>
      <c r="CH190" s="144"/>
      <c r="CI190" s="144"/>
      <c r="CJ190" s="144"/>
      <c r="CK190" s="144"/>
      <c r="CL190" s="144"/>
      <c r="CM190" s="144"/>
      <c r="CN190" s="144"/>
      <c r="CO190" s="144"/>
      <c r="CP190" s="144"/>
      <c r="CQ190" s="144"/>
      <c r="CR190" s="144"/>
      <c r="CS190" s="144"/>
      <c r="CT190" s="144"/>
      <c r="CU190" s="144"/>
      <c r="CV190" s="144"/>
      <c r="CW190" s="144"/>
      <c r="CX190" s="144"/>
      <c r="CY190" s="144"/>
      <c r="CZ190" s="144"/>
      <c r="DA190" s="144"/>
      <c r="DB190" s="144"/>
      <c r="DC190" s="144"/>
      <c r="DD190" s="144"/>
      <c r="DE190" s="144"/>
    </row>
    <row r="191" spans="1:109" x14ac:dyDescent="0.1">
      <c r="A191" s="113" t="s">
        <v>237</v>
      </c>
      <c r="B191" s="154" t="s">
        <v>199</v>
      </c>
      <c r="C191" s="154" t="s">
        <v>199</v>
      </c>
      <c r="D191" s="154" t="s">
        <v>199</v>
      </c>
      <c r="E191" s="154" t="s">
        <v>199</v>
      </c>
      <c r="F191" s="154" t="s">
        <v>199</v>
      </c>
      <c r="G191" s="154" t="s">
        <v>199</v>
      </c>
      <c r="H191" s="154" t="s">
        <v>199</v>
      </c>
      <c r="I191" s="154" t="s">
        <v>199</v>
      </c>
      <c r="J191" s="154" t="s">
        <v>199</v>
      </c>
      <c r="K191" s="154" t="s">
        <v>199</v>
      </c>
      <c r="L191" s="154" t="s">
        <v>199</v>
      </c>
      <c r="M191" s="154" t="s">
        <v>238</v>
      </c>
      <c r="N191" s="154" t="s">
        <v>238</v>
      </c>
      <c r="O191" s="154" t="s">
        <v>238</v>
      </c>
      <c r="P191" s="154" t="s">
        <v>238</v>
      </c>
      <c r="Q191" s="154" t="s">
        <v>238</v>
      </c>
      <c r="R191" s="154" t="s">
        <v>238</v>
      </c>
      <c r="S191" s="154" t="s">
        <v>238</v>
      </c>
      <c r="T191" s="154" t="s">
        <v>238</v>
      </c>
      <c r="U191" s="154" t="s">
        <v>238</v>
      </c>
      <c r="V191" s="154" t="s">
        <v>199</v>
      </c>
      <c r="W191" s="154" t="s">
        <v>199</v>
      </c>
      <c r="X191" s="154" t="s">
        <v>238</v>
      </c>
      <c r="Y191" s="154" t="s">
        <v>238</v>
      </c>
      <c r="Z191" s="154" t="s">
        <v>238</v>
      </c>
      <c r="AA191" s="154" t="s">
        <v>238</v>
      </c>
      <c r="AB191" s="154" t="s">
        <v>238</v>
      </c>
      <c r="AC191" s="154" t="s">
        <v>238</v>
      </c>
      <c r="AD191" s="154" t="s">
        <v>238</v>
      </c>
      <c r="AE191" s="154" t="s">
        <v>199</v>
      </c>
      <c r="AF191" s="154" t="s">
        <v>199</v>
      </c>
      <c r="AG191" s="154" t="s">
        <v>199</v>
      </c>
      <c r="AH191" s="154" t="s">
        <v>199</v>
      </c>
      <c r="AI191" s="154" t="s">
        <v>199</v>
      </c>
      <c r="AJ191" s="144"/>
      <c r="AK191" s="144"/>
      <c r="AL191" s="144"/>
      <c r="AM191" s="144"/>
      <c r="AN191" s="144"/>
      <c r="AO191" s="144"/>
      <c r="AP191" s="144"/>
      <c r="AQ191" s="144"/>
      <c r="AR191" s="144"/>
      <c r="AS191" s="144"/>
      <c r="AT191" s="144"/>
      <c r="AU191" s="144"/>
      <c r="AV191" s="144"/>
      <c r="AW191" s="144"/>
      <c r="AX191" s="144"/>
      <c r="AY191" s="144"/>
      <c r="AZ191" s="144"/>
      <c r="BA191" s="144"/>
      <c r="BB191" s="144"/>
      <c r="BC191" s="144"/>
      <c r="BD191" s="144"/>
      <c r="BE191" s="144"/>
      <c r="BF191" s="144"/>
      <c r="BG191" s="144"/>
      <c r="BH191" s="144"/>
      <c r="BI191" s="144"/>
      <c r="BJ191" s="144"/>
      <c r="BK191" s="144"/>
      <c r="BL191" s="144"/>
      <c r="BM191" s="144"/>
      <c r="BN191" s="144"/>
      <c r="BO191" s="144"/>
      <c r="BP191" s="144"/>
      <c r="BQ191" s="144"/>
      <c r="BR191" s="144"/>
      <c r="BS191" s="144"/>
      <c r="BT191" s="144"/>
      <c r="BU191" s="144"/>
      <c r="BV191" s="144"/>
      <c r="BW191" s="144"/>
      <c r="BX191" s="144"/>
      <c r="BY191" s="144"/>
      <c r="BZ191" s="144"/>
      <c r="CA191" s="144"/>
      <c r="CB191" s="144"/>
      <c r="CC191" s="144"/>
      <c r="CD191" s="144"/>
      <c r="CE191" s="144"/>
      <c r="CF191" s="144"/>
      <c r="CG191" s="144"/>
      <c r="CH191" s="144"/>
      <c r="CI191" s="144"/>
      <c r="CJ191" s="144"/>
      <c r="CK191" s="144"/>
      <c r="CL191" s="144"/>
      <c r="CM191" s="144"/>
      <c r="CN191" s="144"/>
      <c r="CO191" s="144"/>
      <c r="CP191" s="144"/>
      <c r="CQ191" s="144"/>
      <c r="CR191" s="144"/>
      <c r="CS191" s="144"/>
      <c r="CT191" s="144"/>
      <c r="CU191" s="144"/>
      <c r="CV191" s="144"/>
      <c r="CW191" s="144"/>
      <c r="CX191" s="144"/>
      <c r="CY191" s="144"/>
      <c r="CZ191" s="144"/>
      <c r="DA191" s="144"/>
      <c r="DB191" s="144"/>
      <c r="DC191" s="144"/>
      <c r="DD191" s="144"/>
      <c r="DE191" s="144"/>
    </row>
    <row r="192" spans="1:109" x14ac:dyDescent="0.1">
      <c r="A192" s="115" t="s">
        <v>63</v>
      </c>
      <c r="B192" s="154" t="s">
        <v>199</v>
      </c>
      <c r="C192" s="154" t="s">
        <v>199</v>
      </c>
      <c r="D192" s="154" t="s">
        <v>199</v>
      </c>
      <c r="E192" s="154" t="s">
        <v>199</v>
      </c>
      <c r="F192" s="154" t="s">
        <v>199</v>
      </c>
      <c r="G192" s="154" t="s">
        <v>199</v>
      </c>
      <c r="H192" s="154" t="s">
        <v>199</v>
      </c>
      <c r="I192" s="154" t="s">
        <v>199</v>
      </c>
      <c r="J192" s="154" t="s">
        <v>199</v>
      </c>
      <c r="K192" s="154" t="s">
        <v>199</v>
      </c>
      <c r="L192" s="154" t="s">
        <v>199</v>
      </c>
      <c r="M192" s="152">
        <v>1443</v>
      </c>
      <c r="N192" s="152">
        <v>1954</v>
      </c>
      <c r="O192" s="152">
        <v>1982</v>
      </c>
      <c r="P192" s="152">
        <v>1977</v>
      </c>
      <c r="Q192" s="152">
        <v>1976</v>
      </c>
      <c r="R192" s="152">
        <v>1970</v>
      </c>
      <c r="S192" s="152">
        <v>1787</v>
      </c>
      <c r="T192" s="152">
        <v>1260</v>
      </c>
      <c r="U192" s="152">
        <v>1086</v>
      </c>
      <c r="V192" s="152">
        <v>1365</v>
      </c>
      <c r="W192" s="152">
        <v>1536</v>
      </c>
      <c r="X192" s="152">
        <v>1452</v>
      </c>
      <c r="Y192" s="152">
        <v>1260</v>
      </c>
      <c r="Z192" s="153">
        <v>1380.2344399999999</v>
      </c>
      <c r="AA192" s="153">
        <v>1439.6888899999999</v>
      </c>
      <c r="AB192" s="153">
        <v>1562.5285699999999</v>
      </c>
      <c r="AC192" s="153">
        <v>1600.5</v>
      </c>
      <c r="AD192" s="153">
        <v>1665</v>
      </c>
      <c r="AE192" s="153">
        <v>1985</v>
      </c>
      <c r="AF192" s="153">
        <v>2089</v>
      </c>
      <c r="AG192" s="153">
        <v>2198</v>
      </c>
      <c r="AH192" s="153">
        <v>2244</v>
      </c>
      <c r="AI192" s="153">
        <v>2359</v>
      </c>
      <c r="AJ192" s="144"/>
      <c r="AK192" s="144"/>
      <c r="AL192" s="144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144"/>
      <c r="CA192" s="144"/>
      <c r="CB192" s="144"/>
      <c r="CC192" s="144"/>
      <c r="CD192" s="144"/>
      <c r="CE192" s="144"/>
      <c r="CF192" s="144"/>
      <c r="CG192" s="144"/>
      <c r="CH192" s="144"/>
      <c r="CI192" s="144"/>
      <c r="CJ192" s="144"/>
      <c r="CK192" s="144"/>
      <c r="CL192" s="144"/>
      <c r="CM192" s="144"/>
      <c r="CN192" s="144"/>
      <c r="CO192" s="144"/>
      <c r="CP192" s="144"/>
      <c r="CQ192" s="144"/>
      <c r="CR192" s="144"/>
      <c r="CS192" s="144"/>
      <c r="CT192" s="144"/>
      <c r="CU192" s="144"/>
      <c r="CV192" s="144"/>
      <c r="CW192" s="144"/>
      <c r="CX192" s="144"/>
      <c r="CY192" s="144"/>
      <c r="CZ192" s="144"/>
      <c r="DA192" s="144"/>
      <c r="DB192" s="144"/>
      <c r="DC192" s="144"/>
      <c r="DD192" s="144"/>
      <c r="DE192" s="144"/>
    </row>
    <row r="193" spans="1:109" x14ac:dyDescent="0.1">
      <c r="A193" s="113" t="s">
        <v>210</v>
      </c>
      <c r="B193" s="154" t="s">
        <v>199</v>
      </c>
      <c r="C193" s="154" t="s">
        <v>199</v>
      </c>
      <c r="D193" s="154" t="s">
        <v>199</v>
      </c>
      <c r="E193" s="154" t="s">
        <v>199</v>
      </c>
      <c r="F193" s="154" t="s">
        <v>199</v>
      </c>
      <c r="G193" s="154" t="s">
        <v>199</v>
      </c>
      <c r="H193" s="154" t="s">
        <v>199</v>
      </c>
      <c r="I193" s="154" t="s">
        <v>199</v>
      </c>
      <c r="J193" s="154" t="s">
        <v>199</v>
      </c>
      <c r="K193" s="154" t="s">
        <v>199</v>
      </c>
      <c r="L193" s="154" t="s">
        <v>199</v>
      </c>
      <c r="M193" s="153">
        <v>1314.1433300000001</v>
      </c>
      <c r="N193" s="153">
        <v>1970.164</v>
      </c>
      <c r="O193" s="153">
        <v>2030.41778</v>
      </c>
      <c r="P193" s="153">
        <v>1932.48333</v>
      </c>
      <c r="Q193" s="153">
        <v>2005.5</v>
      </c>
      <c r="R193" s="153">
        <v>1921.87538</v>
      </c>
      <c r="S193" s="153">
        <v>1813.5</v>
      </c>
      <c r="T193" s="153">
        <v>1327.7</v>
      </c>
      <c r="U193" s="153">
        <v>1142.575</v>
      </c>
      <c r="V193" s="153">
        <v>1345.54286</v>
      </c>
      <c r="W193" s="153">
        <v>1455.2</v>
      </c>
      <c r="X193" s="153">
        <v>1525.62222</v>
      </c>
      <c r="Y193" s="153">
        <v>1296.4375</v>
      </c>
      <c r="Z193" s="154" t="s">
        <v>199</v>
      </c>
      <c r="AA193" s="154" t="s">
        <v>199</v>
      </c>
      <c r="AB193" s="154" t="s">
        <v>199</v>
      </c>
      <c r="AC193" s="154" t="s">
        <v>199</v>
      </c>
      <c r="AD193" s="154" t="s">
        <v>199</v>
      </c>
      <c r="AE193" s="154" t="s">
        <v>199</v>
      </c>
      <c r="AF193" s="154" t="s">
        <v>199</v>
      </c>
      <c r="AG193" s="154" t="s">
        <v>199</v>
      </c>
      <c r="AH193" s="154" t="s">
        <v>199</v>
      </c>
      <c r="AI193" s="154" t="s">
        <v>199</v>
      </c>
      <c r="AJ193" s="144"/>
      <c r="AK193" s="144"/>
      <c r="AL193" s="144"/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144"/>
      <c r="CA193" s="144"/>
      <c r="CB193" s="144"/>
      <c r="CC193" s="144"/>
      <c r="CD193" s="144"/>
      <c r="CE193" s="144"/>
      <c r="CF193" s="144"/>
      <c r="CG193" s="144"/>
      <c r="CH193" s="144"/>
      <c r="CI193" s="144"/>
      <c r="CJ193" s="144"/>
      <c r="CK193" s="144"/>
      <c r="CL193" s="144"/>
      <c r="CM193" s="144"/>
      <c r="CN193" s="144"/>
      <c r="CO193" s="144"/>
      <c r="CP193" s="144"/>
      <c r="CQ193" s="144"/>
      <c r="CR193" s="144"/>
      <c r="CS193" s="144"/>
      <c r="CT193" s="144"/>
      <c r="CU193" s="144"/>
      <c r="CV193" s="144"/>
      <c r="CW193" s="144"/>
      <c r="CX193" s="144"/>
      <c r="CY193" s="144"/>
      <c r="CZ193" s="144"/>
      <c r="DA193" s="144"/>
      <c r="DB193" s="144"/>
      <c r="DC193" s="144"/>
      <c r="DD193" s="144"/>
      <c r="DE193" s="144"/>
    </row>
    <row r="194" spans="1:109" x14ac:dyDescent="0.1">
      <c r="A194" s="113" t="s">
        <v>211</v>
      </c>
      <c r="B194" s="154" t="s">
        <v>199</v>
      </c>
      <c r="C194" s="154" t="s">
        <v>199</v>
      </c>
      <c r="D194" s="154" t="s">
        <v>199</v>
      </c>
      <c r="E194" s="154" t="s">
        <v>199</v>
      </c>
      <c r="F194" s="154" t="s">
        <v>199</v>
      </c>
      <c r="G194" s="154" t="s">
        <v>199</v>
      </c>
      <c r="H194" s="154" t="s">
        <v>199</v>
      </c>
      <c r="I194" s="154" t="s">
        <v>199</v>
      </c>
      <c r="J194" s="154" t="s">
        <v>199</v>
      </c>
      <c r="K194" s="154" t="s">
        <v>199</v>
      </c>
      <c r="L194" s="154" t="s">
        <v>199</v>
      </c>
      <c r="M194" s="153">
        <v>1292.43</v>
      </c>
      <c r="N194" s="153">
        <v>1935.27</v>
      </c>
      <c r="O194" s="153">
        <v>2017</v>
      </c>
      <c r="P194" s="153">
        <v>1954</v>
      </c>
      <c r="Q194" s="153">
        <v>2003.8</v>
      </c>
      <c r="R194" s="153">
        <v>1910</v>
      </c>
      <c r="S194" s="153">
        <v>1797</v>
      </c>
      <c r="T194" s="153">
        <v>1250</v>
      </c>
      <c r="U194" s="153">
        <v>1119.5</v>
      </c>
      <c r="V194" s="153">
        <v>1294</v>
      </c>
      <c r="W194" s="153">
        <v>1470</v>
      </c>
      <c r="X194" s="153">
        <v>1533</v>
      </c>
      <c r="Y194" s="153">
        <v>1275.5</v>
      </c>
      <c r="Z194" s="153">
        <v>1334.41</v>
      </c>
      <c r="AA194" s="153">
        <v>1402</v>
      </c>
      <c r="AB194" s="153">
        <v>1569</v>
      </c>
      <c r="AC194" s="153">
        <v>1600.5</v>
      </c>
      <c r="AD194" s="153">
        <v>1665</v>
      </c>
      <c r="AE194" s="153">
        <v>1985</v>
      </c>
      <c r="AF194" s="153">
        <v>2089</v>
      </c>
      <c r="AG194" s="153">
        <v>2198</v>
      </c>
      <c r="AH194" s="153">
        <v>2244</v>
      </c>
      <c r="AI194" s="153">
        <v>2359</v>
      </c>
      <c r="AJ194" s="144"/>
      <c r="AK194" s="144"/>
      <c r="AL194" s="144"/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144"/>
      <c r="CA194" s="144"/>
      <c r="CB194" s="144"/>
      <c r="CC194" s="144"/>
      <c r="CD194" s="144"/>
      <c r="CE194" s="144"/>
      <c r="CF194" s="144"/>
      <c r="CG194" s="144"/>
      <c r="CH194" s="144"/>
      <c r="CI194" s="144"/>
      <c r="CJ194" s="144"/>
      <c r="CK194" s="144"/>
      <c r="CL194" s="144"/>
      <c r="CM194" s="144"/>
      <c r="CN194" s="144"/>
      <c r="CO194" s="144"/>
      <c r="CP194" s="144"/>
      <c r="CQ194" s="144"/>
      <c r="CR194" s="144"/>
      <c r="CS194" s="144"/>
      <c r="CT194" s="144"/>
      <c r="CU194" s="144"/>
      <c r="CV194" s="144"/>
      <c r="CW194" s="144"/>
      <c r="CX194" s="144"/>
      <c r="CY194" s="144"/>
      <c r="CZ194" s="144"/>
      <c r="DA194" s="144"/>
      <c r="DB194" s="144"/>
      <c r="DC194" s="144"/>
      <c r="DD194" s="144"/>
      <c r="DE194" s="144"/>
    </row>
    <row r="195" spans="1:109" x14ac:dyDescent="0.1">
      <c r="A195" s="113" t="s">
        <v>212</v>
      </c>
      <c r="B195" s="154" t="s">
        <v>199</v>
      </c>
      <c r="C195" s="154" t="s">
        <v>199</v>
      </c>
      <c r="D195" s="154" t="s">
        <v>199</v>
      </c>
      <c r="E195" s="154" t="s">
        <v>199</v>
      </c>
      <c r="F195" s="154" t="s">
        <v>199</v>
      </c>
      <c r="G195" s="154" t="s">
        <v>199</v>
      </c>
      <c r="H195" s="154" t="s">
        <v>199</v>
      </c>
      <c r="I195" s="154" t="s">
        <v>199</v>
      </c>
      <c r="J195" s="154" t="s">
        <v>199</v>
      </c>
      <c r="K195" s="154" t="s">
        <v>199</v>
      </c>
      <c r="L195" s="154" t="s">
        <v>199</v>
      </c>
      <c r="M195" s="153">
        <v>1429</v>
      </c>
      <c r="N195" s="153">
        <v>2209.1</v>
      </c>
      <c r="O195" s="153">
        <v>2240.9</v>
      </c>
      <c r="P195" s="153">
        <v>2025.9</v>
      </c>
      <c r="Q195" s="153">
        <v>2247.1999999999998</v>
      </c>
      <c r="R195" s="153">
        <v>2035.28</v>
      </c>
      <c r="S195" s="153">
        <v>1970</v>
      </c>
      <c r="T195" s="153">
        <v>1758</v>
      </c>
      <c r="U195" s="153">
        <v>1319</v>
      </c>
      <c r="V195" s="153">
        <v>1655</v>
      </c>
      <c r="W195" s="153">
        <v>1510</v>
      </c>
      <c r="X195" s="153">
        <v>1610</v>
      </c>
      <c r="Y195" s="153">
        <v>1452.4</v>
      </c>
      <c r="Z195" s="153">
        <v>1589.9</v>
      </c>
      <c r="AA195" s="153">
        <v>1659</v>
      </c>
      <c r="AB195" s="153">
        <v>1752</v>
      </c>
      <c r="AC195" s="153">
        <v>1845</v>
      </c>
      <c r="AD195" s="153">
        <v>1942</v>
      </c>
      <c r="AE195" s="153">
        <v>1985</v>
      </c>
      <c r="AF195" s="153">
        <v>2089</v>
      </c>
      <c r="AG195" s="153">
        <v>2198</v>
      </c>
      <c r="AH195" s="153">
        <v>2244</v>
      </c>
      <c r="AI195" s="153">
        <v>2359</v>
      </c>
      <c r="AJ195" s="144"/>
      <c r="AK195" s="144"/>
      <c r="AL195" s="144"/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144"/>
      <c r="CA195" s="144"/>
      <c r="CB195" s="144"/>
      <c r="CC195" s="144"/>
      <c r="CD195" s="144"/>
      <c r="CE195" s="144"/>
      <c r="CF195" s="144"/>
      <c r="CG195" s="144"/>
      <c r="CH195" s="144"/>
      <c r="CI195" s="144"/>
      <c r="CJ195" s="144"/>
      <c r="CK195" s="144"/>
      <c r="CL195" s="144"/>
      <c r="CM195" s="144"/>
      <c r="CN195" s="144"/>
      <c r="CO195" s="144"/>
      <c r="CP195" s="144"/>
      <c r="CQ195" s="144"/>
      <c r="CR195" s="144"/>
      <c r="CS195" s="144"/>
      <c r="CT195" s="144"/>
      <c r="CU195" s="144"/>
      <c r="CV195" s="144"/>
      <c r="CW195" s="144"/>
      <c r="CX195" s="144"/>
      <c r="CY195" s="144"/>
      <c r="CZ195" s="144"/>
      <c r="DA195" s="144"/>
      <c r="DB195" s="144"/>
      <c r="DC195" s="144"/>
      <c r="DD195" s="144"/>
      <c r="DE195" s="144"/>
    </row>
    <row r="196" spans="1:109" x14ac:dyDescent="0.1">
      <c r="A196" s="113" t="s">
        <v>213</v>
      </c>
      <c r="B196" s="154" t="s">
        <v>199</v>
      </c>
      <c r="C196" s="154" t="s">
        <v>199</v>
      </c>
      <c r="D196" s="154" t="s">
        <v>199</v>
      </c>
      <c r="E196" s="154" t="s">
        <v>199</v>
      </c>
      <c r="F196" s="154" t="s">
        <v>199</v>
      </c>
      <c r="G196" s="154" t="s">
        <v>199</v>
      </c>
      <c r="H196" s="154" t="s">
        <v>199</v>
      </c>
      <c r="I196" s="154" t="s">
        <v>199</v>
      </c>
      <c r="J196" s="154" t="s">
        <v>199</v>
      </c>
      <c r="K196" s="154" t="s">
        <v>199</v>
      </c>
      <c r="L196" s="154" t="s">
        <v>199</v>
      </c>
      <c r="M196" s="153">
        <v>1236</v>
      </c>
      <c r="N196" s="153">
        <v>1842</v>
      </c>
      <c r="O196" s="153">
        <v>1960</v>
      </c>
      <c r="P196" s="153">
        <v>1553</v>
      </c>
      <c r="Q196" s="153">
        <v>1912</v>
      </c>
      <c r="R196" s="153">
        <v>1870</v>
      </c>
      <c r="S196" s="153">
        <v>1714</v>
      </c>
      <c r="T196" s="153">
        <v>1160.7</v>
      </c>
      <c r="U196" s="153">
        <v>1022</v>
      </c>
      <c r="V196" s="153">
        <v>1248</v>
      </c>
      <c r="W196" s="153">
        <v>1328</v>
      </c>
      <c r="X196" s="153">
        <v>1460</v>
      </c>
      <c r="Y196" s="153">
        <v>1245</v>
      </c>
      <c r="Z196" s="153">
        <v>1244</v>
      </c>
      <c r="AA196" s="153">
        <v>1296</v>
      </c>
      <c r="AB196" s="153">
        <v>1326</v>
      </c>
      <c r="AC196" s="153">
        <v>1356</v>
      </c>
      <c r="AD196" s="153">
        <v>1388</v>
      </c>
      <c r="AE196" s="153">
        <v>1985</v>
      </c>
      <c r="AF196" s="153">
        <v>2089</v>
      </c>
      <c r="AG196" s="153">
        <v>2198</v>
      </c>
      <c r="AH196" s="153">
        <v>2244</v>
      </c>
      <c r="AI196" s="153">
        <v>2359</v>
      </c>
      <c r="AJ196" s="144"/>
      <c r="AK196" s="144"/>
      <c r="AL196" s="144"/>
      <c r="AM196" s="144"/>
      <c r="AN196" s="144"/>
      <c r="AO196" s="144"/>
      <c r="AP196" s="144"/>
      <c r="AQ196" s="144"/>
      <c r="AR196" s="144"/>
      <c r="AS196" s="144"/>
      <c r="AT196" s="144"/>
      <c r="AU196" s="144"/>
      <c r="AV196" s="144"/>
      <c r="AW196" s="144"/>
      <c r="AX196" s="144"/>
      <c r="AY196" s="144"/>
      <c r="AZ196" s="144"/>
      <c r="BA196" s="144"/>
      <c r="BB196" s="144"/>
      <c r="BC196" s="144"/>
      <c r="BD196" s="144"/>
      <c r="BE196" s="144"/>
      <c r="BF196" s="144"/>
      <c r="BG196" s="144"/>
      <c r="BH196" s="144"/>
      <c r="BI196" s="144"/>
      <c r="BJ196" s="144"/>
      <c r="BK196" s="144"/>
      <c r="BL196" s="144"/>
      <c r="BM196" s="144"/>
      <c r="BN196" s="144"/>
      <c r="BO196" s="144"/>
      <c r="BP196" s="144"/>
      <c r="BQ196" s="144"/>
      <c r="BR196" s="144"/>
      <c r="BS196" s="144"/>
      <c r="BT196" s="144"/>
      <c r="BU196" s="144"/>
      <c r="BV196" s="144"/>
      <c r="BW196" s="144"/>
      <c r="BX196" s="144"/>
      <c r="BY196" s="144"/>
      <c r="BZ196" s="144"/>
      <c r="CA196" s="144"/>
      <c r="CB196" s="144"/>
      <c r="CC196" s="144"/>
      <c r="CD196" s="144"/>
      <c r="CE196" s="144"/>
      <c r="CF196" s="144"/>
      <c r="CG196" s="144"/>
      <c r="CH196" s="144"/>
      <c r="CI196" s="144"/>
      <c r="CJ196" s="144"/>
      <c r="CK196" s="144"/>
      <c r="CL196" s="144"/>
      <c r="CM196" s="144"/>
      <c r="CN196" s="144"/>
      <c r="CO196" s="144"/>
      <c r="CP196" s="144"/>
      <c r="CQ196" s="144"/>
      <c r="CR196" s="144"/>
      <c r="CS196" s="144"/>
      <c r="CT196" s="144"/>
      <c r="CU196" s="144"/>
      <c r="CV196" s="144"/>
      <c r="CW196" s="144"/>
      <c r="CX196" s="144"/>
      <c r="CY196" s="144"/>
      <c r="CZ196" s="144"/>
      <c r="DA196" s="144"/>
      <c r="DB196" s="144"/>
      <c r="DC196" s="144"/>
      <c r="DD196" s="144"/>
      <c r="DE196" s="144"/>
    </row>
    <row r="197" spans="1:109" x14ac:dyDescent="0.1">
      <c r="A197" s="113" t="s">
        <v>214</v>
      </c>
      <c r="B197" s="154" t="s">
        <v>199</v>
      </c>
      <c r="C197" s="154" t="s">
        <v>199</v>
      </c>
      <c r="D197" s="154" t="s">
        <v>199</v>
      </c>
      <c r="E197" s="154" t="s">
        <v>199</v>
      </c>
      <c r="F197" s="154" t="s">
        <v>199</v>
      </c>
      <c r="G197" s="154" t="s">
        <v>199</v>
      </c>
      <c r="H197" s="154" t="s">
        <v>199</v>
      </c>
      <c r="I197" s="154" t="s">
        <v>199</v>
      </c>
      <c r="J197" s="154" t="s">
        <v>199</v>
      </c>
      <c r="K197" s="154" t="s">
        <v>199</v>
      </c>
      <c r="L197" s="154" t="s">
        <v>199</v>
      </c>
      <c r="M197" s="148">
        <v>70.108270000000005</v>
      </c>
      <c r="N197" s="148">
        <v>116.36073</v>
      </c>
      <c r="O197" s="148">
        <v>77.991240000000005</v>
      </c>
      <c r="P197" s="148">
        <v>118.79163</v>
      </c>
      <c r="Q197" s="148">
        <v>73.90795</v>
      </c>
      <c r="R197" s="148">
        <v>45.132770000000001</v>
      </c>
      <c r="S197" s="148">
        <v>91.549170000000004</v>
      </c>
      <c r="T197" s="148">
        <v>177.10096999999999</v>
      </c>
      <c r="U197" s="148">
        <v>103.99839</v>
      </c>
      <c r="V197" s="148">
        <v>128.64257000000001</v>
      </c>
      <c r="W197" s="148">
        <v>55.545189999999998</v>
      </c>
      <c r="X197" s="148">
        <v>40.511009999999999</v>
      </c>
      <c r="Y197" s="148">
        <v>62.119680000000002</v>
      </c>
      <c r="Z197" s="148">
        <v>109.15982</v>
      </c>
      <c r="AA197" s="148">
        <v>106.4666</v>
      </c>
      <c r="AB197" s="148">
        <v>166.23818</v>
      </c>
      <c r="AC197" s="148">
        <v>244.5</v>
      </c>
      <c r="AD197" s="148">
        <v>277</v>
      </c>
      <c r="AE197" s="148">
        <v>0</v>
      </c>
      <c r="AF197" s="148">
        <v>0</v>
      </c>
      <c r="AG197" s="148">
        <v>0</v>
      </c>
      <c r="AH197" s="148">
        <v>0</v>
      </c>
      <c r="AI197" s="148">
        <v>0</v>
      </c>
      <c r="AJ197" s="144"/>
      <c r="AK197" s="144"/>
      <c r="AL197" s="144"/>
      <c r="AM197" s="144"/>
      <c r="AN197" s="144"/>
      <c r="AO197" s="144"/>
      <c r="AP197" s="144"/>
      <c r="AQ197" s="144"/>
      <c r="AR197" s="144"/>
      <c r="AS197" s="144"/>
      <c r="AT197" s="144"/>
      <c r="AU197" s="144"/>
      <c r="AV197" s="144"/>
      <c r="AW197" s="144"/>
      <c r="AX197" s="144"/>
      <c r="AY197" s="144"/>
      <c r="AZ197" s="144"/>
      <c r="BA197" s="144"/>
      <c r="BB197" s="144"/>
      <c r="BC197" s="144"/>
      <c r="BD197" s="144"/>
      <c r="BE197" s="144"/>
      <c r="BF197" s="144"/>
      <c r="BG197" s="144"/>
      <c r="BH197" s="144"/>
      <c r="BI197" s="144"/>
      <c r="BJ197" s="144"/>
      <c r="BK197" s="144"/>
      <c r="BL197" s="144"/>
      <c r="BM197" s="144"/>
      <c r="BN197" s="144"/>
      <c r="BO197" s="144"/>
      <c r="BP197" s="144"/>
      <c r="BQ197" s="144"/>
      <c r="BR197" s="144"/>
      <c r="BS197" s="144"/>
      <c r="BT197" s="144"/>
      <c r="BU197" s="144"/>
      <c r="BV197" s="144"/>
      <c r="BW197" s="144"/>
      <c r="BX197" s="144"/>
      <c r="BY197" s="144"/>
      <c r="BZ197" s="144"/>
      <c r="CA197" s="144"/>
      <c r="CB197" s="144"/>
      <c r="CC197" s="144"/>
      <c r="CD197" s="144"/>
      <c r="CE197" s="144"/>
      <c r="CF197" s="144"/>
      <c r="CG197" s="144"/>
      <c r="CH197" s="144"/>
      <c r="CI197" s="144"/>
      <c r="CJ197" s="144"/>
      <c r="CK197" s="144"/>
      <c r="CL197" s="144"/>
      <c r="CM197" s="144"/>
      <c r="CN197" s="144"/>
      <c r="CO197" s="144"/>
      <c r="CP197" s="144"/>
      <c r="CQ197" s="144"/>
      <c r="CR197" s="144"/>
      <c r="CS197" s="144"/>
      <c r="CT197" s="144"/>
      <c r="CU197" s="144"/>
      <c r="CV197" s="144"/>
      <c r="CW197" s="144"/>
      <c r="CX197" s="144"/>
      <c r="CY197" s="144"/>
      <c r="CZ197" s="144"/>
      <c r="DA197" s="144"/>
      <c r="DB197" s="144"/>
      <c r="DC197" s="144"/>
      <c r="DD197" s="144"/>
      <c r="DE197" s="144"/>
    </row>
    <row r="198" spans="1:109" x14ac:dyDescent="0.1">
      <c r="A198" s="113" t="s">
        <v>215</v>
      </c>
      <c r="B198" s="154" t="s">
        <v>199</v>
      </c>
      <c r="C198" s="154" t="s">
        <v>199</v>
      </c>
      <c r="D198" s="154" t="s">
        <v>199</v>
      </c>
      <c r="E198" s="154" t="s">
        <v>199</v>
      </c>
      <c r="F198" s="154" t="s">
        <v>199</v>
      </c>
      <c r="G198" s="154" t="s">
        <v>199</v>
      </c>
      <c r="H198" s="154" t="s">
        <v>199</v>
      </c>
      <c r="I198" s="154" t="s">
        <v>199</v>
      </c>
      <c r="J198" s="154" t="s">
        <v>199</v>
      </c>
      <c r="K198" s="154" t="s">
        <v>199</v>
      </c>
      <c r="L198" s="154" t="s">
        <v>199</v>
      </c>
      <c r="M198" s="154" t="s">
        <v>240</v>
      </c>
      <c r="N198" s="154" t="s">
        <v>232</v>
      </c>
      <c r="O198" s="154" t="s">
        <v>244</v>
      </c>
      <c r="P198" s="154" t="s">
        <v>218</v>
      </c>
      <c r="Q198" s="154" t="s">
        <v>219</v>
      </c>
      <c r="R198" s="154" t="s">
        <v>224</v>
      </c>
      <c r="S198" s="154" t="s">
        <v>232</v>
      </c>
      <c r="T198" s="154" t="s">
        <v>296</v>
      </c>
      <c r="U198" s="154" t="s">
        <v>251</v>
      </c>
      <c r="V198" s="154" t="s">
        <v>249</v>
      </c>
      <c r="W198" s="154" t="s">
        <v>249</v>
      </c>
      <c r="X198" s="154" t="s">
        <v>244</v>
      </c>
      <c r="Y198" s="154" t="s">
        <v>294</v>
      </c>
      <c r="Z198" s="154" t="s">
        <v>244</v>
      </c>
      <c r="AA198" s="154" t="s">
        <v>244</v>
      </c>
      <c r="AB198" s="154" t="s">
        <v>249</v>
      </c>
      <c r="AC198" s="154" t="s">
        <v>233</v>
      </c>
      <c r="AD198" s="154" t="s">
        <v>233</v>
      </c>
      <c r="AE198" s="154" t="s">
        <v>177</v>
      </c>
      <c r="AF198" s="154" t="s">
        <v>177</v>
      </c>
      <c r="AG198" s="154" t="s">
        <v>177</v>
      </c>
      <c r="AH198" s="154" t="s">
        <v>177</v>
      </c>
      <c r="AI198" s="154" t="s">
        <v>177</v>
      </c>
      <c r="AJ198" s="144"/>
      <c r="AK198" s="144"/>
      <c r="AL198" s="144"/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144"/>
      <c r="CA198" s="144"/>
      <c r="CB198" s="144"/>
      <c r="CC198" s="144"/>
      <c r="CD198" s="144"/>
      <c r="CE198" s="144"/>
      <c r="CF198" s="144"/>
      <c r="CG198" s="144"/>
      <c r="CH198" s="144"/>
      <c r="CI198" s="144"/>
      <c r="CJ198" s="144"/>
      <c r="CK198" s="144"/>
      <c r="CL198" s="144"/>
      <c r="CM198" s="144"/>
      <c r="CN198" s="144"/>
      <c r="CO198" s="144"/>
      <c r="CP198" s="144"/>
      <c r="CQ198" s="144"/>
      <c r="CR198" s="144"/>
      <c r="CS198" s="144"/>
      <c r="CT198" s="144"/>
      <c r="CU198" s="144"/>
      <c r="CV198" s="144"/>
      <c r="CW198" s="144"/>
      <c r="CX198" s="144"/>
      <c r="CY198" s="144"/>
      <c r="CZ198" s="144"/>
      <c r="DA198" s="144"/>
      <c r="DB198" s="144"/>
      <c r="DC198" s="144"/>
      <c r="DD198" s="144"/>
      <c r="DE198" s="144"/>
    </row>
    <row r="199" spans="1:109" x14ac:dyDescent="0.1">
      <c r="A199" s="113" t="s">
        <v>237</v>
      </c>
      <c r="B199" s="154" t="s">
        <v>199</v>
      </c>
      <c r="C199" s="154" t="s">
        <v>199</v>
      </c>
      <c r="D199" s="154" t="s">
        <v>199</v>
      </c>
      <c r="E199" s="154" t="s">
        <v>199</v>
      </c>
      <c r="F199" s="154" t="s">
        <v>199</v>
      </c>
      <c r="G199" s="154" t="s">
        <v>199</v>
      </c>
      <c r="H199" s="154" t="s">
        <v>199</v>
      </c>
      <c r="I199" s="154" t="s">
        <v>199</v>
      </c>
      <c r="J199" s="154" t="s">
        <v>199</v>
      </c>
      <c r="K199" s="154" t="s">
        <v>199</v>
      </c>
      <c r="L199" s="154" t="s">
        <v>199</v>
      </c>
      <c r="M199" s="154" t="s">
        <v>238</v>
      </c>
      <c r="N199" s="154" t="s">
        <v>238</v>
      </c>
      <c r="O199" s="154" t="s">
        <v>238</v>
      </c>
      <c r="P199" s="154" t="s">
        <v>238</v>
      </c>
      <c r="Q199" s="154" t="s">
        <v>238</v>
      </c>
      <c r="R199" s="154" t="s">
        <v>238</v>
      </c>
      <c r="S199" s="154" t="s">
        <v>238</v>
      </c>
      <c r="T199" s="154" t="s">
        <v>238</v>
      </c>
      <c r="U199" s="154" t="s">
        <v>238</v>
      </c>
      <c r="V199" s="154" t="s">
        <v>238</v>
      </c>
      <c r="W199" s="154" t="s">
        <v>238</v>
      </c>
      <c r="X199" s="154" t="s">
        <v>238</v>
      </c>
      <c r="Y199" s="154" t="s">
        <v>238</v>
      </c>
      <c r="Z199" s="154" t="s">
        <v>238</v>
      </c>
      <c r="AA199" s="154" t="s">
        <v>238</v>
      </c>
      <c r="AB199" s="154" t="s">
        <v>238</v>
      </c>
      <c r="AC199" s="154" t="s">
        <v>238</v>
      </c>
      <c r="AD199" s="154" t="s">
        <v>238</v>
      </c>
      <c r="AE199" s="154" t="s">
        <v>238</v>
      </c>
      <c r="AF199" s="154" t="s">
        <v>238</v>
      </c>
      <c r="AG199" s="154" t="s">
        <v>238</v>
      </c>
      <c r="AH199" s="154" t="s">
        <v>238</v>
      </c>
      <c r="AI199" s="154" t="s">
        <v>238</v>
      </c>
      <c r="AJ199" s="144"/>
      <c r="AK199" s="144"/>
      <c r="AL199" s="144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144"/>
      <c r="CA199" s="144"/>
      <c r="CB199" s="144"/>
      <c r="CC199" s="144"/>
      <c r="CD199" s="144"/>
      <c r="CE199" s="144"/>
      <c r="CF199" s="144"/>
      <c r="CG199" s="144"/>
      <c r="CH199" s="144"/>
      <c r="CI199" s="144"/>
      <c r="CJ199" s="144"/>
      <c r="CK199" s="144"/>
      <c r="CL199" s="144"/>
      <c r="CM199" s="144"/>
      <c r="CN199" s="144"/>
      <c r="CO199" s="144"/>
      <c r="CP199" s="144"/>
      <c r="CQ199" s="144"/>
      <c r="CR199" s="144"/>
      <c r="CS199" s="144"/>
      <c r="CT199" s="144"/>
      <c r="CU199" s="144"/>
      <c r="CV199" s="144"/>
      <c r="CW199" s="144"/>
      <c r="CX199" s="144"/>
      <c r="CY199" s="144"/>
      <c r="CZ199" s="144"/>
      <c r="DA199" s="144"/>
      <c r="DB199" s="144"/>
      <c r="DC199" s="144"/>
      <c r="DD199" s="144"/>
      <c r="DE199" s="144"/>
    </row>
    <row r="200" spans="1:109" x14ac:dyDescent="0.1">
      <c r="A200" s="115" t="s">
        <v>329</v>
      </c>
      <c r="B200" s="154" t="s">
        <v>199</v>
      </c>
      <c r="C200" s="154" t="s">
        <v>199</v>
      </c>
      <c r="D200" s="154" t="s">
        <v>199</v>
      </c>
      <c r="E200" s="154" t="s">
        <v>199</v>
      </c>
      <c r="F200" s="154" t="s">
        <v>199</v>
      </c>
      <c r="G200" s="154" t="s">
        <v>199</v>
      </c>
      <c r="H200" s="154" t="s">
        <v>199</v>
      </c>
      <c r="I200" s="152">
        <v>5957</v>
      </c>
      <c r="J200" s="152">
        <v>7150</v>
      </c>
      <c r="K200" s="152">
        <v>7571</v>
      </c>
      <c r="L200" s="152">
        <v>8186</v>
      </c>
      <c r="M200" s="152">
        <v>9532</v>
      </c>
      <c r="N200" s="152">
        <v>9474</v>
      </c>
      <c r="O200" s="152">
        <v>10645</v>
      </c>
      <c r="P200" s="152">
        <v>10542</v>
      </c>
      <c r="Q200" s="152">
        <v>10615</v>
      </c>
      <c r="R200" s="152">
        <v>10528</v>
      </c>
      <c r="S200" s="152">
        <v>8796</v>
      </c>
      <c r="T200" s="152">
        <v>6995</v>
      </c>
      <c r="U200" s="152">
        <v>7320</v>
      </c>
      <c r="V200" s="152">
        <v>10500</v>
      </c>
      <c r="W200" s="152">
        <v>9844</v>
      </c>
      <c r="X200" s="152">
        <v>12625</v>
      </c>
      <c r="Y200" s="152">
        <v>11018</v>
      </c>
      <c r="Z200" s="153">
        <v>11751.657139999999</v>
      </c>
      <c r="AA200" s="153">
        <v>13246.485710000001</v>
      </c>
      <c r="AB200" s="153">
        <v>14399.66</v>
      </c>
      <c r="AC200" s="153">
        <v>16545</v>
      </c>
      <c r="AD200" s="153">
        <v>17192</v>
      </c>
      <c r="AE200" s="153">
        <v>18271</v>
      </c>
      <c r="AF200" s="153">
        <v>19502</v>
      </c>
      <c r="AG200" s="153">
        <v>20835</v>
      </c>
      <c r="AH200" s="153">
        <v>21799</v>
      </c>
      <c r="AI200" s="153">
        <v>22747</v>
      </c>
      <c r="AJ200" s="144"/>
      <c r="AK200" s="144"/>
      <c r="AL200" s="144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144"/>
      <c r="CA200" s="144"/>
      <c r="CB200" s="144"/>
      <c r="CC200" s="144"/>
      <c r="CD200" s="144"/>
      <c r="CE200" s="144"/>
      <c r="CF200" s="144"/>
      <c r="CG200" s="144"/>
      <c r="CH200" s="144"/>
      <c r="CI200" s="144"/>
      <c r="CJ200" s="144"/>
      <c r="CK200" s="144"/>
      <c r="CL200" s="144"/>
      <c r="CM200" s="144"/>
      <c r="CN200" s="144"/>
      <c r="CO200" s="144"/>
      <c r="CP200" s="144"/>
      <c r="CQ200" s="144"/>
      <c r="CR200" s="144"/>
      <c r="CS200" s="144"/>
      <c r="CT200" s="144"/>
      <c r="CU200" s="144"/>
      <c r="CV200" s="144"/>
      <c r="CW200" s="144"/>
      <c r="CX200" s="144"/>
      <c r="CY200" s="144"/>
      <c r="CZ200" s="144"/>
      <c r="DA200" s="144"/>
      <c r="DB200" s="144"/>
      <c r="DC200" s="144"/>
      <c r="DD200" s="144"/>
      <c r="DE200" s="144"/>
    </row>
    <row r="201" spans="1:109" x14ac:dyDescent="0.1">
      <c r="A201" s="113" t="s">
        <v>210</v>
      </c>
      <c r="B201" s="154" t="s">
        <v>199</v>
      </c>
      <c r="C201" s="154" t="s">
        <v>199</v>
      </c>
      <c r="D201" s="154" t="s">
        <v>199</v>
      </c>
      <c r="E201" s="154" t="s">
        <v>199</v>
      </c>
      <c r="F201" s="154" t="s">
        <v>199</v>
      </c>
      <c r="G201" s="154" t="s">
        <v>199</v>
      </c>
      <c r="H201" s="154" t="s">
        <v>199</v>
      </c>
      <c r="I201" s="153">
        <v>5823.64</v>
      </c>
      <c r="J201" s="153">
        <v>6836.4975000000004</v>
      </c>
      <c r="K201" s="153">
        <v>7783.0349999999999</v>
      </c>
      <c r="L201" s="153">
        <v>8181.3680000000004</v>
      </c>
      <c r="M201" s="153">
        <v>9015.3333299999995</v>
      </c>
      <c r="N201" s="153">
        <v>9994.2775000000001</v>
      </c>
      <c r="O201" s="153">
        <v>10516.957780000001</v>
      </c>
      <c r="P201" s="153">
        <v>10262.090910000001</v>
      </c>
      <c r="Q201" s="153">
        <v>10149.78462</v>
      </c>
      <c r="R201" s="153">
        <v>10542.57692</v>
      </c>
      <c r="S201" s="153">
        <v>8787.2199999999993</v>
      </c>
      <c r="T201" s="153">
        <v>7991.2818200000002</v>
      </c>
      <c r="U201" s="153">
        <v>7963.5</v>
      </c>
      <c r="V201" s="153">
        <v>9123.8142900000003</v>
      </c>
      <c r="W201" s="153">
        <v>8084.7857100000001</v>
      </c>
      <c r="X201" s="153">
        <v>11993.944439999999</v>
      </c>
      <c r="Y201" s="153">
        <v>11421.122219999999</v>
      </c>
      <c r="Z201" s="154" t="s">
        <v>199</v>
      </c>
      <c r="AA201" s="154" t="s">
        <v>199</v>
      </c>
      <c r="AB201" s="154" t="s">
        <v>199</v>
      </c>
      <c r="AC201" s="154" t="s">
        <v>199</v>
      </c>
      <c r="AD201" s="154" t="s">
        <v>199</v>
      </c>
      <c r="AE201" s="154" t="s">
        <v>199</v>
      </c>
      <c r="AF201" s="154" t="s">
        <v>199</v>
      </c>
      <c r="AG201" s="154" t="s">
        <v>199</v>
      </c>
      <c r="AH201" s="154" t="s">
        <v>199</v>
      </c>
      <c r="AI201" s="154" t="s">
        <v>199</v>
      </c>
      <c r="AJ201" s="144"/>
      <c r="AK201" s="144"/>
      <c r="AL201" s="144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144"/>
      <c r="CA201" s="144"/>
      <c r="CB201" s="144"/>
      <c r="CC201" s="144"/>
      <c r="CD201" s="144"/>
      <c r="CE201" s="144"/>
      <c r="CF201" s="144"/>
      <c r="CG201" s="144"/>
      <c r="CH201" s="144"/>
      <c r="CI201" s="144"/>
      <c r="CJ201" s="144"/>
      <c r="CK201" s="144"/>
      <c r="CL201" s="144"/>
      <c r="CM201" s="144"/>
      <c r="CN201" s="144"/>
      <c r="CO201" s="144"/>
      <c r="CP201" s="144"/>
      <c r="CQ201" s="144"/>
      <c r="CR201" s="144"/>
      <c r="CS201" s="144"/>
      <c r="CT201" s="144"/>
      <c r="CU201" s="144"/>
      <c r="CV201" s="144"/>
      <c r="CW201" s="144"/>
      <c r="CX201" s="144"/>
      <c r="CY201" s="144"/>
      <c r="CZ201" s="144"/>
      <c r="DA201" s="144"/>
      <c r="DB201" s="144"/>
      <c r="DC201" s="144"/>
      <c r="DD201" s="144"/>
      <c r="DE201" s="144"/>
    </row>
    <row r="202" spans="1:109" x14ac:dyDescent="0.1">
      <c r="A202" s="113" t="s">
        <v>211</v>
      </c>
      <c r="B202" s="154" t="s">
        <v>199</v>
      </c>
      <c r="C202" s="154" t="s">
        <v>199</v>
      </c>
      <c r="D202" s="154" t="s">
        <v>199</v>
      </c>
      <c r="E202" s="154" t="s">
        <v>199</v>
      </c>
      <c r="F202" s="154" t="s">
        <v>199</v>
      </c>
      <c r="G202" s="154" t="s">
        <v>199</v>
      </c>
      <c r="H202" s="154" t="s">
        <v>199</v>
      </c>
      <c r="I202" s="153">
        <v>5865.2</v>
      </c>
      <c r="J202" s="153">
        <v>6904.4949999999999</v>
      </c>
      <c r="K202" s="153">
        <v>7749.57</v>
      </c>
      <c r="L202" s="153">
        <v>8193</v>
      </c>
      <c r="M202" s="153">
        <v>9057.5</v>
      </c>
      <c r="N202" s="153">
        <v>9927</v>
      </c>
      <c r="O202" s="153">
        <v>10562</v>
      </c>
      <c r="P202" s="153">
        <v>10043</v>
      </c>
      <c r="Q202" s="153">
        <v>10175</v>
      </c>
      <c r="R202" s="153">
        <v>10699</v>
      </c>
      <c r="S202" s="153">
        <v>9021</v>
      </c>
      <c r="T202" s="153">
        <v>7847.1</v>
      </c>
      <c r="U202" s="153">
        <v>8024</v>
      </c>
      <c r="V202" s="153">
        <v>8888</v>
      </c>
      <c r="W202" s="153">
        <v>8351.5</v>
      </c>
      <c r="X202" s="153">
        <v>12064</v>
      </c>
      <c r="Y202" s="153">
        <v>11757</v>
      </c>
      <c r="Z202" s="153">
        <v>11500</v>
      </c>
      <c r="AA202" s="153">
        <v>13395</v>
      </c>
      <c r="AB202" s="153">
        <v>14177</v>
      </c>
      <c r="AC202" s="153">
        <v>16545</v>
      </c>
      <c r="AD202" s="153">
        <v>17192</v>
      </c>
      <c r="AE202" s="153">
        <v>18271</v>
      </c>
      <c r="AF202" s="153">
        <v>19502</v>
      </c>
      <c r="AG202" s="153">
        <v>20835</v>
      </c>
      <c r="AH202" s="153">
        <v>21799</v>
      </c>
      <c r="AI202" s="153">
        <v>22747</v>
      </c>
      <c r="AJ202" s="144"/>
      <c r="AK202" s="144"/>
      <c r="AL202" s="144"/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144"/>
      <c r="CA202" s="144"/>
      <c r="CB202" s="144"/>
      <c r="CC202" s="144"/>
      <c r="CD202" s="144"/>
      <c r="CE202" s="144"/>
      <c r="CF202" s="144"/>
      <c r="CG202" s="144"/>
      <c r="CH202" s="144"/>
      <c r="CI202" s="144"/>
      <c r="CJ202" s="144"/>
      <c r="CK202" s="144"/>
      <c r="CL202" s="144"/>
      <c r="CM202" s="144"/>
      <c r="CN202" s="144"/>
      <c r="CO202" s="144"/>
      <c r="CP202" s="144"/>
      <c r="CQ202" s="144"/>
      <c r="CR202" s="144"/>
      <c r="CS202" s="144"/>
      <c r="CT202" s="144"/>
      <c r="CU202" s="144"/>
      <c r="CV202" s="144"/>
      <c r="CW202" s="144"/>
      <c r="CX202" s="144"/>
      <c r="CY202" s="144"/>
      <c r="CZ202" s="144"/>
      <c r="DA202" s="144"/>
      <c r="DB202" s="144"/>
      <c r="DC202" s="144"/>
      <c r="DD202" s="144"/>
      <c r="DE202" s="144"/>
    </row>
    <row r="203" spans="1:109" x14ac:dyDescent="0.1">
      <c r="A203" s="113" t="s">
        <v>212</v>
      </c>
      <c r="B203" s="154" t="s">
        <v>199</v>
      </c>
      <c r="C203" s="154" t="s">
        <v>199</v>
      </c>
      <c r="D203" s="154" t="s">
        <v>199</v>
      </c>
      <c r="E203" s="154" t="s">
        <v>199</v>
      </c>
      <c r="F203" s="154" t="s">
        <v>199</v>
      </c>
      <c r="G203" s="154" t="s">
        <v>199</v>
      </c>
      <c r="H203" s="154" t="s">
        <v>199</v>
      </c>
      <c r="I203" s="153">
        <v>6642</v>
      </c>
      <c r="J203" s="153">
        <v>7155</v>
      </c>
      <c r="K203" s="153">
        <v>8242</v>
      </c>
      <c r="L203" s="153">
        <v>8804.84</v>
      </c>
      <c r="M203" s="153">
        <v>9401.92</v>
      </c>
      <c r="N203" s="153">
        <v>11157</v>
      </c>
      <c r="O203" s="153">
        <v>11190</v>
      </c>
      <c r="P203" s="153">
        <v>12351</v>
      </c>
      <c r="Q203" s="153">
        <v>10840</v>
      </c>
      <c r="R203" s="153">
        <v>12571.5</v>
      </c>
      <c r="S203" s="153">
        <v>10201</v>
      </c>
      <c r="T203" s="153">
        <v>10288</v>
      </c>
      <c r="U203" s="153">
        <v>8670</v>
      </c>
      <c r="V203" s="153">
        <v>10336</v>
      </c>
      <c r="W203" s="153">
        <v>9051</v>
      </c>
      <c r="X203" s="153">
        <v>12541</v>
      </c>
      <c r="Y203" s="153">
        <v>12175</v>
      </c>
      <c r="Z203" s="153">
        <v>12989</v>
      </c>
      <c r="AA203" s="153">
        <v>13900</v>
      </c>
      <c r="AB203" s="153">
        <v>16029</v>
      </c>
      <c r="AC203" s="153">
        <v>16545</v>
      </c>
      <c r="AD203" s="153">
        <v>17192</v>
      </c>
      <c r="AE203" s="153">
        <v>18271</v>
      </c>
      <c r="AF203" s="153">
        <v>19502</v>
      </c>
      <c r="AG203" s="153">
        <v>20835</v>
      </c>
      <c r="AH203" s="153">
        <v>21799</v>
      </c>
      <c r="AI203" s="153">
        <v>22747</v>
      </c>
      <c r="AJ203" s="144"/>
      <c r="AK203" s="144"/>
      <c r="AL203" s="144"/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144"/>
      <c r="CA203" s="144"/>
      <c r="CB203" s="144"/>
      <c r="CC203" s="144"/>
      <c r="CD203" s="144"/>
      <c r="CE203" s="144"/>
      <c r="CF203" s="144"/>
      <c r="CG203" s="144"/>
      <c r="CH203" s="144"/>
      <c r="CI203" s="144"/>
      <c r="CJ203" s="144"/>
      <c r="CK203" s="144"/>
      <c r="CL203" s="144"/>
      <c r="CM203" s="144"/>
      <c r="CN203" s="144"/>
      <c r="CO203" s="144"/>
      <c r="CP203" s="144"/>
      <c r="CQ203" s="144"/>
      <c r="CR203" s="144"/>
      <c r="CS203" s="144"/>
      <c r="CT203" s="144"/>
      <c r="CU203" s="144"/>
      <c r="CV203" s="144"/>
      <c r="CW203" s="144"/>
      <c r="CX203" s="144"/>
      <c r="CY203" s="144"/>
      <c r="CZ203" s="144"/>
      <c r="DA203" s="144"/>
      <c r="DB203" s="144"/>
      <c r="DC203" s="144"/>
      <c r="DD203" s="144"/>
      <c r="DE203" s="144"/>
    </row>
    <row r="204" spans="1:109" x14ac:dyDescent="0.1">
      <c r="A204" s="113" t="s">
        <v>213</v>
      </c>
      <c r="B204" s="154" t="s">
        <v>199</v>
      </c>
      <c r="C204" s="154" t="s">
        <v>199</v>
      </c>
      <c r="D204" s="154" t="s">
        <v>199</v>
      </c>
      <c r="E204" s="154" t="s">
        <v>199</v>
      </c>
      <c r="F204" s="154" t="s">
        <v>199</v>
      </c>
      <c r="G204" s="154" t="s">
        <v>199</v>
      </c>
      <c r="H204" s="154" t="s">
        <v>199</v>
      </c>
      <c r="I204" s="153">
        <v>4842</v>
      </c>
      <c r="J204" s="153">
        <v>6382</v>
      </c>
      <c r="K204" s="153">
        <v>7391</v>
      </c>
      <c r="L204" s="153">
        <v>7587</v>
      </c>
      <c r="M204" s="153">
        <v>8304.08</v>
      </c>
      <c r="N204" s="153">
        <v>9207</v>
      </c>
      <c r="O204" s="153">
        <v>9310</v>
      </c>
      <c r="P204" s="153">
        <v>8276</v>
      </c>
      <c r="Q204" s="153">
        <v>9096</v>
      </c>
      <c r="R204" s="153">
        <v>8478</v>
      </c>
      <c r="S204" s="153">
        <v>5890</v>
      </c>
      <c r="T204" s="153">
        <v>6400</v>
      </c>
      <c r="U204" s="153">
        <v>7165</v>
      </c>
      <c r="V204" s="153">
        <v>8758</v>
      </c>
      <c r="W204" s="153">
        <v>5905</v>
      </c>
      <c r="X204" s="153">
        <v>11322</v>
      </c>
      <c r="Y204" s="153">
        <v>9904</v>
      </c>
      <c r="Z204" s="153">
        <v>10847.6</v>
      </c>
      <c r="AA204" s="153">
        <v>12278</v>
      </c>
      <c r="AB204" s="153">
        <v>13754.3</v>
      </c>
      <c r="AC204" s="153">
        <v>16545</v>
      </c>
      <c r="AD204" s="153">
        <v>17192</v>
      </c>
      <c r="AE204" s="153">
        <v>18271</v>
      </c>
      <c r="AF204" s="153">
        <v>19502</v>
      </c>
      <c r="AG204" s="153">
        <v>20835</v>
      </c>
      <c r="AH204" s="153">
        <v>21799</v>
      </c>
      <c r="AI204" s="153">
        <v>22747</v>
      </c>
      <c r="AJ204" s="144"/>
      <c r="AK204" s="144"/>
      <c r="AL204" s="144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144"/>
      <c r="CA204" s="144"/>
      <c r="CB204" s="144"/>
      <c r="CC204" s="144"/>
      <c r="CD204" s="144"/>
      <c r="CE204" s="144"/>
      <c r="CF204" s="144"/>
      <c r="CG204" s="144"/>
      <c r="CH204" s="144"/>
      <c r="CI204" s="144"/>
      <c r="CJ204" s="144"/>
      <c r="CK204" s="144"/>
      <c r="CL204" s="144"/>
      <c r="CM204" s="144"/>
      <c r="CN204" s="144"/>
      <c r="CO204" s="144"/>
      <c r="CP204" s="144"/>
      <c r="CQ204" s="144"/>
      <c r="CR204" s="144"/>
      <c r="CS204" s="144"/>
      <c r="CT204" s="144"/>
      <c r="CU204" s="144"/>
      <c r="CV204" s="144"/>
      <c r="CW204" s="144"/>
      <c r="CX204" s="144"/>
      <c r="CY204" s="144"/>
      <c r="CZ204" s="144"/>
      <c r="DA204" s="144"/>
      <c r="DB204" s="144"/>
      <c r="DC204" s="144"/>
      <c r="DD204" s="144"/>
      <c r="DE204" s="144"/>
    </row>
    <row r="205" spans="1:109" x14ac:dyDescent="0.1">
      <c r="A205" s="113" t="s">
        <v>214</v>
      </c>
      <c r="B205" s="154" t="s">
        <v>199</v>
      </c>
      <c r="C205" s="154" t="s">
        <v>199</v>
      </c>
      <c r="D205" s="154" t="s">
        <v>199</v>
      </c>
      <c r="E205" s="154" t="s">
        <v>199</v>
      </c>
      <c r="F205" s="154" t="s">
        <v>199</v>
      </c>
      <c r="G205" s="154" t="s">
        <v>199</v>
      </c>
      <c r="H205" s="154" t="s">
        <v>199</v>
      </c>
      <c r="I205" s="148">
        <v>577.54268999999999</v>
      </c>
      <c r="J205" s="148">
        <v>282.80864000000003</v>
      </c>
      <c r="K205" s="148">
        <v>327.46528999999998</v>
      </c>
      <c r="L205" s="148">
        <v>391.15359000000001</v>
      </c>
      <c r="M205" s="148">
        <v>370.73433</v>
      </c>
      <c r="N205" s="148">
        <v>556.19565</v>
      </c>
      <c r="O205" s="148">
        <v>610.57056</v>
      </c>
      <c r="P205" s="148">
        <v>1116.91535</v>
      </c>
      <c r="Q205" s="148">
        <v>489.72363000000001</v>
      </c>
      <c r="R205" s="148">
        <v>1302.5409500000001</v>
      </c>
      <c r="S205" s="148">
        <v>1091.6724899999999</v>
      </c>
      <c r="T205" s="148">
        <v>1070.4300499999999</v>
      </c>
      <c r="U205" s="148">
        <v>425.78692000000001</v>
      </c>
      <c r="V205" s="148">
        <v>507.86745000000002</v>
      </c>
      <c r="W205" s="148">
        <v>1010.37616</v>
      </c>
      <c r="X205" s="148">
        <v>302.86029000000002</v>
      </c>
      <c r="Y205" s="148">
        <v>773.93529999999998</v>
      </c>
      <c r="Z205" s="148">
        <v>673.60783000000004</v>
      </c>
      <c r="AA205" s="148">
        <v>537.96356000000003</v>
      </c>
      <c r="AB205" s="148">
        <v>836.12103000000002</v>
      </c>
      <c r="AC205" s="148">
        <v>0</v>
      </c>
      <c r="AD205" s="148">
        <v>0</v>
      </c>
      <c r="AE205" s="148">
        <v>0</v>
      </c>
      <c r="AF205" s="148">
        <v>0</v>
      </c>
      <c r="AG205" s="148">
        <v>0</v>
      </c>
      <c r="AH205" s="148">
        <v>0</v>
      </c>
      <c r="AI205" s="148">
        <v>0</v>
      </c>
      <c r="AJ205" s="144"/>
      <c r="AK205" s="144"/>
      <c r="AL205" s="144"/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144"/>
      <c r="CA205" s="144"/>
      <c r="CB205" s="144"/>
      <c r="CC205" s="144"/>
      <c r="CD205" s="144"/>
      <c r="CE205" s="144"/>
      <c r="CF205" s="144"/>
      <c r="CG205" s="144"/>
      <c r="CH205" s="144"/>
      <c r="CI205" s="144"/>
      <c r="CJ205" s="144"/>
      <c r="CK205" s="144"/>
      <c r="CL205" s="144"/>
      <c r="CM205" s="144"/>
      <c r="CN205" s="144"/>
      <c r="CO205" s="144"/>
      <c r="CP205" s="144"/>
      <c r="CQ205" s="144"/>
      <c r="CR205" s="144"/>
      <c r="CS205" s="144"/>
      <c r="CT205" s="144"/>
      <c r="CU205" s="144"/>
      <c r="CV205" s="144"/>
      <c r="CW205" s="144"/>
      <c r="CX205" s="144"/>
      <c r="CY205" s="144"/>
      <c r="CZ205" s="144"/>
      <c r="DA205" s="144"/>
      <c r="DB205" s="144"/>
      <c r="DC205" s="144"/>
      <c r="DD205" s="144"/>
      <c r="DE205" s="144"/>
    </row>
    <row r="206" spans="1:109" x14ac:dyDescent="0.1">
      <c r="A206" s="113" t="s">
        <v>215</v>
      </c>
      <c r="B206" s="154" t="s">
        <v>199</v>
      </c>
      <c r="C206" s="154" t="s">
        <v>199</v>
      </c>
      <c r="D206" s="154" t="s">
        <v>199</v>
      </c>
      <c r="E206" s="154" t="s">
        <v>199</v>
      </c>
      <c r="F206" s="154" t="s">
        <v>199</v>
      </c>
      <c r="G206" s="154" t="s">
        <v>199</v>
      </c>
      <c r="H206" s="154" t="s">
        <v>199</v>
      </c>
      <c r="I206" s="154" t="s">
        <v>164</v>
      </c>
      <c r="J206" s="154" t="s">
        <v>260</v>
      </c>
      <c r="K206" s="154" t="s">
        <v>260</v>
      </c>
      <c r="L206" s="154" t="s">
        <v>164</v>
      </c>
      <c r="M206" s="154" t="s">
        <v>262</v>
      </c>
      <c r="N206" s="154" t="s">
        <v>251</v>
      </c>
      <c r="O206" s="154" t="s">
        <v>244</v>
      </c>
      <c r="P206" s="154" t="s">
        <v>256</v>
      </c>
      <c r="Q206" s="154" t="s">
        <v>322</v>
      </c>
      <c r="R206" s="154" t="s">
        <v>224</v>
      </c>
      <c r="S206" s="154" t="s">
        <v>232</v>
      </c>
      <c r="T206" s="154" t="s">
        <v>256</v>
      </c>
      <c r="U206" s="154" t="s">
        <v>251</v>
      </c>
      <c r="V206" s="154" t="s">
        <v>249</v>
      </c>
      <c r="W206" s="154" t="s">
        <v>249</v>
      </c>
      <c r="X206" s="154" t="s">
        <v>244</v>
      </c>
      <c r="Y206" s="154" t="s">
        <v>244</v>
      </c>
      <c r="Z206" s="154" t="s">
        <v>249</v>
      </c>
      <c r="AA206" s="154" t="s">
        <v>249</v>
      </c>
      <c r="AB206" s="154" t="s">
        <v>164</v>
      </c>
      <c r="AC206" s="154" t="s">
        <v>177</v>
      </c>
      <c r="AD206" s="154" t="s">
        <v>177</v>
      </c>
      <c r="AE206" s="154" t="s">
        <v>177</v>
      </c>
      <c r="AF206" s="154" t="s">
        <v>177</v>
      </c>
      <c r="AG206" s="154" t="s">
        <v>177</v>
      </c>
      <c r="AH206" s="154" t="s">
        <v>177</v>
      </c>
      <c r="AI206" s="154" t="s">
        <v>177</v>
      </c>
      <c r="AJ206" s="144"/>
      <c r="AK206" s="144"/>
      <c r="AL206" s="144"/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144"/>
      <c r="CA206" s="144"/>
      <c r="CB206" s="144"/>
      <c r="CC206" s="144"/>
      <c r="CD206" s="144"/>
      <c r="CE206" s="144"/>
      <c r="CF206" s="144"/>
      <c r="CG206" s="144"/>
      <c r="CH206" s="144"/>
      <c r="CI206" s="144"/>
      <c r="CJ206" s="144"/>
      <c r="CK206" s="144"/>
      <c r="CL206" s="144"/>
      <c r="CM206" s="144"/>
      <c r="CN206" s="144"/>
      <c r="CO206" s="144"/>
      <c r="CP206" s="144"/>
      <c r="CQ206" s="144"/>
      <c r="CR206" s="144"/>
      <c r="CS206" s="144"/>
      <c r="CT206" s="144"/>
      <c r="CU206" s="144"/>
      <c r="CV206" s="144"/>
      <c r="CW206" s="144"/>
      <c r="CX206" s="144"/>
      <c r="CY206" s="144"/>
      <c r="CZ206" s="144"/>
      <c r="DA206" s="144"/>
      <c r="DB206" s="144"/>
      <c r="DC206" s="144"/>
      <c r="DD206" s="144"/>
      <c r="DE206" s="144"/>
    </row>
    <row r="207" spans="1:109" x14ac:dyDescent="0.1">
      <c r="A207" s="113" t="s">
        <v>234</v>
      </c>
      <c r="B207" s="154" t="s">
        <v>199</v>
      </c>
      <c r="C207" s="154" t="s">
        <v>199</v>
      </c>
      <c r="D207" s="154" t="s">
        <v>199</v>
      </c>
      <c r="E207" s="154" t="s">
        <v>199</v>
      </c>
      <c r="F207" s="154" t="s">
        <v>199</v>
      </c>
      <c r="G207" s="154" t="s">
        <v>199</v>
      </c>
      <c r="H207" s="154" t="s">
        <v>199</v>
      </c>
      <c r="I207" s="154" t="s">
        <v>199</v>
      </c>
      <c r="J207" s="154" t="s">
        <v>199</v>
      </c>
      <c r="K207" s="154" t="s">
        <v>199</v>
      </c>
      <c r="L207" s="154" t="s">
        <v>199</v>
      </c>
      <c r="M207" s="154" t="s">
        <v>199</v>
      </c>
      <c r="N207" s="154" t="s">
        <v>199</v>
      </c>
      <c r="O207" s="154" t="s">
        <v>199</v>
      </c>
      <c r="P207" s="154" t="s">
        <v>199</v>
      </c>
      <c r="Q207" s="154" t="s">
        <v>199</v>
      </c>
      <c r="R207" s="154" t="s">
        <v>199</v>
      </c>
      <c r="S207" s="154" t="s">
        <v>199</v>
      </c>
      <c r="T207" s="154" t="s">
        <v>199</v>
      </c>
      <c r="U207" s="154" t="s">
        <v>199</v>
      </c>
      <c r="V207" s="155">
        <v>8800</v>
      </c>
      <c r="W207" s="154" t="s">
        <v>199</v>
      </c>
      <c r="X207" s="154" t="s">
        <v>199</v>
      </c>
      <c r="Y207" s="154" t="s">
        <v>199</v>
      </c>
      <c r="Z207" s="154" t="s">
        <v>199</v>
      </c>
      <c r="AA207" s="154" t="s">
        <v>199</v>
      </c>
      <c r="AB207" s="154" t="s">
        <v>199</v>
      </c>
      <c r="AC207" s="154" t="s">
        <v>199</v>
      </c>
      <c r="AD207" s="154" t="s">
        <v>199</v>
      </c>
      <c r="AE207" s="154" t="s">
        <v>199</v>
      </c>
      <c r="AF207" s="154" t="s">
        <v>199</v>
      </c>
      <c r="AG207" s="154" t="s">
        <v>199</v>
      </c>
      <c r="AH207" s="154" t="s">
        <v>199</v>
      </c>
      <c r="AI207" s="154" t="s">
        <v>199</v>
      </c>
      <c r="AJ207" s="144"/>
      <c r="AK207" s="144"/>
      <c r="AL207" s="144"/>
      <c r="AM207" s="144"/>
      <c r="AN207" s="144"/>
      <c r="AO207" s="144"/>
      <c r="AP207" s="144"/>
      <c r="AQ207" s="144"/>
      <c r="AR207" s="144"/>
      <c r="AS207" s="144"/>
      <c r="AT207" s="144"/>
      <c r="AU207" s="144"/>
      <c r="AV207" s="144"/>
      <c r="AW207" s="144"/>
      <c r="AX207" s="144"/>
      <c r="AY207" s="144"/>
      <c r="AZ207" s="144"/>
      <c r="BA207" s="144"/>
      <c r="BB207" s="144"/>
      <c r="BC207" s="144"/>
      <c r="BD207" s="144"/>
      <c r="BE207" s="144"/>
      <c r="BF207" s="144"/>
      <c r="BG207" s="144"/>
      <c r="BH207" s="144"/>
      <c r="BI207" s="144"/>
      <c r="BJ207" s="144"/>
      <c r="BK207" s="144"/>
      <c r="BL207" s="144"/>
      <c r="BM207" s="144"/>
      <c r="BN207" s="144"/>
      <c r="BO207" s="144"/>
      <c r="BP207" s="144"/>
      <c r="BQ207" s="144"/>
      <c r="BR207" s="144"/>
      <c r="BS207" s="144"/>
      <c r="BT207" s="144"/>
      <c r="BU207" s="144"/>
      <c r="BV207" s="144"/>
      <c r="BW207" s="144"/>
      <c r="BX207" s="144"/>
      <c r="BY207" s="144"/>
      <c r="BZ207" s="144"/>
      <c r="CA207" s="144"/>
      <c r="CB207" s="144"/>
      <c r="CC207" s="144"/>
      <c r="CD207" s="144"/>
      <c r="CE207" s="144"/>
      <c r="CF207" s="144"/>
      <c r="CG207" s="144"/>
      <c r="CH207" s="144"/>
      <c r="CI207" s="144"/>
      <c r="CJ207" s="144"/>
      <c r="CK207" s="144"/>
      <c r="CL207" s="144"/>
      <c r="CM207" s="144"/>
      <c r="CN207" s="144"/>
      <c r="CO207" s="144"/>
      <c r="CP207" s="144"/>
      <c r="CQ207" s="144"/>
      <c r="CR207" s="144"/>
      <c r="CS207" s="144"/>
      <c r="CT207" s="144"/>
      <c r="CU207" s="144"/>
      <c r="CV207" s="144"/>
      <c r="CW207" s="144"/>
      <c r="CX207" s="144"/>
      <c r="CY207" s="144"/>
      <c r="CZ207" s="144"/>
      <c r="DA207" s="144"/>
      <c r="DB207" s="144"/>
      <c r="DC207" s="144"/>
      <c r="DD207" s="144"/>
      <c r="DE207" s="144"/>
    </row>
    <row r="208" spans="1:109" x14ac:dyDescent="0.1">
      <c r="A208" s="113" t="s">
        <v>235</v>
      </c>
      <c r="B208" s="154" t="s">
        <v>199</v>
      </c>
      <c r="C208" s="154" t="s">
        <v>199</v>
      </c>
      <c r="D208" s="154" t="s">
        <v>199</v>
      </c>
      <c r="E208" s="154" t="s">
        <v>199</v>
      </c>
      <c r="F208" s="154" t="s">
        <v>199</v>
      </c>
      <c r="G208" s="154" t="s">
        <v>199</v>
      </c>
      <c r="H208" s="154" t="s">
        <v>199</v>
      </c>
      <c r="I208" s="154" t="s">
        <v>199</v>
      </c>
      <c r="J208" s="154" t="s">
        <v>199</v>
      </c>
      <c r="K208" s="154" t="s">
        <v>199</v>
      </c>
      <c r="L208" s="154" t="s">
        <v>199</v>
      </c>
      <c r="M208" s="154" t="s">
        <v>199</v>
      </c>
      <c r="N208" s="154" t="s">
        <v>199</v>
      </c>
      <c r="O208" s="154" t="s">
        <v>199</v>
      </c>
      <c r="P208" s="154" t="s">
        <v>199</v>
      </c>
      <c r="Q208" s="154" t="s">
        <v>199</v>
      </c>
      <c r="R208" s="154" t="s">
        <v>199</v>
      </c>
      <c r="S208" s="154" t="s">
        <v>199</v>
      </c>
      <c r="T208" s="154" t="s">
        <v>199</v>
      </c>
      <c r="U208" s="156">
        <v>8000</v>
      </c>
      <c r="V208" s="154" t="s">
        <v>199</v>
      </c>
      <c r="W208" s="154" t="s">
        <v>199</v>
      </c>
      <c r="X208" s="156">
        <v>12000</v>
      </c>
      <c r="Y208" s="156">
        <v>12000</v>
      </c>
      <c r="Z208" s="156">
        <v>11400</v>
      </c>
      <c r="AA208" s="154" t="s">
        <v>199</v>
      </c>
      <c r="AB208" s="154" t="s">
        <v>199</v>
      </c>
      <c r="AC208" s="154" t="s">
        <v>199</v>
      </c>
      <c r="AD208" s="154" t="s">
        <v>199</v>
      </c>
      <c r="AE208" s="154" t="s">
        <v>199</v>
      </c>
      <c r="AF208" s="154" t="s">
        <v>199</v>
      </c>
      <c r="AG208" s="154" t="s">
        <v>199</v>
      </c>
      <c r="AH208" s="154" t="s">
        <v>199</v>
      </c>
      <c r="AI208" s="154" t="s">
        <v>199</v>
      </c>
      <c r="AJ208" s="144"/>
      <c r="AK208" s="144"/>
      <c r="AL208" s="144"/>
      <c r="AM208" s="144"/>
      <c r="AN208" s="144"/>
      <c r="AO208" s="144"/>
      <c r="AP208" s="144"/>
      <c r="AQ208" s="144"/>
      <c r="AR208" s="144"/>
      <c r="AS208" s="144"/>
      <c r="AT208" s="144"/>
      <c r="AU208" s="144"/>
      <c r="AV208" s="144"/>
      <c r="AW208" s="144"/>
      <c r="AX208" s="144"/>
      <c r="AY208" s="144"/>
      <c r="AZ208" s="144"/>
      <c r="BA208" s="144"/>
      <c r="BB208" s="144"/>
      <c r="BC208" s="144"/>
      <c r="BD208" s="144"/>
      <c r="BE208" s="144"/>
      <c r="BF208" s="144"/>
      <c r="BG208" s="144"/>
      <c r="BH208" s="144"/>
      <c r="BI208" s="144"/>
      <c r="BJ208" s="144"/>
      <c r="BK208" s="144"/>
      <c r="BL208" s="144"/>
      <c r="BM208" s="144"/>
      <c r="BN208" s="144"/>
      <c r="BO208" s="144"/>
      <c r="BP208" s="144"/>
      <c r="BQ208" s="144"/>
      <c r="BR208" s="144"/>
      <c r="BS208" s="144"/>
      <c r="BT208" s="144"/>
      <c r="BU208" s="144"/>
      <c r="BV208" s="144"/>
      <c r="BW208" s="144"/>
      <c r="BX208" s="144"/>
      <c r="BY208" s="144"/>
      <c r="BZ208" s="144"/>
      <c r="CA208" s="144"/>
      <c r="CB208" s="144"/>
      <c r="CC208" s="144"/>
      <c r="CD208" s="144"/>
      <c r="CE208" s="144"/>
      <c r="CF208" s="144"/>
      <c r="CG208" s="144"/>
      <c r="CH208" s="144"/>
      <c r="CI208" s="144"/>
      <c r="CJ208" s="144"/>
      <c r="CK208" s="144"/>
      <c r="CL208" s="144"/>
      <c r="CM208" s="144"/>
      <c r="CN208" s="144"/>
      <c r="CO208" s="144"/>
      <c r="CP208" s="144"/>
      <c r="CQ208" s="144"/>
      <c r="CR208" s="144"/>
      <c r="CS208" s="144"/>
      <c r="CT208" s="144"/>
      <c r="CU208" s="144"/>
      <c r="CV208" s="144"/>
      <c r="CW208" s="144"/>
      <c r="CX208" s="144"/>
      <c r="CY208" s="144"/>
      <c r="CZ208" s="144"/>
      <c r="DA208" s="144"/>
      <c r="DB208" s="144"/>
      <c r="DC208" s="144"/>
      <c r="DD208" s="144"/>
      <c r="DE208" s="144"/>
    </row>
    <row r="209" spans="1:109" x14ac:dyDescent="0.1">
      <c r="A209" s="113" t="s">
        <v>237</v>
      </c>
      <c r="B209" s="154" t="s">
        <v>199</v>
      </c>
      <c r="C209" s="154" t="s">
        <v>199</v>
      </c>
      <c r="D209" s="154" t="s">
        <v>199</v>
      </c>
      <c r="E209" s="154" t="s">
        <v>199</v>
      </c>
      <c r="F209" s="154" t="s">
        <v>199</v>
      </c>
      <c r="G209" s="154" t="s">
        <v>199</v>
      </c>
      <c r="H209" s="154" t="s">
        <v>199</v>
      </c>
      <c r="I209" s="154" t="s">
        <v>238</v>
      </c>
      <c r="J209" s="154" t="s">
        <v>238</v>
      </c>
      <c r="K209" s="154" t="s">
        <v>238</v>
      </c>
      <c r="L209" s="154" t="s">
        <v>238</v>
      </c>
      <c r="M209" s="154" t="s">
        <v>238</v>
      </c>
      <c r="N209" s="154" t="s">
        <v>238</v>
      </c>
      <c r="O209" s="154" t="s">
        <v>238</v>
      </c>
      <c r="P209" s="154" t="s">
        <v>238</v>
      </c>
      <c r="Q209" s="154" t="s">
        <v>238</v>
      </c>
      <c r="R209" s="154" t="s">
        <v>238</v>
      </c>
      <c r="S209" s="154" t="s">
        <v>238</v>
      </c>
      <c r="T209" s="154" t="s">
        <v>238</v>
      </c>
      <c r="U209" s="154" t="s">
        <v>238</v>
      </c>
      <c r="V209" s="154" t="s">
        <v>238</v>
      </c>
      <c r="W209" s="154" t="s">
        <v>238</v>
      </c>
      <c r="X209" s="154" t="s">
        <v>238</v>
      </c>
      <c r="Y209" s="154" t="s">
        <v>238</v>
      </c>
      <c r="Z209" s="154" t="s">
        <v>238</v>
      </c>
      <c r="AA209" s="154" t="s">
        <v>238</v>
      </c>
      <c r="AB209" s="154" t="s">
        <v>238</v>
      </c>
      <c r="AC209" s="154" t="s">
        <v>238</v>
      </c>
      <c r="AD209" s="154" t="s">
        <v>238</v>
      </c>
      <c r="AE209" s="154" t="s">
        <v>238</v>
      </c>
      <c r="AF209" s="154" t="s">
        <v>238</v>
      </c>
      <c r="AG209" s="154" t="s">
        <v>238</v>
      </c>
      <c r="AH209" s="154" t="s">
        <v>238</v>
      </c>
      <c r="AI209" s="154" t="s">
        <v>238</v>
      </c>
      <c r="AJ209" s="144"/>
      <c r="AK209" s="144"/>
      <c r="AL209" s="144"/>
      <c r="AM209" s="144"/>
      <c r="AN209" s="144"/>
      <c r="AO209" s="144"/>
      <c r="AP209" s="144"/>
      <c r="AQ209" s="144"/>
      <c r="AR209" s="144"/>
      <c r="AS209" s="144"/>
      <c r="AT209" s="144"/>
      <c r="AU209" s="144"/>
      <c r="AV209" s="144"/>
      <c r="AW209" s="144"/>
      <c r="AX209" s="144"/>
      <c r="AY209" s="144"/>
      <c r="AZ209" s="144"/>
      <c r="BA209" s="144"/>
      <c r="BB209" s="144"/>
      <c r="BC209" s="144"/>
      <c r="BD209" s="144"/>
      <c r="BE209" s="144"/>
      <c r="BF209" s="144"/>
      <c r="BG209" s="144"/>
      <c r="BH209" s="144"/>
      <c r="BI209" s="144"/>
      <c r="BJ209" s="144"/>
      <c r="BK209" s="144"/>
      <c r="BL209" s="144"/>
      <c r="BM209" s="144"/>
      <c r="BN209" s="144"/>
      <c r="BO209" s="144"/>
      <c r="BP209" s="144"/>
      <c r="BQ209" s="144"/>
      <c r="BR209" s="144"/>
      <c r="BS209" s="144"/>
      <c r="BT209" s="144"/>
      <c r="BU209" s="144"/>
      <c r="BV209" s="144"/>
      <c r="BW209" s="144"/>
      <c r="BX209" s="144"/>
      <c r="BY209" s="144"/>
      <c r="BZ209" s="144"/>
      <c r="CA209" s="144"/>
      <c r="CB209" s="144"/>
      <c r="CC209" s="144"/>
      <c r="CD209" s="144"/>
      <c r="CE209" s="144"/>
      <c r="CF209" s="144"/>
      <c r="CG209" s="144"/>
      <c r="CH209" s="144"/>
      <c r="CI209" s="144"/>
      <c r="CJ209" s="144"/>
      <c r="CK209" s="144"/>
      <c r="CL209" s="144"/>
      <c r="CM209" s="144"/>
      <c r="CN209" s="144"/>
      <c r="CO209" s="144"/>
      <c r="CP209" s="144"/>
      <c r="CQ209" s="144"/>
      <c r="CR209" s="144"/>
      <c r="CS209" s="144"/>
      <c r="CT209" s="144"/>
      <c r="CU209" s="144"/>
      <c r="CV209" s="144"/>
      <c r="CW209" s="144"/>
      <c r="CX209" s="144"/>
      <c r="CY209" s="144"/>
      <c r="CZ209" s="144"/>
      <c r="DA209" s="144"/>
      <c r="DB209" s="144"/>
      <c r="DC209" s="144"/>
      <c r="DD209" s="144"/>
      <c r="DE209" s="144"/>
    </row>
    <row r="210" spans="1:109" x14ac:dyDescent="0.1">
      <c r="A210" s="115" t="s">
        <v>330</v>
      </c>
      <c r="B210" s="154" t="s">
        <v>199</v>
      </c>
      <c r="C210" s="154" t="s">
        <v>199</v>
      </c>
      <c r="D210" s="154" t="s">
        <v>199</v>
      </c>
      <c r="E210" s="154" t="s">
        <v>199</v>
      </c>
      <c r="F210" s="154" t="s">
        <v>199</v>
      </c>
      <c r="G210" s="154" t="s">
        <v>199</v>
      </c>
      <c r="H210" s="152">
        <v>-899</v>
      </c>
      <c r="I210" s="152">
        <v>-1407</v>
      </c>
      <c r="J210" s="152">
        <v>-1648</v>
      </c>
      <c r="K210" s="152">
        <v>-1968</v>
      </c>
      <c r="L210" s="152">
        <v>-1993</v>
      </c>
      <c r="M210" s="152">
        <v>-2215</v>
      </c>
      <c r="N210" s="152">
        <v>-2920</v>
      </c>
      <c r="O210" s="152">
        <v>-2780</v>
      </c>
      <c r="P210" s="152">
        <v>-2550</v>
      </c>
      <c r="Q210" s="152">
        <v>-2406</v>
      </c>
      <c r="R210" s="152">
        <v>-2553</v>
      </c>
      <c r="S210" s="152">
        <v>-2262</v>
      </c>
      <c r="T210" s="152">
        <v>-1675</v>
      </c>
      <c r="U210" s="152">
        <v>-1347</v>
      </c>
      <c r="V210" s="152">
        <v>-2054</v>
      </c>
      <c r="W210" s="152">
        <v>-1177</v>
      </c>
      <c r="X210" s="152">
        <v>-1367</v>
      </c>
      <c r="Y210" s="152">
        <v>-1484</v>
      </c>
      <c r="Z210" s="153">
        <v>-1862.42075</v>
      </c>
      <c r="AA210" s="153">
        <v>-1980.7361800000001</v>
      </c>
      <c r="AB210" s="153">
        <v>-2110.4518200000002</v>
      </c>
      <c r="AC210" s="153">
        <v>-2387.5145699999998</v>
      </c>
      <c r="AD210" s="153">
        <v>-2663</v>
      </c>
      <c r="AE210" s="153">
        <v>-2861</v>
      </c>
      <c r="AF210" s="153">
        <v>-3072</v>
      </c>
      <c r="AG210" s="153">
        <v>-3297</v>
      </c>
      <c r="AH210" s="153">
        <v>-3536</v>
      </c>
      <c r="AI210" s="153">
        <v>-3789</v>
      </c>
      <c r="AJ210" s="144"/>
      <c r="AK210" s="144"/>
      <c r="AL210" s="144"/>
      <c r="AM210" s="144"/>
      <c r="AN210" s="144"/>
      <c r="AO210" s="144"/>
      <c r="AP210" s="144"/>
      <c r="AQ210" s="144"/>
      <c r="AR210" s="144"/>
      <c r="AS210" s="144"/>
      <c r="AT210" s="144"/>
      <c r="AU210" s="144"/>
      <c r="AV210" s="144"/>
      <c r="AW210" s="144"/>
      <c r="AX210" s="144"/>
      <c r="AY210" s="144"/>
      <c r="AZ210" s="144"/>
      <c r="BA210" s="144"/>
      <c r="BB210" s="144"/>
      <c r="BC210" s="144"/>
      <c r="BD210" s="144"/>
      <c r="BE210" s="144"/>
      <c r="BF210" s="144"/>
      <c r="BG210" s="144"/>
      <c r="BH210" s="144"/>
      <c r="BI210" s="144"/>
      <c r="BJ210" s="144"/>
      <c r="BK210" s="144"/>
      <c r="BL210" s="144"/>
      <c r="BM210" s="144"/>
      <c r="BN210" s="144"/>
      <c r="BO210" s="144"/>
      <c r="BP210" s="144"/>
      <c r="BQ210" s="144"/>
      <c r="BR210" s="144"/>
      <c r="BS210" s="144"/>
      <c r="BT210" s="144"/>
      <c r="BU210" s="144"/>
      <c r="BV210" s="144"/>
      <c r="BW210" s="144"/>
      <c r="BX210" s="144"/>
      <c r="BY210" s="144"/>
      <c r="BZ210" s="144"/>
      <c r="CA210" s="144"/>
      <c r="CB210" s="144"/>
      <c r="CC210" s="144"/>
      <c r="CD210" s="144"/>
      <c r="CE210" s="144"/>
      <c r="CF210" s="144"/>
      <c r="CG210" s="144"/>
      <c r="CH210" s="144"/>
      <c r="CI210" s="144"/>
      <c r="CJ210" s="144"/>
      <c r="CK210" s="144"/>
      <c r="CL210" s="144"/>
      <c r="CM210" s="144"/>
      <c r="CN210" s="144"/>
      <c r="CO210" s="144"/>
      <c r="CP210" s="144"/>
      <c r="CQ210" s="144"/>
      <c r="CR210" s="144"/>
      <c r="CS210" s="144"/>
      <c r="CT210" s="144"/>
      <c r="CU210" s="144"/>
      <c r="CV210" s="144"/>
      <c r="CW210" s="144"/>
      <c r="CX210" s="144"/>
      <c r="CY210" s="144"/>
      <c r="CZ210" s="144"/>
      <c r="DA210" s="144"/>
      <c r="DB210" s="144"/>
      <c r="DC210" s="144"/>
      <c r="DD210" s="144"/>
      <c r="DE210" s="144"/>
    </row>
    <row r="211" spans="1:109" x14ac:dyDescent="0.1">
      <c r="A211" s="113" t="s">
        <v>210</v>
      </c>
      <c r="B211" s="154" t="s">
        <v>199</v>
      </c>
      <c r="C211" s="154" t="s">
        <v>199</v>
      </c>
      <c r="D211" s="154" t="s">
        <v>199</v>
      </c>
      <c r="E211" s="154" t="s">
        <v>199</v>
      </c>
      <c r="F211" s="154" t="s">
        <v>199</v>
      </c>
      <c r="G211" s="154" t="s">
        <v>199</v>
      </c>
      <c r="H211" s="153">
        <v>-822</v>
      </c>
      <c r="I211" s="153">
        <v>-1295.875</v>
      </c>
      <c r="J211" s="153">
        <v>-1586.36</v>
      </c>
      <c r="K211" s="153">
        <v>-1858</v>
      </c>
      <c r="L211" s="153">
        <v>-1940.1666700000001</v>
      </c>
      <c r="M211" s="153">
        <v>-2213.7311100000002</v>
      </c>
      <c r="N211" s="153">
        <v>-2876.92</v>
      </c>
      <c r="O211" s="153">
        <v>-2971.2727300000001</v>
      </c>
      <c r="P211" s="153">
        <v>-2697.1727799999999</v>
      </c>
      <c r="Q211" s="153">
        <v>-2503.1222600000001</v>
      </c>
      <c r="R211" s="153">
        <v>-2429.3758800000001</v>
      </c>
      <c r="S211" s="153">
        <v>-2313.1322399999999</v>
      </c>
      <c r="T211" s="153">
        <v>-1919.3805500000001</v>
      </c>
      <c r="U211" s="153">
        <v>-1625.1586299999999</v>
      </c>
      <c r="V211" s="153">
        <v>-2145.5313999999998</v>
      </c>
      <c r="W211" s="153">
        <v>-1113.56224</v>
      </c>
      <c r="X211" s="153">
        <v>-1453.38183</v>
      </c>
      <c r="Y211" s="153">
        <v>-1443.3905400000001</v>
      </c>
      <c r="Z211" s="154" t="s">
        <v>199</v>
      </c>
      <c r="AA211" s="154" t="s">
        <v>199</v>
      </c>
      <c r="AB211" s="154" t="s">
        <v>199</v>
      </c>
      <c r="AC211" s="154" t="s">
        <v>199</v>
      </c>
      <c r="AD211" s="154" t="s">
        <v>199</v>
      </c>
      <c r="AE211" s="154" t="s">
        <v>199</v>
      </c>
      <c r="AF211" s="154" t="s">
        <v>199</v>
      </c>
      <c r="AG211" s="154" t="s">
        <v>199</v>
      </c>
      <c r="AH211" s="154" t="s">
        <v>199</v>
      </c>
      <c r="AI211" s="154" t="s">
        <v>199</v>
      </c>
      <c r="AJ211" s="144"/>
      <c r="AK211" s="144"/>
      <c r="AL211" s="144"/>
      <c r="AM211" s="144"/>
      <c r="AN211" s="144"/>
      <c r="AO211" s="144"/>
      <c r="AP211" s="144"/>
      <c r="AQ211" s="144"/>
      <c r="AR211" s="144"/>
      <c r="AS211" s="144"/>
      <c r="AT211" s="144"/>
      <c r="AU211" s="144"/>
      <c r="AV211" s="144"/>
      <c r="AW211" s="144"/>
      <c r="AX211" s="144"/>
      <c r="AY211" s="144"/>
      <c r="AZ211" s="144"/>
      <c r="BA211" s="144"/>
      <c r="BB211" s="144"/>
      <c r="BC211" s="144"/>
      <c r="BD211" s="144"/>
      <c r="BE211" s="144"/>
      <c r="BF211" s="144"/>
      <c r="BG211" s="144"/>
      <c r="BH211" s="144"/>
      <c r="BI211" s="144"/>
      <c r="BJ211" s="144"/>
      <c r="BK211" s="144"/>
      <c r="BL211" s="144"/>
      <c r="BM211" s="144"/>
      <c r="BN211" s="144"/>
      <c r="BO211" s="144"/>
      <c r="BP211" s="144"/>
      <c r="BQ211" s="144"/>
      <c r="BR211" s="144"/>
      <c r="BS211" s="144"/>
      <c r="BT211" s="144"/>
      <c r="BU211" s="144"/>
      <c r="BV211" s="144"/>
      <c r="BW211" s="144"/>
      <c r="BX211" s="144"/>
      <c r="BY211" s="144"/>
      <c r="BZ211" s="144"/>
      <c r="CA211" s="144"/>
      <c r="CB211" s="144"/>
      <c r="CC211" s="144"/>
      <c r="CD211" s="144"/>
      <c r="CE211" s="144"/>
      <c r="CF211" s="144"/>
      <c r="CG211" s="144"/>
      <c r="CH211" s="144"/>
      <c r="CI211" s="144"/>
      <c r="CJ211" s="144"/>
      <c r="CK211" s="144"/>
      <c r="CL211" s="144"/>
      <c r="CM211" s="144"/>
      <c r="CN211" s="144"/>
      <c r="CO211" s="144"/>
      <c r="CP211" s="144"/>
      <c r="CQ211" s="144"/>
      <c r="CR211" s="144"/>
      <c r="CS211" s="144"/>
      <c r="CT211" s="144"/>
      <c r="CU211" s="144"/>
      <c r="CV211" s="144"/>
      <c r="CW211" s="144"/>
      <c r="CX211" s="144"/>
      <c r="CY211" s="144"/>
      <c r="CZ211" s="144"/>
      <c r="DA211" s="144"/>
      <c r="DB211" s="144"/>
      <c r="DC211" s="144"/>
      <c r="DD211" s="144"/>
      <c r="DE211" s="144"/>
    </row>
    <row r="212" spans="1:109" x14ac:dyDescent="0.1">
      <c r="A212" s="113" t="s">
        <v>211</v>
      </c>
      <c r="B212" s="154" t="s">
        <v>199</v>
      </c>
      <c r="C212" s="154" t="s">
        <v>199</v>
      </c>
      <c r="D212" s="154" t="s">
        <v>199</v>
      </c>
      <c r="E212" s="154" t="s">
        <v>199</v>
      </c>
      <c r="F212" s="154" t="s">
        <v>199</v>
      </c>
      <c r="G212" s="154" t="s">
        <v>199</v>
      </c>
      <c r="H212" s="153">
        <v>-818</v>
      </c>
      <c r="I212" s="153">
        <v>-1300</v>
      </c>
      <c r="J212" s="153">
        <v>-1600</v>
      </c>
      <c r="K212" s="153">
        <v>-1850</v>
      </c>
      <c r="L212" s="153">
        <v>-1925</v>
      </c>
      <c r="M212" s="153">
        <v>-2000</v>
      </c>
      <c r="N212" s="153">
        <v>-2882.5</v>
      </c>
      <c r="O212" s="153">
        <v>-2978</v>
      </c>
      <c r="P212" s="153">
        <v>-2753.7094499999998</v>
      </c>
      <c r="Q212" s="153">
        <v>-2529</v>
      </c>
      <c r="R212" s="153">
        <v>-2447.6999999999998</v>
      </c>
      <c r="S212" s="153">
        <v>-2384.1892699999999</v>
      </c>
      <c r="T212" s="153">
        <v>-2000</v>
      </c>
      <c r="U212" s="153">
        <v>-1677.8986</v>
      </c>
      <c r="V212" s="153">
        <v>-2186.08556</v>
      </c>
      <c r="W212" s="153">
        <v>-1105.2802300000001</v>
      </c>
      <c r="X212" s="153">
        <v>-1478.5</v>
      </c>
      <c r="Y212" s="153">
        <v>-1476.5</v>
      </c>
      <c r="Z212" s="153">
        <v>-1884.46515</v>
      </c>
      <c r="AA212" s="153">
        <v>-1974</v>
      </c>
      <c r="AB212" s="153">
        <v>-2088.9093499999999</v>
      </c>
      <c r="AC212" s="153">
        <v>-2387.5145699999998</v>
      </c>
      <c r="AD212" s="153">
        <v>-2663</v>
      </c>
      <c r="AE212" s="153">
        <v>-2861</v>
      </c>
      <c r="AF212" s="153">
        <v>-3072</v>
      </c>
      <c r="AG212" s="153">
        <v>-3297</v>
      </c>
      <c r="AH212" s="153">
        <v>-3536</v>
      </c>
      <c r="AI212" s="153">
        <v>-3789</v>
      </c>
      <c r="AJ212" s="144"/>
      <c r="AK212" s="144"/>
      <c r="AL212" s="144"/>
      <c r="AM212" s="144"/>
      <c r="AN212" s="144"/>
      <c r="AO212" s="144"/>
      <c r="AP212" s="144"/>
      <c r="AQ212" s="144"/>
      <c r="AR212" s="144"/>
      <c r="AS212" s="144"/>
      <c r="AT212" s="144"/>
      <c r="AU212" s="144"/>
      <c r="AV212" s="144"/>
      <c r="AW212" s="144"/>
      <c r="AX212" s="144"/>
      <c r="AY212" s="144"/>
      <c r="AZ212" s="144"/>
      <c r="BA212" s="144"/>
      <c r="BB212" s="144"/>
      <c r="BC212" s="144"/>
      <c r="BD212" s="144"/>
      <c r="BE212" s="144"/>
      <c r="BF212" s="144"/>
      <c r="BG212" s="144"/>
      <c r="BH212" s="144"/>
      <c r="BI212" s="144"/>
      <c r="BJ212" s="144"/>
      <c r="BK212" s="144"/>
      <c r="BL212" s="144"/>
      <c r="BM212" s="144"/>
      <c r="BN212" s="144"/>
      <c r="BO212" s="144"/>
      <c r="BP212" s="144"/>
      <c r="BQ212" s="144"/>
      <c r="BR212" s="144"/>
      <c r="BS212" s="144"/>
      <c r="BT212" s="144"/>
      <c r="BU212" s="144"/>
      <c r="BV212" s="144"/>
      <c r="BW212" s="144"/>
      <c r="BX212" s="144"/>
      <c r="BY212" s="144"/>
      <c r="BZ212" s="144"/>
      <c r="CA212" s="144"/>
      <c r="CB212" s="144"/>
      <c r="CC212" s="144"/>
      <c r="CD212" s="144"/>
      <c r="CE212" s="144"/>
      <c r="CF212" s="144"/>
      <c r="CG212" s="144"/>
      <c r="CH212" s="144"/>
      <c r="CI212" s="144"/>
      <c r="CJ212" s="144"/>
      <c r="CK212" s="144"/>
      <c r="CL212" s="144"/>
      <c r="CM212" s="144"/>
      <c r="CN212" s="144"/>
      <c r="CO212" s="144"/>
      <c r="CP212" s="144"/>
      <c r="CQ212" s="144"/>
      <c r="CR212" s="144"/>
      <c r="CS212" s="144"/>
      <c r="CT212" s="144"/>
      <c r="CU212" s="144"/>
      <c r="CV212" s="144"/>
      <c r="CW212" s="144"/>
      <c r="CX212" s="144"/>
      <c r="CY212" s="144"/>
      <c r="CZ212" s="144"/>
      <c r="DA212" s="144"/>
      <c r="DB212" s="144"/>
      <c r="DC212" s="144"/>
      <c r="DD212" s="144"/>
      <c r="DE212" s="144"/>
    </row>
    <row r="213" spans="1:109" x14ac:dyDescent="0.1">
      <c r="A213" s="113" t="s">
        <v>212</v>
      </c>
      <c r="B213" s="154" t="s">
        <v>199</v>
      </c>
      <c r="C213" s="154" t="s">
        <v>199</v>
      </c>
      <c r="D213" s="154" t="s">
        <v>199</v>
      </c>
      <c r="E213" s="154" t="s">
        <v>199</v>
      </c>
      <c r="F213" s="154" t="s">
        <v>199</v>
      </c>
      <c r="G213" s="154" t="s">
        <v>199</v>
      </c>
      <c r="H213" s="153">
        <v>-900</v>
      </c>
      <c r="I213" s="153">
        <v>-1318</v>
      </c>
      <c r="J213" s="153">
        <v>-1603</v>
      </c>
      <c r="K213" s="153">
        <v>-1938</v>
      </c>
      <c r="L213" s="153">
        <v>-2041</v>
      </c>
      <c r="M213" s="153">
        <v>-4395.34</v>
      </c>
      <c r="N213" s="153">
        <v>-3100</v>
      </c>
      <c r="O213" s="153">
        <v>-3500</v>
      </c>
      <c r="P213" s="153">
        <v>-3000</v>
      </c>
      <c r="Q213" s="153">
        <v>-2883</v>
      </c>
      <c r="R213" s="153">
        <v>-2800</v>
      </c>
      <c r="S213" s="153">
        <v>-2585</v>
      </c>
      <c r="T213" s="153">
        <v>-2050</v>
      </c>
      <c r="U213" s="153">
        <v>-1900</v>
      </c>
      <c r="V213" s="153">
        <v>-2231.5</v>
      </c>
      <c r="W213" s="153">
        <v>-1282.9000000000001</v>
      </c>
      <c r="X213" s="153">
        <v>-1550</v>
      </c>
      <c r="Y213" s="153">
        <v>-1696</v>
      </c>
      <c r="Z213" s="153">
        <v>-1913</v>
      </c>
      <c r="AA213" s="153">
        <v>-2631.3232499999999</v>
      </c>
      <c r="AB213" s="153">
        <v>-2246.2921999999999</v>
      </c>
      <c r="AC213" s="153">
        <v>-2425</v>
      </c>
      <c r="AD213" s="153">
        <v>-2663</v>
      </c>
      <c r="AE213" s="153">
        <v>-2861</v>
      </c>
      <c r="AF213" s="153">
        <v>-3072</v>
      </c>
      <c r="AG213" s="153">
        <v>-3297</v>
      </c>
      <c r="AH213" s="153">
        <v>-3536</v>
      </c>
      <c r="AI213" s="153">
        <v>-3789</v>
      </c>
      <c r="AJ213" s="144"/>
      <c r="AK213" s="144"/>
      <c r="AL213" s="144"/>
      <c r="AM213" s="144"/>
      <c r="AN213" s="144"/>
      <c r="AO213" s="144"/>
      <c r="AP213" s="144"/>
      <c r="AQ213" s="144"/>
      <c r="AR213" s="144"/>
      <c r="AS213" s="144"/>
      <c r="AT213" s="144"/>
      <c r="AU213" s="144"/>
      <c r="AV213" s="144"/>
      <c r="AW213" s="144"/>
      <c r="AX213" s="144"/>
      <c r="AY213" s="144"/>
      <c r="AZ213" s="144"/>
      <c r="BA213" s="144"/>
      <c r="BB213" s="144"/>
      <c r="BC213" s="144"/>
      <c r="BD213" s="144"/>
      <c r="BE213" s="144"/>
      <c r="BF213" s="144"/>
      <c r="BG213" s="144"/>
      <c r="BH213" s="144"/>
      <c r="BI213" s="144"/>
      <c r="BJ213" s="144"/>
      <c r="BK213" s="144"/>
      <c r="BL213" s="144"/>
      <c r="BM213" s="144"/>
      <c r="BN213" s="144"/>
      <c r="BO213" s="144"/>
      <c r="BP213" s="144"/>
      <c r="BQ213" s="144"/>
      <c r="BR213" s="144"/>
      <c r="BS213" s="144"/>
      <c r="BT213" s="144"/>
      <c r="BU213" s="144"/>
      <c r="BV213" s="144"/>
      <c r="BW213" s="144"/>
      <c r="BX213" s="144"/>
      <c r="BY213" s="144"/>
      <c r="BZ213" s="144"/>
      <c r="CA213" s="144"/>
      <c r="CB213" s="144"/>
      <c r="CC213" s="144"/>
      <c r="CD213" s="144"/>
      <c r="CE213" s="144"/>
      <c r="CF213" s="144"/>
      <c r="CG213" s="144"/>
      <c r="CH213" s="144"/>
      <c r="CI213" s="144"/>
      <c r="CJ213" s="144"/>
      <c r="CK213" s="144"/>
      <c r="CL213" s="144"/>
      <c r="CM213" s="144"/>
      <c r="CN213" s="144"/>
      <c r="CO213" s="144"/>
      <c r="CP213" s="144"/>
      <c r="CQ213" s="144"/>
      <c r="CR213" s="144"/>
      <c r="CS213" s="144"/>
      <c r="CT213" s="144"/>
      <c r="CU213" s="144"/>
      <c r="CV213" s="144"/>
      <c r="CW213" s="144"/>
      <c r="CX213" s="144"/>
      <c r="CY213" s="144"/>
      <c r="CZ213" s="144"/>
      <c r="DA213" s="144"/>
      <c r="DB213" s="144"/>
      <c r="DC213" s="144"/>
      <c r="DD213" s="144"/>
      <c r="DE213" s="144"/>
    </row>
    <row r="214" spans="1:109" x14ac:dyDescent="0.1">
      <c r="A214" s="113" t="s">
        <v>213</v>
      </c>
      <c r="B214" s="154" t="s">
        <v>199</v>
      </c>
      <c r="C214" s="154" t="s">
        <v>199</v>
      </c>
      <c r="D214" s="154" t="s">
        <v>199</v>
      </c>
      <c r="E214" s="154" t="s">
        <v>199</v>
      </c>
      <c r="F214" s="154" t="s">
        <v>199</v>
      </c>
      <c r="G214" s="154" t="s">
        <v>199</v>
      </c>
      <c r="H214" s="153">
        <v>-750</v>
      </c>
      <c r="I214" s="153">
        <v>-1269</v>
      </c>
      <c r="J214" s="153">
        <v>-1533</v>
      </c>
      <c r="K214" s="153">
        <v>-1794</v>
      </c>
      <c r="L214" s="153">
        <v>-1838</v>
      </c>
      <c r="M214" s="153">
        <v>-1800</v>
      </c>
      <c r="N214" s="153">
        <v>-2575</v>
      </c>
      <c r="O214" s="153">
        <v>-2579</v>
      </c>
      <c r="P214" s="153">
        <v>-2201</v>
      </c>
      <c r="Q214" s="153">
        <v>-2040</v>
      </c>
      <c r="R214" s="153">
        <v>-2117</v>
      </c>
      <c r="S214" s="153">
        <v>-2011</v>
      </c>
      <c r="T214" s="153">
        <v>-1557</v>
      </c>
      <c r="U214" s="153">
        <v>-1124.1415500000001</v>
      </c>
      <c r="V214" s="153">
        <v>-1827</v>
      </c>
      <c r="W214" s="153">
        <v>-1029</v>
      </c>
      <c r="X214" s="153">
        <v>-1314</v>
      </c>
      <c r="Y214" s="153">
        <v>-1039</v>
      </c>
      <c r="Z214" s="153">
        <v>-1793</v>
      </c>
      <c r="AA214" s="153">
        <v>-1651.12374</v>
      </c>
      <c r="AB214" s="153">
        <v>-1981.6</v>
      </c>
      <c r="AC214" s="153">
        <v>-2350.0291400000001</v>
      </c>
      <c r="AD214" s="153">
        <v>-2663</v>
      </c>
      <c r="AE214" s="153">
        <v>-2861</v>
      </c>
      <c r="AF214" s="153">
        <v>-3072</v>
      </c>
      <c r="AG214" s="153">
        <v>-3297</v>
      </c>
      <c r="AH214" s="153">
        <v>-3536</v>
      </c>
      <c r="AI214" s="153">
        <v>-3789</v>
      </c>
      <c r="AJ214" s="144"/>
      <c r="AK214" s="144"/>
      <c r="AL214" s="144"/>
      <c r="AM214" s="144"/>
      <c r="AN214" s="144"/>
      <c r="AO214" s="144"/>
      <c r="AP214" s="144"/>
      <c r="AQ214" s="144"/>
      <c r="AR214" s="144"/>
      <c r="AS214" s="144"/>
      <c r="AT214" s="144"/>
      <c r="AU214" s="144"/>
      <c r="AV214" s="144"/>
      <c r="AW214" s="144"/>
      <c r="AX214" s="144"/>
      <c r="AY214" s="144"/>
      <c r="AZ214" s="144"/>
      <c r="BA214" s="144"/>
      <c r="BB214" s="144"/>
      <c r="BC214" s="144"/>
      <c r="BD214" s="144"/>
      <c r="BE214" s="144"/>
      <c r="BF214" s="144"/>
      <c r="BG214" s="144"/>
      <c r="BH214" s="144"/>
      <c r="BI214" s="144"/>
      <c r="BJ214" s="144"/>
      <c r="BK214" s="144"/>
      <c r="BL214" s="144"/>
      <c r="BM214" s="144"/>
      <c r="BN214" s="144"/>
      <c r="BO214" s="144"/>
      <c r="BP214" s="144"/>
      <c r="BQ214" s="144"/>
      <c r="BR214" s="144"/>
      <c r="BS214" s="144"/>
      <c r="BT214" s="144"/>
      <c r="BU214" s="144"/>
      <c r="BV214" s="144"/>
      <c r="BW214" s="144"/>
      <c r="BX214" s="144"/>
      <c r="BY214" s="144"/>
      <c r="BZ214" s="144"/>
      <c r="CA214" s="144"/>
      <c r="CB214" s="144"/>
      <c r="CC214" s="144"/>
      <c r="CD214" s="144"/>
      <c r="CE214" s="144"/>
      <c r="CF214" s="144"/>
      <c r="CG214" s="144"/>
      <c r="CH214" s="144"/>
      <c r="CI214" s="144"/>
      <c r="CJ214" s="144"/>
      <c r="CK214" s="144"/>
      <c r="CL214" s="144"/>
      <c r="CM214" s="144"/>
      <c r="CN214" s="144"/>
      <c r="CO214" s="144"/>
      <c r="CP214" s="144"/>
      <c r="CQ214" s="144"/>
      <c r="CR214" s="144"/>
      <c r="CS214" s="144"/>
      <c r="CT214" s="144"/>
      <c r="CU214" s="144"/>
      <c r="CV214" s="144"/>
      <c r="CW214" s="144"/>
      <c r="CX214" s="144"/>
      <c r="CY214" s="144"/>
      <c r="CZ214" s="144"/>
      <c r="DA214" s="144"/>
      <c r="DB214" s="144"/>
      <c r="DC214" s="144"/>
      <c r="DD214" s="144"/>
      <c r="DE214" s="144"/>
    </row>
    <row r="215" spans="1:109" x14ac:dyDescent="0.1">
      <c r="A215" s="113" t="s">
        <v>214</v>
      </c>
      <c r="B215" s="154" t="s">
        <v>199</v>
      </c>
      <c r="C215" s="154" t="s">
        <v>199</v>
      </c>
      <c r="D215" s="154" t="s">
        <v>199</v>
      </c>
      <c r="E215" s="154" t="s">
        <v>199</v>
      </c>
      <c r="F215" s="154" t="s">
        <v>199</v>
      </c>
      <c r="G215" s="154" t="s">
        <v>199</v>
      </c>
      <c r="H215" s="148">
        <v>53.805199999999999</v>
      </c>
      <c r="I215" s="148">
        <v>13.91436</v>
      </c>
      <c r="J215" s="148">
        <v>25.113289999999999</v>
      </c>
      <c r="K215" s="148">
        <v>62.497999999999998</v>
      </c>
      <c r="L215" s="148">
        <v>69.628579999999999</v>
      </c>
      <c r="M215" s="148">
        <v>777.02855999999997</v>
      </c>
      <c r="N215" s="148">
        <v>147.12639999999999</v>
      </c>
      <c r="O215" s="148">
        <v>216.81458000000001</v>
      </c>
      <c r="P215" s="148">
        <v>250.26902000000001</v>
      </c>
      <c r="Q215" s="148">
        <v>205.52499</v>
      </c>
      <c r="R215" s="148">
        <v>152.14213000000001</v>
      </c>
      <c r="S215" s="148">
        <v>172.02929</v>
      </c>
      <c r="T215" s="148">
        <v>155.59697</v>
      </c>
      <c r="U215" s="148">
        <v>203.53413</v>
      </c>
      <c r="V215" s="148">
        <v>113.75085</v>
      </c>
      <c r="W215" s="148">
        <v>69.876810000000006</v>
      </c>
      <c r="X215" s="148">
        <v>66.70917</v>
      </c>
      <c r="Y215" s="148">
        <v>150.39445000000001</v>
      </c>
      <c r="Z215" s="148">
        <v>43.603659999999998</v>
      </c>
      <c r="AA215" s="148">
        <v>250.24065999999999</v>
      </c>
      <c r="AB215" s="148">
        <v>89.518169999999998</v>
      </c>
      <c r="AC215" s="148">
        <v>37.485430000000001</v>
      </c>
      <c r="AD215" s="148">
        <v>0</v>
      </c>
      <c r="AE215" s="148">
        <v>0</v>
      </c>
      <c r="AF215" s="148">
        <v>0</v>
      </c>
      <c r="AG215" s="148">
        <v>0</v>
      </c>
      <c r="AH215" s="148">
        <v>0</v>
      </c>
      <c r="AI215" s="148">
        <v>0</v>
      </c>
      <c r="AJ215" s="144"/>
      <c r="AK215" s="144"/>
      <c r="AL215" s="144"/>
      <c r="AM215" s="144"/>
      <c r="AN215" s="144"/>
      <c r="AO215" s="144"/>
      <c r="AP215" s="144"/>
      <c r="AQ215" s="144"/>
      <c r="AR215" s="144"/>
      <c r="AS215" s="144"/>
      <c r="AT215" s="144"/>
      <c r="AU215" s="144"/>
      <c r="AV215" s="144"/>
      <c r="AW215" s="144"/>
      <c r="AX215" s="144"/>
      <c r="AY215" s="144"/>
      <c r="AZ215" s="144"/>
      <c r="BA215" s="144"/>
      <c r="BB215" s="144"/>
      <c r="BC215" s="144"/>
      <c r="BD215" s="144"/>
      <c r="BE215" s="144"/>
      <c r="BF215" s="144"/>
      <c r="BG215" s="144"/>
      <c r="BH215" s="144"/>
      <c r="BI215" s="144"/>
      <c r="BJ215" s="144"/>
      <c r="BK215" s="144"/>
      <c r="BL215" s="144"/>
      <c r="BM215" s="144"/>
      <c r="BN215" s="144"/>
      <c r="BO215" s="144"/>
      <c r="BP215" s="144"/>
      <c r="BQ215" s="144"/>
      <c r="BR215" s="144"/>
      <c r="BS215" s="144"/>
      <c r="BT215" s="144"/>
      <c r="BU215" s="144"/>
      <c r="BV215" s="144"/>
      <c r="BW215" s="144"/>
      <c r="BX215" s="144"/>
      <c r="BY215" s="144"/>
      <c r="BZ215" s="144"/>
      <c r="CA215" s="144"/>
      <c r="CB215" s="144"/>
      <c r="CC215" s="144"/>
      <c r="CD215" s="144"/>
      <c r="CE215" s="144"/>
      <c r="CF215" s="144"/>
      <c r="CG215" s="144"/>
      <c r="CH215" s="144"/>
      <c r="CI215" s="144"/>
      <c r="CJ215" s="144"/>
      <c r="CK215" s="144"/>
      <c r="CL215" s="144"/>
      <c r="CM215" s="144"/>
      <c r="CN215" s="144"/>
      <c r="CO215" s="144"/>
      <c r="CP215" s="144"/>
      <c r="CQ215" s="144"/>
      <c r="CR215" s="144"/>
      <c r="CS215" s="144"/>
      <c r="CT215" s="144"/>
      <c r="CU215" s="144"/>
      <c r="CV215" s="144"/>
      <c r="CW215" s="144"/>
      <c r="CX215" s="144"/>
      <c r="CY215" s="144"/>
      <c r="CZ215" s="144"/>
      <c r="DA215" s="144"/>
      <c r="DB215" s="144"/>
      <c r="DC215" s="144"/>
      <c r="DD215" s="144"/>
      <c r="DE215" s="144"/>
    </row>
    <row r="216" spans="1:109" x14ac:dyDescent="0.1">
      <c r="A216" s="113" t="s">
        <v>215</v>
      </c>
      <c r="B216" s="154" t="s">
        <v>199</v>
      </c>
      <c r="C216" s="154" t="s">
        <v>199</v>
      </c>
      <c r="D216" s="154" t="s">
        <v>199</v>
      </c>
      <c r="E216" s="154" t="s">
        <v>199</v>
      </c>
      <c r="F216" s="154" t="s">
        <v>199</v>
      </c>
      <c r="G216" s="154" t="s">
        <v>199</v>
      </c>
      <c r="H216" s="154" t="s">
        <v>240</v>
      </c>
      <c r="I216" s="154" t="s">
        <v>251</v>
      </c>
      <c r="J216" s="154" t="s">
        <v>251</v>
      </c>
      <c r="K216" s="154" t="s">
        <v>260</v>
      </c>
      <c r="L216" s="154" t="s">
        <v>240</v>
      </c>
      <c r="M216" s="154" t="s">
        <v>244</v>
      </c>
      <c r="N216" s="154" t="s">
        <v>232</v>
      </c>
      <c r="O216" s="154" t="s">
        <v>296</v>
      </c>
      <c r="P216" s="154" t="s">
        <v>270</v>
      </c>
      <c r="Q216" s="154" t="s">
        <v>220</v>
      </c>
      <c r="R216" s="154" t="s">
        <v>258</v>
      </c>
      <c r="S216" s="154" t="s">
        <v>331</v>
      </c>
      <c r="T216" s="154" t="s">
        <v>258</v>
      </c>
      <c r="U216" s="154" t="s">
        <v>256</v>
      </c>
      <c r="V216" s="154" t="s">
        <v>232</v>
      </c>
      <c r="W216" s="154" t="s">
        <v>251</v>
      </c>
      <c r="X216" s="154" t="s">
        <v>218</v>
      </c>
      <c r="Y216" s="154" t="s">
        <v>218</v>
      </c>
      <c r="Z216" s="154" t="s">
        <v>285</v>
      </c>
      <c r="AA216" s="154" t="s">
        <v>285</v>
      </c>
      <c r="AB216" s="154" t="s">
        <v>262</v>
      </c>
      <c r="AC216" s="154" t="s">
        <v>282</v>
      </c>
      <c r="AD216" s="154" t="s">
        <v>283</v>
      </c>
      <c r="AE216" s="154" t="s">
        <v>177</v>
      </c>
      <c r="AF216" s="154" t="s">
        <v>177</v>
      </c>
      <c r="AG216" s="154" t="s">
        <v>177</v>
      </c>
      <c r="AH216" s="154" t="s">
        <v>177</v>
      </c>
      <c r="AI216" s="154" t="s">
        <v>177</v>
      </c>
      <c r="AJ216" s="144"/>
      <c r="AK216" s="144"/>
      <c r="AL216" s="144"/>
      <c r="AM216" s="144"/>
      <c r="AN216" s="144"/>
      <c r="AO216" s="144"/>
      <c r="AP216" s="144"/>
      <c r="AQ216" s="144"/>
      <c r="AR216" s="144"/>
      <c r="AS216" s="144"/>
      <c r="AT216" s="144"/>
      <c r="AU216" s="144"/>
      <c r="AV216" s="144"/>
      <c r="AW216" s="144"/>
      <c r="AX216" s="144"/>
      <c r="AY216" s="144"/>
      <c r="AZ216" s="144"/>
      <c r="BA216" s="144"/>
      <c r="BB216" s="144"/>
      <c r="BC216" s="144"/>
      <c r="BD216" s="144"/>
      <c r="BE216" s="144"/>
      <c r="BF216" s="144"/>
      <c r="BG216" s="144"/>
      <c r="BH216" s="144"/>
      <c r="BI216" s="144"/>
      <c r="BJ216" s="144"/>
      <c r="BK216" s="144"/>
      <c r="BL216" s="144"/>
      <c r="BM216" s="144"/>
      <c r="BN216" s="144"/>
      <c r="BO216" s="144"/>
      <c r="BP216" s="144"/>
      <c r="BQ216" s="144"/>
      <c r="BR216" s="144"/>
      <c r="BS216" s="144"/>
      <c r="BT216" s="144"/>
      <c r="BU216" s="144"/>
      <c r="BV216" s="144"/>
      <c r="BW216" s="144"/>
      <c r="BX216" s="144"/>
      <c r="BY216" s="144"/>
      <c r="BZ216" s="144"/>
      <c r="CA216" s="144"/>
      <c r="CB216" s="144"/>
      <c r="CC216" s="144"/>
      <c r="CD216" s="144"/>
      <c r="CE216" s="144"/>
      <c r="CF216" s="144"/>
      <c r="CG216" s="144"/>
      <c r="CH216" s="144"/>
      <c r="CI216" s="144"/>
      <c r="CJ216" s="144"/>
      <c r="CK216" s="144"/>
      <c r="CL216" s="144"/>
      <c r="CM216" s="144"/>
      <c r="CN216" s="144"/>
      <c r="CO216" s="144"/>
      <c r="CP216" s="144"/>
      <c r="CQ216" s="144"/>
      <c r="CR216" s="144"/>
      <c r="CS216" s="144"/>
      <c r="CT216" s="144"/>
      <c r="CU216" s="144"/>
      <c r="CV216" s="144"/>
      <c r="CW216" s="144"/>
      <c r="CX216" s="144"/>
      <c r="CY216" s="144"/>
      <c r="CZ216" s="144"/>
      <c r="DA216" s="144"/>
      <c r="DB216" s="144"/>
      <c r="DC216" s="144"/>
      <c r="DD216" s="144"/>
      <c r="DE216" s="144"/>
    </row>
    <row r="217" spans="1:109" x14ac:dyDescent="0.1">
      <c r="A217" s="113" t="s">
        <v>234</v>
      </c>
      <c r="B217" s="154" t="s">
        <v>199</v>
      </c>
      <c r="C217" s="154" t="s">
        <v>199</v>
      </c>
      <c r="D217" s="154" t="s">
        <v>199</v>
      </c>
      <c r="E217" s="154" t="s">
        <v>199</v>
      </c>
      <c r="F217" s="154" t="s">
        <v>199</v>
      </c>
      <c r="G217" s="154" t="s">
        <v>199</v>
      </c>
      <c r="H217" s="154" t="s">
        <v>199</v>
      </c>
      <c r="I217" s="154" t="s">
        <v>199</v>
      </c>
      <c r="J217" s="154" t="s">
        <v>199</v>
      </c>
      <c r="K217" s="154" t="s">
        <v>199</v>
      </c>
      <c r="L217" s="155">
        <v>-2000</v>
      </c>
      <c r="M217" s="154" t="s">
        <v>199</v>
      </c>
      <c r="N217" s="155">
        <v>-3000</v>
      </c>
      <c r="O217" s="154" t="s">
        <v>199</v>
      </c>
      <c r="P217" s="154" t="s">
        <v>199</v>
      </c>
      <c r="Q217" s="154" t="s">
        <v>199</v>
      </c>
      <c r="R217" s="155">
        <v>-2500</v>
      </c>
      <c r="S217" s="154" t="s">
        <v>199</v>
      </c>
      <c r="T217" s="154" t="s">
        <v>199</v>
      </c>
      <c r="U217" s="154" t="s">
        <v>199</v>
      </c>
      <c r="V217" s="154" t="s">
        <v>199</v>
      </c>
      <c r="W217" s="154" t="s">
        <v>199</v>
      </c>
      <c r="X217" s="154" t="s">
        <v>199</v>
      </c>
      <c r="Y217" s="154" t="s">
        <v>199</v>
      </c>
      <c r="Z217" s="154" t="s">
        <v>199</v>
      </c>
      <c r="AA217" s="154" t="s">
        <v>199</v>
      </c>
      <c r="AB217" s="154" t="s">
        <v>199</v>
      </c>
      <c r="AC217" s="154" t="s">
        <v>199</v>
      </c>
      <c r="AD217" s="154" t="s">
        <v>199</v>
      </c>
      <c r="AE217" s="154" t="s">
        <v>199</v>
      </c>
      <c r="AF217" s="154" t="s">
        <v>199</v>
      </c>
      <c r="AG217" s="154" t="s">
        <v>199</v>
      </c>
      <c r="AH217" s="154" t="s">
        <v>199</v>
      </c>
      <c r="AI217" s="154" t="s">
        <v>199</v>
      </c>
      <c r="AJ217" s="144"/>
      <c r="AK217" s="144"/>
      <c r="AL217" s="144"/>
      <c r="AM217" s="144"/>
      <c r="AN217" s="144"/>
      <c r="AO217" s="144"/>
      <c r="AP217" s="144"/>
      <c r="AQ217" s="144"/>
      <c r="AR217" s="144"/>
      <c r="AS217" s="144"/>
      <c r="AT217" s="144"/>
      <c r="AU217" s="144"/>
      <c r="AV217" s="144"/>
      <c r="AW217" s="144"/>
      <c r="AX217" s="144"/>
      <c r="AY217" s="144"/>
      <c r="AZ217" s="144"/>
      <c r="BA217" s="144"/>
      <c r="BB217" s="144"/>
      <c r="BC217" s="144"/>
      <c r="BD217" s="144"/>
      <c r="BE217" s="144"/>
      <c r="BF217" s="144"/>
      <c r="BG217" s="144"/>
      <c r="BH217" s="144"/>
      <c r="BI217" s="144"/>
      <c r="BJ217" s="144"/>
      <c r="BK217" s="144"/>
      <c r="BL217" s="144"/>
      <c r="BM217" s="144"/>
      <c r="BN217" s="144"/>
      <c r="BO217" s="144"/>
      <c r="BP217" s="144"/>
      <c r="BQ217" s="144"/>
      <c r="BR217" s="144"/>
      <c r="BS217" s="144"/>
      <c r="BT217" s="144"/>
      <c r="BU217" s="144"/>
      <c r="BV217" s="144"/>
      <c r="BW217" s="144"/>
      <c r="BX217" s="144"/>
      <c r="BY217" s="144"/>
      <c r="BZ217" s="144"/>
      <c r="CA217" s="144"/>
      <c r="CB217" s="144"/>
      <c r="CC217" s="144"/>
      <c r="CD217" s="144"/>
      <c r="CE217" s="144"/>
      <c r="CF217" s="144"/>
      <c r="CG217" s="144"/>
      <c r="CH217" s="144"/>
      <c r="CI217" s="144"/>
      <c r="CJ217" s="144"/>
      <c r="CK217" s="144"/>
      <c r="CL217" s="144"/>
      <c r="CM217" s="144"/>
      <c r="CN217" s="144"/>
      <c r="CO217" s="144"/>
      <c r="CP217" s="144"/>
      <c r="CQ217" s="144"/>
      <c r="CR217" s="144"/>
      <c r="CS217" s="144"/>
      <c r="CT217" s="144"/>
      <c r="CU217" s="144"/>
      <c r="CV217" s="144"/>
      <c r="CW217" s="144"/>
      <c r="CX217" s="144"/>
      <c r="CY217" s="144"/>
      <c r="CZ217" s="144"/>
      <c r="DA217" s="144"/>
      <c r="DB217" s="144"/>
      <c r="DC217" s="144"/>
      <c r="DD217" s="144"/>
      <c r="DE217" s="144"/>
    </row>
    <row r="218" spans="1:109" x14ac:dyDescent="0.1">
      <c r="A218" s="113" t="s">
        <v>235</v>
      </c>
      <c r="B218" s="154" t="s">
        <v>199</v>
      </c>
      <c r="C218" s="154" t="s">
        <v>199</v>
      </c>
      <c r="D218" s="154" t="s">
        <v>199</v>
      </c>
      <c r="E218" s="154" t="s">
        <v>199</v>
      </c>
      <c r="F218" s="154" t="s">
        <v>199</v>
      </c>
      <c r="G218" s="154" t="s">
        <v>199</v>
      </c>
      <c r="H218" s="154" t="s">
        <v>199</v>
      </c>
      <c r="I218" s="154" t="s">
        <v>199</v>
      </c>
      <c r="J218" s="156">
        <v>-1500</v>
      </c>
      <c r="K218" s="156">
        <v>-1900</v>
      </c>
      <c r="L218" s="154" t="s">
        <v>199</v>
      </c>
      <c r="M218" s="154" t="s">
        <v>199</v>
      </c>
      <c r="N218" s="154" t="s">
        <v>199</v>
      </c>
      <c r="O218" s="154" t="s">
        <v>199</v>
      </c>
      <c r="P218" s="156">
        <v>-3000</v>
      </c>
      <c r="Q218" s="154" t="s">
        <v>199</v>
      </c>
      <c r="R218" s="154" t="s">
        <v>199</v>
      </c>
      <c r="S218" s="154" t="s">
        <v>199</v>
      </c>
      <c r="T218" s="156">
        <v>-2000</v>
      </c>
      <c r="U218" s="156">
        <v>-1700</v>
      </c>
      <c r="V218" s="156">
        <v>-2200</v>
      </c>
      <c r="W218" s="154" t="s">
        <v>199</v>
      </c>
      <c r="X218" s="156">
        <v>-1500</v>
      </c>
      <c r="Y218" s="156">
        <v>-1500</v>
      </c>
      <c r="Z218" s="156">
        <v>-1900</v>
      </c>
      <c r="AA218" s="154" t="s">
        <v>199</v>
      </c>
      <c r="AB218" s="154" t="s">
        <v>199</v>
      </c>
      <c r="AC218" s="154" t="s">
        <v>199</v>
      </c>
      <c r="AD218" s="154" t="s">
        <v>199</v>
      </c>
      <c r="AE218" s="154" t="s">
        <v>199</v>
      </c>
      <c r="AF218" s="154" t="s">
        <v>199</v>
      </c>
      <c r="AG218" s="154" t="s">
        <v>199</v>
      </c>
      <c r="AH218" s="154" t="s">
        <v>199</v>
      </c>
      <c r="AI218" s="154" t="s">
        <v>199</v>
      </c>
      <c r="AJ218" s="144"/>
      <c r="AK218" s="144"/>
      <c r="AL218" s="144"/>
      <c r="AM218" s="144"/>
      <c r="AN218" s="144"/>
      <c r="AO218" s="144"/>
      <c r="AP218" s="144"/>
      <c r="AQ218" s="144"/>
      <c r="AR218" s="144"/>
      <c r="AS218" s="144"/>
      <c r="AT218" s="144"/>
      <c r="AU218" s="144"/>
      <c r="AV218" s="144"/>
      <c r="AW218" s="144"/>
      <c r="AX218" s="144"/>
      <c r="AY218" s="144"/>
      <c r="AZ218" s="144"/>
      <c r="BA218" s="144"/>
      <c r="BB218" s="144"/>
      <c r="BC218" s="144"/>
      <c r="BD218" s="144"/>
      <c r="BE218" s="144"/>
      <c r="BF218" s="144"/>
      <c r="BG218" s="144"/>
      <c r="BH218" s="144"/>
      <c r="BI218" s="144"/>
      <c r="BJ218" s="144"/>
      <c r="BK218" s="144"/>
      <c r="BL218" s="144"/>
      <c r="BM218" s="144"/>
      <c r="BN218" s="144"/>
      <c r="BO218" s="144"/>
      <c r="BP218" s="144"/>
      <c r="BQ218" s="144"/>
      <c r="BR218" s="144"/>
      <c r="BS218" s="144"/>
      <c r="BT218" s="144"/>
      <c r="BU218" s="144"/>
      <c r="BV218" s="144"/>
      <c r="BW218" s="144"/>
      <c r="BX218" s="144"/>
      <c r="BY218" s="144"/>
      <c r="BZ218" s="144"/>
      <c r="CA218" s="144"/>
      <c r="CB218" s="144"/>
      <c r="CC218" s="144"/>
      <c r="CD218" s="144"/>
      <c r="CE218" s="144"/>
      <c r="CF218" s="144"/>
      <c r="CG218" s="144"/>
      <c r="CH218" s="144"/>
      <c r="CI218" s="144"/>
      <c r="CJ218" s="144"/>
      <c r="CK218" s="144"/>
      <c r="CL218" s="144"/>
      <c r="CM218" s="144"/>
      <c r="CN218" s="144"/>
      <c r="CO218" s="144"/>
      <c r="CP218" s="144"/>
      <c r="CQ218" s="144"/>
      <c r="CR218" s="144"/>
      <c r="CS218" s="144"/>
      <c r="CT218" s="144"/>
      <c r="CU218" s="144"/>
      <c r="CV218" s="144"/>
      <c r="CW218" s="144"/>
      <c r="CX218" s="144"/>
      <c r="CY218" s="144"/>
      <c r="CZ218" s="144"/>
      <c r="DA218" s="144"/>
      <c r="DB218" s="144"/>
      <c r="DC218" s="144"/>
      <c r="DD218" s="144"/>
      <c r="DE218" s="144"/>
    </row>
    <row r="219" spans="1:109" x14ac:dyDescent="0.1">
      <c r="A219" s="113" t="s">
        <v>236</v>
      </c>
      <c r="B219" s="154" t="s">
        <v>199</v>
      </c>
      <c r="C219" s="154" t="s">
        <v>199</v>
      </c>
      <c r="D219" s="154" t="s">
        <v>199</v>
      </c>
      <c r="E219" s="154" t="s">
        <v>199</v>
      </c>
      <c r="F219" s="154" t="s">
        <v>199</v>
      </c>
      <c r="G219" s="154" t="s">
        <v>199</v>
      </c>
      <c r="H219" s="154" t="s">
        <v>199</v>
      </c>
      <c r="I219" s="154" t="s">
        <v>199</v>
      </c>
      <c r="J219" s="154" t="s">
        <v>199</v>
      </c>
      <c r="K219" s="154" t="s">
        <v>199</v>
      </c>
      <c r="L219" s="157">
        <v>-2200</v>
      </c>
      <c r="M219" s="154" t="s">
        <v>199</v>
      </c>
      <c r="N219" s="157">
        <v>-3200</v>
      </c>
      <c r="O219" s="154" t="s">
        <v>199</v>
      </c>
      <c r="P219" s="154" t="s">
        <v>199</v>
      </c>
      <c r="Q219" s="154" t="s">
        <v>199</v>
      </c>
      <c r="R219" s="157">
        <v>-3000</v>
      </c>
      <c r="S219" s="157">
        <v>-2500</v>
      </c>
      <c r="T219" s="154" t="s">
        <v>199</v>
      </c>
      <c r="U219" s="154" t="s">
        <v>199</v>
      </c>
      <c r="V219" s="154" t="s">
        <v>199</v>
      </c>
      <c r="W219" s="154" t="s">
        <v>199</v>
      </c>
      <c r="X219" s="154" t="s">
        <v>199</v>
      </c>
      <c r="Y219" s="154" t="s">
        <v>199</v>
      </c>
      <c r="Z219" s="154" t="s">
        <v>199</v>
      </c>
      <c r="AA219" s="154" t="s">
        <v>199</v>
      </c>
      <c r="AB219" s="154" t="s">
        <v>199</v>
      </c>
      <c r="AC219" s="154" t="s">
        <v>199</v>
      </c>
      <c r="AD219" s="154" t="s">
        <v>199</v>
      </c>
      <c r="AE219" s="154" t="s">
        <v>199</v>
      </c>
      <c r="AF219" s="154" t="s">
        <v>199</v>
      </c>
      <c r="AG219" s="154" t="s">
        <v>199</v>
      </c>
      <c r="AH219" s="154" t="s">
        <v>199</v>
      </c>
      <c r="AI219" s="154" t="s">
        <v>199</v>
      </c>
      <c r="AJ219" s="144"/>
      <c r="AK219" s="144"/>
      <c r="AL219" s="144"/>
      <c r="AM219" s="144"/>
      <c r="AN219" s="144"/>
      <c r="AO219" s="144"/>
      <c r="AP219" s="144"/>
      <c r="AQ219" s="144"/>
      <c r="AR219" s="144"/>
      <c r="AS219" s="144"/>
      <c r="AT219" s="144"/>
      <c r="AU219" s="144"/>
      <c r="AV219" s="144"/>
      <c r="AW219" s="144"/>
      <c r="AX219" s="144"/>
      <c r="AY219" s="144"/>
      <c r="AZ219" s="144"/>
      <c r="BA219" s="144"/>
      <c r="BB219" s="144"/>
      <c r="BC219" s="144"/>
      <c r="BD219" s="144"/>
      <c r="BE219" s="144"/>
      <c r="BF219" s="144"/>
      <c r="BG219" s="144"/>
      <c r="BH219" s="144"/>
      <c r="BI219" s="144"/>
      <c r="BJ219" s="144"/>
      <c r="BK219" s="144"/>
      <c r="BL219" s="144"/>
      <c r="BM219" s="144"/>
      <c r="BN219" s="144"/>
      <c r="BO219" s="144"/>
      <c r="BP219" s="144"/>
      <c r="BQ219" s="144"/>
      <c r="BR219" s="144"/>
      <c r="BS219" s="144"/>
      <c r="BT219" s="144"/>
      <c r="BU219" s="144"/>
      <c r="BV219" s="144"/>
      <c r="BW219" s="144"/>
      <c r="BX219" s="144"/>
      <c r="BY219" s="144"/>
      <c r="BZ219" s="144"/>
      <c r="CA219" s="144"/>
      <c r="CB219" s="144"/>
      <c r="CC219" s="144"/>
      <c r="CD219" s="144"/>
      <c r="CE219" s="144"/>
      <c r="CF219" s="144"/>
      <c r="CG219" s="144"/>
      <c r="CH219" s="144"/>
      <c r="CI219" s="144"/>
      <c r="CJ219" s="144"/>
      <c r="CK219" s="144"/>
      <c r="CL219" s="144"/>
      <c r="CM219" s="144"/>
      <c r="CN219" s="144"/>
      <c r="CO219" s="144"/>
      <c r="CP219" s="144"/>
      <c r="CQ219" s="144"/>
      <c r="CR219" s="144"/>
      <c r="CS219" s="144"/>
      <c r="CT219" s="144"/>
      <c r="CU219" s="144"/>
      <c r="CV219" s="144"/>
      <c r="CW219" s="144"/>
      <c r="CX219" s="144"/>
      <c r="CY219" s="144"/>
      <c r="CZ219" s="144"/>
      <c r="DA219" s="144"/>
      <c r="DB219" s="144"/>
      <c r="DC219" s="144"/>
      <c r="DD219" s="144"/>
      <c r="DE219" s="144"/>
    </row>
    <row r="220" spans="1:109" x14ac:dyDescent="0.1">
      <c r="A220" s="113" t="s">
        <v>237</v>
      </c>
      <c r="B220" s="154" t="s">
        <v>199</v>
      </c>
      <c r="C220" s="154" t="s">
        <v>199</v>
      </c>
      <c r="D220" s="154" t="s">
        <v>199</v>
      </c>
      <c r="E220" s="154" t="s">
        <v>199</v>
      </c>
      <c r="F220" s="154" t="s">
        <v>199</v>
      </c>
      <c r="G220" s="154" t="s">
        <v>199</v>
      </c>
      <c r="H220" s="154" t="s">
        <v>238</v>
      </c>
      <c r="I220" s="154" t="s">
        <v>238</v>
      </c>
      <c r="J220" s="154" t="s">
        <v>238</v>
      </c>
      <c r="K220" s="154" t="s">
        <v>238</v>
      </c>
      <c r="L220" s="154" t="s">
        <v>238</v>
      </c>
      <c r="M220" s="154" t="s">
        <v>238</v>
      </c>
      <c r="N220" s="154" t="s">
        <v>238</v>
      </c>
      <c r="O220" s="154" t="s">
        <v>238</v>
      </c>
      <c r="P220" s="154" t="s">
        <v>238</v>
      </c>
      <c r="Q220" s="154" t="s">
        <v>238</v>
      </c>
      <c r="R220" s="154" t="s">
        <v>238</v>
      </c>
      <c r="S220" s="154" t="s">
        <v>238</v>
      </c>
      <c r="T220" s="154" t="s">
        <v>238</v>
      </c>
      <c r="U220" s="154" t="s">
        <v>238</v>
      </c>
      <c r="V220" s="154" t="s">
        <v>238</v>
      </c>
      <c r="W220" s="154" t="s">
        <v>238</v>
      </c>
      <c r="X220" s="154" t="s">
        <v>238</v>
      </c>
      <c r="Y220" s="154" t="s">
        <v>238</v>
      </c>
      <c r="Z220" s="154" t="s">
        <v>238</v>
      </c>
      <c r="AA220" s="154" t="s">
        <v>238</v>
      </c>
      <c r="AB220" s="154" t="s">
        <v>238</v>
      </c>
      <c r="AC220" s="154" t="s">
        <v>238</v>
      </c>
      <c r="AD220" s="154" t="s">
        <v>238</v>
      </c>
      <c r="AE220" s="154" t="s">
        <v>238</v>
      </c>
      <c r="AF220" s="154" t="s">
        <v>238</v>
      </c>
      <c r="AG220" s="154" t="s">
        <v>238</v>
      </c>
      <c r="AH220" s="154" t="s">
        <v>238</v>
      </c>
      <c r="AI220" s="154" t="s">
        <v>238</v>
      </c>
      <c r="AJ220" s="144"/>
      <c r="AK220" s="144"/>
      <c r="AL220" s="144"/>
      <c r="AM220" s="144"/>
      <c r="AN220" s="144"/>
      <c r="AO220" s="144"/>
      <c r="AP220" s="144"/>
      <c r="AQ220" s="144"/>
      <c r="AR220" s="144"/>
      <c r="AS220" s="144"/>
      <c r="AT220" s="144"/>
      <c r="AU220" s="144"/>
      <c r="AV220" s="144"/>
      <c r="AW220" s="144"/>
      <c r="AX220" s="144"/>
      <c r="AY220" s="144"/>
      <c r="AZ220" s="144"/>
      <c r="BA220" s="144"/>
      <c r="BB220" s="144"/>
      <c r="BC220" s="144"/>
      <c r="BD220" s="144"/>
      <c r="BE220" s="144"/>
      <c r="BF220" s="144"/>
      <c r="BG220" s="144"/>
      <c r="BH220" s="144"/>
      <c r="BI220" s="144"/>
      <c r="BJ220" s="144"/>
      <c r="BK220" s="144"/>
      <c r="BL220" s="144"/>
      <c r="BM220" s="144"/>
      <c r="BN220" s="144"/>
      <c r="BO220" s="144"/>
      <c r="BP220" s="144"/>
      <c r="BQ220" s="144"/>
      <c r="BR220" s="144"/>
      <c r="BS220" s="144"/>
      <c r="BT220" s="144"/>
      <c r="BU220" s="144"/>
      <c r="BV220" s="144"/>
      <c r="BW220" s="144"/>
      <c r="BX220" s="144"/>
      <c r="BY220" s="144"/>
      <c r="BZ220" s="144"/>
      <c r="CA220" s="144"/>
      <c r="CB220" s="144"/>
      <c r="CC220" s="144"/>
      <c r="CD220" s="144"/>
      <c r="CE220" s="144"/>
      <c r="CF220" s="144"/>
      <c r="CG220" s="144"/>
      <c r="CH220" s="144"/>
      <c r="CI220" s="144"/>
      <c r="CJ220" s="144"/>
      <c r="CK220" s="144"/>
      <c r="CL220" s="144"/>
      <c r="CM220" s="144"/>
      <c r="CN220" s="144"/>
      <c r="CO220" s="144"/>
      <c r="CP220" s="144"/>
      <c r="CQ220" s="144"/>
      <c r="CR220" s="144"/>
      <c r="CS220" s="144"/>
      <c r="CT220" s="144"/>
      <c r="CU220" s="144"/>
      <c r="CV220" s="144"/>
      <c r="CW220" s="144"/>
      <c r="CX220" s="144"/>
      <c r="CY220" s="144"/>
      <c r="CZ220" s="144"/>
      <c r="DA220" s="144"/>
      <c r="DB220" s="144"/>
      <c r="DC220" s="144"/>
      <c r="DD220" s="144"/>
      <c r="DE220" s="144"/>
    </row>
    <row r="221" spans="1:109" x14ac:dyDescent="0.1">
      <c r="A221" s="115" t="s">
        <v>332</v>
      </c>
      <c r="B221" s="154" t="s">
        <v>199</v>
      </c>
      <c r="C221" s="154" t="s">
        <v>199</v>
      </c>
      <c r="D221" s="154" t="s">
        <v>199</v>
      </c>
      <c r="E221" s="154" t="s">
        <v>199</v>
      </c>
      <c r="F221" s="154" t="s">
        <v>199</v>
      </c>
      <c r="G221" s="154" t="s">
        <v>199</v>
      </c>
      <c r="H221" s="154" t="s">
        <v>199</v>
      </c>
      <c r="I221" s="154" t="s">
        <v>199</v>
      </c>
      <c r="J221" s="154" t="s">
        <v>199</v>
      </c>
      <c r="K221" s="154" t="s">
        <v>199</v>
      </c>
      <c r="L221" s="154" t="s">
        <v>199</v>
      </c>
      <c r="M221" s="152">
        <v>7317</v>
      </c>
      <c r="N221" s="152">
        <v>6554</v>
      </c>
      <c r="O221" s="152">
        <v>7865</v>
      </c>
      <c r="P221" s="152">
        <v>7992</v>
      </c>
      <c r="Q221" s="152">
        <v>8209</v>
      </c>
      <c r="R221" s="152">
        <v>7975</v>
      </c>
      <c r="S221" s="152">
        <v>6534</v>
      </c>
      <c r="T221" s="152">
        <v>5320</v>
      </c>
      <c r="U221" s="152">
        <v>5973</v>
      </c>
      <c r="V221" s="152">
        <v>8417</v>
      </c>
      <c r="W221" s="152">
        <v>8667</v>
      </c>
      <c r="X221" s="152">
        <v>11258</v>
      </c>
      <c r="Y221" s="152">
        <v>9534</v>
      </c>
      <c r="Z221" s="153">
        <v>9269.2642899999992</v>
      </c>
      <c r="AA221" s="153">
        <v>11424.3</v>
      </c>
      <c r="AB221" s="153">
        <v>12318.15</v>
      </c>
      <c r="AC221" s="153">
        <v>14120</v>
      </c>
      <c r="AD221" s="153">
        <v>14529</v>
      </c>
      <c r="AE221" s="153">
        <v>15409</v>
      </c>
      <c r="AF221" s="153">
        <v>16430</v>
      </c>
      <c r="AG221" s="153">
        <v>17538</v>
      </c>
      <c r="AH221" s="153">
        <v>18264</v>
      </c>
      <c r="AI221" s="153">
        <v>18958</v>
      </c>
      <c r="AJ221" s="144"/>
      <c r="AK221" s="144"/>
      <c r="AL221" s="144"/>
      <c r="AM221" s="144"/>
      <c r="AN221" s="144"/>
      <c r="AO221" s="144"/>
      <c r="AP221" s="144"/>
      <c r="AQ221" s="144"/>
      <c r="AR221" s="144"/>
      <c r="AS221" s="144"/>
      <c r="AT221" s="144"/>
      <c r="AU221" s="144"/>
      <c r="AV221" s="144"/>
      <c r="AW221" s="144"/>
      <c r="AX221" s="144"/>
      <c r="AY221" s="144"/>
      <c r="AZ221" s="144"/>
      <c r="BA221" s="144"/>
      <c r="BB221" s="144"/>
      <c r="BC221" s="144"/>
      <c r="BD221" s="144"/>
      <c r="BE221" s="144"/>
      <c r="BF221" s="144"/>
      <c r="BG221" s="144"/>
      <c r="BH221" s="144"/>
      <c r="BI221" s="144"/>
      <c r="BJ221" s="144"/>
      <c r="BK221" s="144"/>
      <c r="BL221" s="144"/>
      <c r="BM221" s="144"/>
      <c r="BN221" s="144"/>
      <c r="BO221" s="144"/>
      <c r="BP221" s="144"/>
      <c r="BQ221" s="144"/>
      <c r="BR221" s="144"/>
      <c r="BS221" s="144"/>
      <c r="BT221" s="144"/>
      <c r="BU221" s="144"/>
      <c r="BV221" s="144"/>
      <c r="BW221" s="144"/>
      <c r="BX221" s="144"/>
      <c r="BY221" s="144"/>
      <c r="BZ221" s="144"/>
      <c r="CA221" s="144"/>
      <c r="CB221" s="144"/>
      <c r="CC221" s="144"/>
      <c r="CD221" s="144"/>
      <c r="CE221" s="144"/>
      <c r="CF221" s="144"/>
      <c r="CG221" s="144"/>
      <c r="CH221" s="144"/>
      <c r="CI221" s="144"/>
      <c r="CJ221" s="144"/>
      <c r="CK221" s="144"/>
      <c r="CL221" s="144"/>
      <c r="CM221" s="144"/>
      <c r="CN221" s="144"/>
      <c r="CO221" s="144"/>
      <c r="CP221" s="144"/>
      <c r="CQ221" s="144"/>
      <c r="CR221" s="144"/>
      <c r="CS221" s="144"/>
      <c r="CT221" s="144"/>
      <c r="CU221" s="144"/>
      <c r="CV221" s="144"/>
      <c r="CW221" s="144"/>
      <c r="CX221" s="144"/>
      <c r="CY221" s="144"/>
      <c r="CZ221" s="144"/>
      <c r="DA221" s="144"/>
      <c r="DB221" s="144"/>
      <c r="DC221" s="144"/>
      <c r="DD221" s="144"/>
      <c r="DE221" s="144"/>
    </row>
    <row r="222" spans="1:109" x14ac:dyDescent="0.1">
      <c r="A222" s="113" t="s">
        <v>210</v>
      </c>
      <c r="B222" s="154" t="s">
        <v>199</v>
      </c>
      <c r="C222" s="154" t="s">
        <v>199</v>
      </c>
      <c r="D222" s="154" t="s">
        <v>199</v>
      </c>
      <c r="E222" s="154" t="s">
        <v>199</v>
      </c>
      <c r="F222" s="154" t="s">
        <v>199</v>
      </c>
      <c r="G222" s="154" t="s">
        <v>199</v>
      </c>
      <c r="H222" s="154" t="s">
        <v>199</v>
      </c>
      <c r="I222" s="154" t="s">
        <v>199</v>
      </c>
      <c r="J222" s="154" t="s">
        <v>199</v>
      </c>
      <c r="K222" s="154" t="s">
        <v>199</v>
      </c>
      <c r="L222" s="154" t="s">
        <v>199</v>
      </c>
      <c r="M222" s="153">
        <v>7821.4</v>
      </c>
      <c r="N222" s="153">
        <v>7257.42857</v>
      </c>
      <c r="O222" s="153">
        <v>7580.7511299999996</v>
      </c>
      <c r="P222" s="153">
        <v>6893.0090899999996</v>
      </c>
      <c r="Q222" s="153">
        <v>7586.2636400000001</v>
      </c>
      <c r="R222" s="153">
        <v>7972.9239799999996</v>
      </c>
      <c r="S222" s="153">
        <v>6539.0877799999998</v>
      </c>
      <c r="T222" s="153">
        <v>6342.44</v>
      </c>
      <c r="U222" s="153">
        <v>6301.9</v>
      </c>
      <c r="V222" s="153">
        <v>6780.5333300000002</v>
      </c>
      <c r="W222" s="153">
        <v>6607.1</v>
      </c>
      <c r="X222" s="153">
        <v>10329.1</v>
      </c>
      <c r="Y222" s="153">
        <v>9796.6428599999999</v>
      </c>
      <c r="Z222" s="154" t="s">
        <v>199</v>
      </c>
      <c r="AA222" s="154" t="s">
        <v>199</v>
      </c>
      <c r="AB222" s="154" t="s">
        <v>199</v>
      </c>
      <c r="AC222" s="154" t="s">
        <v>199</v>
      </c>
      <c r="AD222" s="154" t="s">
        <v>199</v>
      </c>
      <c r="AE222" s="154" t="s">
        <v>199</v>
      </c>
      <c r="AF222" s="154" t="s">
        <v>199</v>
      </c>
      <c r="AG222" s="154" t="s">
        <v>199</v>
      </c>
      <c r="AH222" s="154" t="s">
        <v>199</v>
      </c>
      <c r="AI222" s="154" t="s">
        <v>199</v>
      </c>
      <c r="AJ222" s="144"/>
      <c r="AK222" s="144"/>
      <c r="AL222" s="144"/>
      <c r="AM222" s="144"/>
      <c r="AN222" s="144"/>
      <c r="AO222" s="144"/>
      <c r="AP222" s="144"/>
      <c r="AQ222" s="144"/>
      <c r="AR222" s="144"/>
      <c r="AS222" s="144"/>
      <c r="AT222" s="144"/>
      <c r="AU222" s="144"/>
      <c r="AV222" s="144"/>
      <c r="AW222" s="144"/>
      <c r="AX222" s="144"/>
      <c r="AY222" s="144"/>
      <c r="AZ222" s="144"/>
      <c r="BA222" s="144"/>
      <c r="BB222" s="144"/>
      <c r="BC222" s="144"/>
      <c r="BD222" s="144"/>
      <c r="BE222" s="144"/>
      <c r="BF222" s="144"/>
      <c r="BG222" s="144"/>
      <c r="BH222" s="144"/>
      <c r="BI222" s="144"/>
      <c r="BJ222" s="144"/>
      <c r="BK222" s="144"/>
      <c r="BL222" s="144"/>
      <c r="BM222" s="144"/>
      <c r="BN222" s="144"/>
      <c r="BO222" s="144"/>
      <c r="BP222" s="144"/>
      <c r="BQ222" s="144"/>
      <c r="BR222" s="144"/>
      <c r="BS222" s="144"/>
      <c r="BT222" s="144"/>
      <c r="BU222" s="144"/>
      <c r="BV222" s="144"/>
      <c r="BW222" s="144"/>
      <c r="BX222" s="144"/>
      <c r="BY222" s="144"/>
      <c r="BZ222" s="144"/>
      <c r="CA222" s="144"/>
      <c r="CB222" s="144"/>
      <c r="CC222" s="144"/>
      <c r="CD222" s="144"/>
      <c r="CE222" s="144"/>
      <c r="CF222" s="144"/>
      <c r="CG222" s="144"/>
      <c r="CH222" s="144"/>
      <c r="CI222" s="144"/>
      <c r="CJ222" s="144"/>
      <c r="CK222" s="144"/>
      <c r="CL222" s="144"/>
      <c r="CM222" s="144"/>
      <c r="CN222" s="144"/>
      <c r="CO222" s="144"/>
      <c r="CP222" s="144"/>
      <c r="CQ222" s="144"/>
      <c r="CR222" s="144"/>
      <c r="CS222" s="144"/>
      <c r="CT222" s="144"/>
      <c r="CU222" s="144"/>
      <c r="CV222" s="144"/>
      <c r="CW222" s="144"/>
      <c r="CX222" s="144"/>
      <c r="CY222" s="144"/>
      <c r="CZ222" s="144"/>
      <c r="DA222" s="144"/>
      <c r="DB222" s="144"/>
      <c r="DC222" s="144"/>
      <c r="DD222" s="144"/>
      <c r="DE222" s="144"/>
    </row>
    <row r="223" spans="1:109" x14ac:dyDescent="0.1">
      <c r="A223" s="113" t="s">
        <v>211</v>
      </c>
      <c r="B223" s="154" t="s">
        <v>199</v>
      </c>
      <c r="C223" s="154" t="s">
        <v>199</v>
      </c>
      <c r="D223" s="154" t="s">
        <v>199</v>
      </c>
      <c r="E223" s="154" t="s">
        <v>199</v>
      </c>
      <c r="F223" s="154" t="s">
        <v>199</v>
      </c>
      <c r="G223" s="154" t="s">
        <v>199</v>
      </c>
      <c r="H223" s="154" t="s">
        <v>199</v>
      </c>
      <c r="I223" s="154" t="s">
        <v>199</v>
      </c>
      <c r="J223" s="154" t="s">
        <v>199</v>
      </c>
      <c r="K223" s="154" t="s">
        <v>199</v>
      </c>
      <c r="L223" s="154" t="s">
        <v>199</v>
      </c>
      <c r="M223" s="153">
        <v>7242</v>
      </c>
      <c r="N223" s="153">
        <v>7137</v>
      </c>
      <c r="O223" s="153">
        <v>7620.25792</v>
      </c>
      <c r="P223" s="153">
        <v>7257</v>
      </c>
      <c r="Q223" s="153">
        <v>7646</v>
      </c>
      <c r="R223" s="153">
        <v>8059.5</v>
      </c>
      <c r="S223" s="153">
        <v>6778</v>
      </c>
      <c r="T223" s="153">
        <v>5993.1</v>
      </c>
      <c r="U223" s="153">
        <v>6235.5</v>
      </c>
      <c r="V223" s="153">
        <v>6699</v>
      </c>
      <c r="W223" s="153">
        <v>6849</v>
      </c>
      <c r="X223" s="153">
        <v>10450.4</v>
      </c>
      <c r="Y223" s="153">
        <v>10283</v>
      </c>
      <c r="Z223" s="153">
        <v>9580</v>
      </c>
      <c r="AA223" s="153">
        <v>11327.5</v>
      </c>
      <c r="AB223" s="153">
        <v>11851.8</v>
      </c>
      <c r="AC223" s="153">
        <v>14120</v>
      </c>
      <c r="AD223" s="153">
        <v>14529</v>
      </c>
      <c r="AE223" s="153">
        <v>15409</v>
      </c>
      <c r="AF223" s="153">
        <v>16430</v>
      </c>
      <c r="AG223" s="153">
        <v>17538</v>
      </c>
      <c r="AH223" s="153">
        <v>18264</v>
      </c>
      <c r="AI223" s="153">
        <v>18958</v>
      </c>
      <c r="AJ223" s="144"/>
      <c r="AK223" s="144"/>
      <c r="AL223" s="144"/>
      <c r="AM223" s="144"/>
      <c r="AN223" s="144"/>
      <c r="AO223" s="144"/>
      <c r="AP223" s="144"/>
      <c r="AQ223" s="144"/>
      <c r="AR223" s="144"/>
      <c r="AS223" s="144"/>
      <c r="AT223" s="144"/>
      <c r="AU223" s="144"/>
      <c r="AV223" s="144"/>
      <c r="AW223" s="144"/>
      <c r="AX223" s="144"/>
      <c r="AY223" s="144"/>
      <c r="AZ223" s="144"/>
      <c r="BA223" s="144"/>
      <c r="BB223" s="144"/>
      <c r="BC223" s="144"/>
      <c r="BD223" s="144"/>
      <c r="BE223" s="144"/>
      <c r="BF223" s="144"/>
      <c r="BG223" s="144"/>
      <c r="BH223" s="144"/>
      <c r="BI223" s="144"/>
      <c r="BJ223" s="144"/>
      <c r="BK223" s="144"/>
      <c r="BL223" s="144"/>
      <c r="BM223" s="144"/>
      <c r="BN223" s="144"/>
      <c r="BO223" s="144"/>
      <c r="BP223" s="144"/>
      <c r="BQ223" s="144"/>
      <c r="BR223" s="144"/>
      <c r="BS223" s="144"/>
      <c r="BT223" s="144"/>
      <c r="BU223" s="144"/>
      <c r="BV223" s="144"/>
      <c r="BW223" s="144"/>
      <c r="BX223" s="144"/>
      <c r="BY223" s="144"/>
      <c r="BZ223" s="144"/>
      <c r="CA223" s="144"/>
      <c r="CB223" s="144"/>
      <c r="CC223" s="144"/>
      <c r="CD223" s="144"/>
      <c r="CE223" s="144"/>
      <c r="CF223" s="144"/>
      <c r="CG223" s="144"/>
      <c r="CH223" s="144"/>
      <c r="CI223" s="144"/>
      <c r="CJ223" s="144"/>
      <c r="CK223" s="144"/>
      <c r="CL223" s="144"/>
      <c r="CM223" s="144"/>
      <c r="CN223" s="144"/>
      <c r="CO223" s="144"/>
      <c r="CP223" s="144"/>
      <c r="CQ223" s="144"/>
      <c r="CR223" s="144"/>
      <c r="CS223" s="144"/>
      <c r="CT223" s="144"/>
      <c r="CU223" s="144"/>
      <c r="CV223" s="144"/>
      <c r="CW223" s="144"/>
      <c r="CX223" s="144"/>
      <c r="CY223" s="144"/>
      <c r="CZ223" s="144"/>
      <c r="DA223" s="144"/>
      <c r="DB223" s="144"/>
      <c r="DC223" s="144"/>
      <c r="DD223" s="144"/>
      <c r="DE223" s="144"/>
    </row>
    <row r="224" spans="1:109" x14ac:dyDescent="0.1">
      <c r="A224" s="113" t="s">
        <v>212</v>
      </c>
      <c r="B224" s="154" t="s">
        <v>199</v>
      </c>
      <c r="C224" s="154" t="s">
        <v>199</v>
      </c>
      <c r="D224" s="154" t="s">
        <v>199</v>
      </c>
      <c r="E224" s="154" t="s">
        <v>199</v>
      </c>
      <c r="F224" s="154" t="s">
        <v>199</v>
      </c>
      <c r="G224" s="154" t="s">
        <v>199</v>
      </c>
      <c r="H224" s="154" t="s">
        <v>199</v>
      </c>
      <c r="I224" s="154" t="s">
        <v>199</v>
      </c>
      <c r="J224" s="154" t="s">
        <v>199</v>
      </c>
      <c r="K224" s="154" t="s">
        <v>199</v>
      </c>
      <c r="L224" s="154" t="s">
        <v>199</v>
      </c>
      <c r="M224" s="153">
        <v>10355</v>
      </c>
      <c r="N224" s="153">
        <v>8371</v>
      </c>
      <c r="O224" s="153">
        <v>8390</v>
      </c>
      <c r="P224" s="153">
        <v>9525</v>
      </c>
      <c r="Q224" s="153">
        <v>8459</v>
      </c>
      <c r="R224" s="153">
        <v>9454</v>
      </c>
      <c r="S224" s="153">
        <v>7996</v>
      </c>
      <c r="T224" s="153">
        <v>8251</v>
      </c>
      <c r="U224" s="153">
        <v>7305</v>
      </c>
      <c r="V224" s="153">
        <v>7303</v>
      </c>
      <c r="W224" s="153">
        <v>7649</v>
      </c>
      <c r="X224" s="153">
        <v>10831</v>
      </c>
      <c r="Y224" s="153">
        <v>10576</v>
      </c>
      <c r="Z224" s="153">
        <v>10693</v>
      </c>
      <c r="AA224" s="153">
        <v>12300</v>
      </c>
      <c r="AB224" s="153">
        <v>13827</v>
      </c>
      <c r="AC224" s="153">
        <v>14120</v>
      </c>
      <c r="AD224" s="153">
        <v>14529</v>
      </c>
      <c r="AE224" s="153">
        <v>15409</v>
      </c>
      <c r="AF224" s="153">
        <v>16430</v>
      </c>
      <c r="AG224" s="153">
        <v>17538</v>
      </c>
      <c r="AH224" s="153">
        <v>18264</v>
      </c>
      <c r="AI224" s="153">
        <v>18958</v>
      </c>
      <c r="AJ224" s="144"/>
      <c r="AK224" s="144"/>
      <c r="AL224" s="144"/>
      <c r="AM224" s="144"/>
      <c r="AN224" s="144"/>
      <c r="AO224" s="144"/>
      <c r="AP224" s="144"/>
      <c r="AQ224" s="144"/>
      <c r="AR224" s="144"/>
      <c r="AS224" s="144"/>
      <c r="AT224" s="144"/>
      <c r="AU224" s="144"/>
      <c r="AV224" s="144"/>
      <c r="AW224" s="144"/>
      <c r="AX224" s="144"/>
      <c r="AY224" s="144"/>
      <c r="AZ224" s="144"/>
      <c r="BA224" s="144"/>
      <c r="BB224" s="144"/>
      <c r="BC224" s="144"/>
      <c r="BD224" s="144"/>
      <c r="BE224" s="144"/>
      <c r="BF224" s="144"/>
      <c r="BG224" s="144"/>
      <c r="BH224" s="144"/>
      <c r="BI224" s="144"/>
      <c r="BJ224" s="144"/>
      <c r="BK224" s="144"/>
      <c r="BL224" s="144"/>
      <c r="BM224" s="144"/>
      <c r="BN224" s="144"/>
      <c r="BO224" s="144"/>
      <c r="BP224" s="144"/>
      <c r="BQ224" s="144"/>
      <c r="BR224" s="144"/>
      <c r="BS224" s="144"/>
      <c r="BT224" s="144"/>
      <c r="BU224" s="144"/>
      <c r="BV224" s="144"/>
      <c r="BW224" s="144"/>
      <c r="BX224" s="144"/>
      <c r="BY224" s="144"/>
      <c r="BZ224" s="144"/>
      <c r="CA224" s="144"/>
      <c r="CB224" s="144"/>
      <c r="CC224" s="144"/>
      <c r="CD224" s="144"/>
      <c r="CE224" s="144"/>
      <c r="CF224" s="144"/>
      <c r="CG224" s="144"/>
      <c r="CH224" s="144"/>
      <c r="CI224" s="144"/>
      <c r="CJ224" s="144"/>
      <c r="CK224" s="144"/>
      <c r="CL224" s="144"/>
      <c r="CM224" s="144"/>
      <c r="CN224" s="144"/>
      <c r="CO224" s="144"/>
      <c r="CP224" s="144"/>
      <c r="CQ224" s="144"/>
      <c r="CR224" s="144"/>
      <c r="CS224" s="144"/>
      <c r="CT224" s="144"/>
      <c r="CU224" s="144"/>
      <c r="CV224" s="144"/>
      <c r="CW224" s="144"/>
      <c r="CX224" s="144"/>
      <c r="CY224" s="144"/>
      <c r="CZ224" s="144"/>
      <c r="DA224" s="144"/>
      <c r="DB224" s="144"/>
      <c r="DC224" s="144"/>
      <c r="DD224" s="144"/>
      <c r="DE224" s="144"/>
    </row>
    <row r="225" spans="1:109" x14ac:dyDescent="0.1">
      <c r="A225" s="113" t="s">
        <v>213</v>
      </c>
      <c r="B225" s="154" t="s">
        <v>199</v>
      </c>
      <c r="C225" s="154" t="s">
        <v>199</v>
      </c>
      <c r="D225" s="154" t="s">
        <v>199</v>
      </c>
      <c r="E225" s="154" t="s">
        <v>199</v>
      </c>
      <c r="F225" s="154" t="s">
        <v>199</v>
      </c>
      <c r="G225" s="154" t="s">
        <v>199</v>
      </c>
      <c r="H225" s="154" t="s">
        <v>199</v>
      </c>
      <c r="I225" s="154" t="s">
        <v>199</v>
      </c>
      <c r="J225" s="154" t="s">
        <v>199</v>
      </c>
      <c r="K225" s="154" t="s">
        <v>199</v>
      </c>
      <c r="L225" s="154" t="s">
        <v>199</v>
      </c>
      <c r="M225" s="153">
        <v>6939</v>
      </c>
      <c r="N225" s="153">
        <v>6632</v>
      </c>
      <c r="O225" s="153">
        <v>6774</v>
      </c>
      <c r="P225" s="153">
        <v>2046</v>
      </c>
      <c r="Q225" s="153">
        <v>6439</v>
      </c>
      <c r="R225" s="153">
        <v>6312</v>
      </c>
      <c r="S225" s="153">
        <v>3873</v>
      </c>
      <c r="T225" s="153">
        <v>5250</v>
      </c>
      <c r="U225" s="153">
        <v>5758</v>
      </c>
      <c r="V225" s="153">
        <v>6560</v>
      </c>
      <c r="W225" s="153">
        <v>4795</v>
      </c>
      <c r="X225" s="153">
        <v>9423</v>
      </c>
      <c r="Y225" s="153">
        <v>8391</v>
      </c>
      <c r="Z225" s="153">
        <v>7713</v>
      </c>
      <c r="AA225" s="153">
        <v>10937</v>
      </c>
      <c r="AB225" s="153">
        <v>11742</v>
      </c>
      <c r="AC225" s="153">
        <v>14120</v>
      </c>
      <c r="AD225" s="153">
        <v>14529</v>
      </c>
      <c r="AE225" s="153">
        <v>15409</v>
      </c>
      <c r="AF225" s="153">
        <v>16430</v>
      </c>
      <c r="AG225" s="153">
        <v>17538</v>
      </c>
      <c r="AH225" s="153">
        <v>18264</v>
      </c>
      <c r="AI225" s="153">
        <v>18958</v>
      </c>
      <c r="AJ225" s="144"/>
      <c r="AK225" s="144"/>
      <c r="AL225" s="144"/>
      <c r="AM225" s="144"/>
      <c r="AN225" s="144"/>
      <c r="AO225" s="144"/>
      <c r="AP225" s="144"/>
      <c r="AQ225" s="144"/>
      <c r="AR225" s="144"/>
      <c r="AS225" s="144"/>
      <c r="AT225" s="144"/>
      <c r="AU225" s="144"/>
      <c r="AV225" s="144"/>
      <c r="AW225" s="144"/>
      <c r="AX225" s="144"/>
      <c r="AY225" s="144"/>
      <c r="AZ225" s="144"/>
      <c r="BA225" s="144"/>
      <c r="BB225" s="144"/>
      <c r="BC225" s="144"/>
      <c r="BD225" s="144"/>
      <c r="BE225" s="144"/>
      <c r="BF225" s="144"/>
      <c r="BG225" s="144"/>
      <c r="BH225" s="144"/>
      <c r="BI225" s="144"/>
      <c r="BJ225" s="144"/>
      <c r="BK225" s="144"/>
      <c r="BL225" s="144"/>
      <c r="BM225" s="144"/>
      <c r="BN225" s="144"/>
      <c r="BO225" s="144"/>
      <c r="BP225" s="144"/>
      <c r="BQ225" s="144"/>
      <c r="BR225" s="144"/>
      <c r="BS225" s="144"/>
      <c r="BT225" s="144"/>
      <c r="BU225" s="144"/>
      <c r="BV225" s="144"/>
      <c r="BW225" s="144"/>
      <c r="BX225" s="144"/>
      <c r="BY225" s="144"/>
      <c r="BZ225" s="144"/>
      <c r="CA225" s="144"/>
      <c r="CB225" s="144"/>
      <c r="CC225" s="144"/>
      <c r="CD225" s="144"/>
      <c r="CE225" s="144"/>
      <c r="CF225" s="144"/>
      <c r="CG225" s="144"/>
      <c r="CH225" s="144"/>
      <c r="CI225" s="144"/>
      <c r="CJ225" s="144"/>
      <c r="CK225" s="144"/>
      <c r="CL225" s="144"/>
      <c r="CM225" s="144"/>
      <c r="CN225" s="144"/>
      <c r="CO225" s="144"/>
      <c r="CP225" s="144"/>
      <c r="CQ225" s="144"/>
      <c r="CR225" s="144"/>
      <c r="CS225" s="144"/>
      <c r="CT225" s="144"/>
      <c r="CU225" s="144"/>
      <c r="CV225" s="144"/>
      <c r="CW225" s="144"/>
      <c r="CX225" s="144"/>
      <c r="CY225" s="144"/>
      <c r="CZ225" s="144"/>
      <c r="DA225" s="144"/>
      <c r="DB225" s="144"/>
      <c r="DC225" s="144"/>
      <c r="DD225" s="144"/>
      <c r="DE225" s="144"/>
    </row>
    <row r="226" spans="1:109" x14ac:dyDescent="0.1">
      <c r="A226" s="113" t="s">
        <v>214</v>
      </c>
      <c r="B226" s="154" t="s">
        <v>199</v>
      </c>
      <c r="C226" s="154" t="s">
        <v>199</v>
      </c>
      <c r="D226" s="154" t="s">
        <v>199</v>
      </c>
      <c r="E226" s="154" t="s">
        <v>199</v>
      </c>
      <c r="F226" s="154" t="s">
        <v>199</v>
      </c>
      <c r="G226" s="154" t="s">
        <v>199</v>
      </c>
      <c r="H226" s="154" t="s">
        <v>199</v>
      </c>
      <c r="I226" s="154" t="s">
        <v>199</v>
      </c>
      <c r="J226" s="154" t="s">
        <v>199</v>
      </c>
      <c r="K226" s="154" t="s">
        <v>199</v>
      </c>
      <c r="L226" s="154" t="s">
        <v>199</v>
      </c>
      <c r="M226" s="148">
        <v>1284.0219</v>
      </c>
      <c r="N226" s="148">
        <v>524.53377</v>
      </c>
      <c r="O226" s="148">
        <v>548.78304000000003</v>
      </c>
      <c r="P226" s="148">
        <v>2164.04648</v>
      </c>
      <c r="Q226" s="148">
        <v>530.15607</v>
      </c>
      <c r="R226" s="148">
        <v>1115.8820499999999</v>
      </c>
      <c r="S226" s="148">
        <v>1251.5966800000001</v>
      </c>
      <c r="T226" s="148">
        <v>942.51103000000001</v>
      </c>
      <c r="U226" s="148">
        <v>456.73248999999998</v>
      </c>
      <c r="V226" s="148">
        <v>245.36698000000001</v>
      </c>
      <c r="W226" s="148">
        <v>892.03301999999996</v>
      </c>
      <c r="X226" s="148">
        <v>432.73002000000002</v>
      </c>
      <c r="Y226" s="148">
        <v>802.52142000000003</v>
      </c>
      <c r="Z226" s="148">
        <v>875.32088999999996</v>
      </c>
      <c r="AA226" s="148">
        <v>442.26204999999999</v>
      </c>
      <c r="AB226" s="148">
        <v>874.08339000000001</v>
      </c>
      <c r="AC226" s="148">
        <v>0</v>
      </c>
      <c r="AD226" s="148">
        <v>0</v>
      </c>
      <c r="AE226" s="148">
        <v>0</v>
      </c>
      <c r="AF226" s="148">
        <v>0</v>
      </c>
      <c r="AG226" s="148">
        <v>0</v>
      </c>
      <c r="AH226" s="148">
        <v>0</v>
      </c>
      <c r="AI226" s="148">
        <v>0</v>
      </c>
      <c r="AJ226" s="144"/>
      <c r="AK226" s="144"/>
      <c r="AL226" s="144"/>
      <c r="AM226" s="144"/>
      <c r="AN226" s="144"/>
      <c r="AO226" s="144"/>
      <c r="AP226" s="144"/>
      <c r="AQ226" s="144"/>
      <c r="AR226" s="144"/>
      <c r="AS226" s="144"/>
      <c r="AT226" s="144"/>
      <c r="AU226" s="144"/>
      <c r="AV226" s="144"/>
      <c r="AW226" s="144"/>
      <c r="AX226" s="144"/>
      <c r="AY226" s="144"/>
      <c r="AZ226" s="144"/>
      <c r="BA226" s="144"/>
      <c r="BB226" s="144"/>
      <c r="BC226" s="144"/>
      <c r="BD226" s="144"/>
      <c r="BE226" s="144"/>
      <c r="BF226" s="144"/>
      <c r="BG226" s="144"/>
      <c r="BH226" s="144"/>
      <c r="BI226" s="144"/>
      <c r="BJ226" s="144"/>
      <c r="BK226" s="144"/>
      <c r="BL226" s="144"/>
      <c r="BM226" s="144"/>
      <c r="BN226" s="144"/>
      <c r="BO226" s="144"/>
      <c r="BP226" s="144"/>
      <c r="BQ226" s="144"/>
      <c r="BR226" s="144"/>
      <c r="BS226" s="144"/>
      <c r="BT226" s="144"/>
      <c r="BU226" s="144"/>
      <c r="BV226" s="144"/>
      <c r="BW226" s="144"/>
      <c r="BX226" s="144"/>
      <c r="BY226" s="144"/>
      <c r="BZ226" s="144"/>
      <c r="CA226" s="144"/>
      <c r="CB226" s="144"/>
      <c r="CC226" s="144"/>
      <c r="CD226" s="144"/>
      <c r="CE226" s="144"/>
      <c r="CF226" s="144"/>
      <c r="CG226" s="144"/>
      <c r="CH226" s="144"/>
      <c r="CI226" s="144"/>
      <c r="CJ226" s="144"/>
      <c r="CK226" s="144"/>
      <c r="CL226" s="144"/>
      <c r="CM226" s="144"/>
      <c r="CN226" s="144"/>
      <c r="CO226" s="144"/>
      <c r="CP226" s="144"/>
      <c r="CQ226" s="144"/>
      <c r="CR226" s="144"/>
      <c r="CS226" s="144"/>
      <c r="CT226" s="144"/>
      <c r="CU226" s="144"/>
      <c r="CV226" s="144"/>
      <c r="CW226" s="144"/>
      <c r="CX226" s="144"/>
      <c r="CY226" s="144"/>
      <c r="CZ226" s="144"/>
      <c r="DA226" s="144"/>
      <c r="DB226" s="144"/>
      <c r="DC226" s="144"/>
      <c r="DD226" s="144"/>
      <c r="DE226" s="144"/>
    </row>
    <row r="227" spans="1:109" x14ac:dyDescent="0.1">
      <c r="A227" s="113" t="s">
        <v>215</v>
      </c>
      <c r="B227" s="154" t="s">
        <v>199</v>
      </c>
      <c r="C227" s="154" t="s">
        <v>199</v>
      </c>
      <c r="D227" s="154" t="s">
        <v>199</v>
      </c>
      <c r="E227" s="154" t="s">
        <v>199</v>
      </c>
      <c r="F227" s="154" t="s">
        <v>199</v>
      </c>
      <c r="G227" s="154" t="s">
        <v>199</v>
      </c>
      <c r="H227" s="154" t="s">
        <v>199</v>
      </c>
      <c r="I227" s="154" t="s">
        <v>199</v>
      </c>
      <c r="J227" s="154" t="s">
        <v>199</v>
      </c>
      <c r="K227" s="154" t="s">
        <v>199</v>
      </c>
      <c r="L227" s="154" t="s">
        <v>199</v>
      </c>
      <c r="M227" s="154" t="s">
        <v>164</v>
      </c>
      <c r="N227" s="154" t="s">
        <v>249</v>
      </c>
      <c r="O227" s="154" t="s">
        <v>248</v>
      </c>
      <c r="P227" s="154" t="s">
        <v>256</v>
      </c>
      <c r="Q227" s="154" t="s">
        <v>333</v>
      </c>
      <c r="R227" s="154" t="s">
        <v>334</v>
      </c>
      <c r="S227" s="154" t="s">
        <v>325</v>
      </c>
      <c r="T227" s="154" t="s">
        <v>296</v>
      </c>
      <c r="U227" s="154" t="s">
        <v>251</v>
      </c>
      <c r="V227" s="154" t="s">
        <v>262</v>
      </c>
      <c r="W227" s="154" t="s">
        <v>240</v>
      </c>
      <c r="X227" s="154" t="s">
        <v>251</v>
      </c>
      <c r="Y227" s="154" t="s">
        <v>249</v>
      </c>
      <c r="Z227" s="154" t="s">
        <v>249</v>
      </c>
      <c r="AA227" s="154" t="s">
        <v>240</v>
      </c>
      <c r="AB227" s="154" t="s">
        <v>260</v>
      </c>
      <c r="AC227" s="154" t="s">
        <v>177</v>
      </c>
      <c r="AD227" s="154" t="s">
        <v>177</v>
      </c>
      <c r="AE227" s="154" t="s">
        <v>177</v>
      </c>
      <c r="AF227" s="154" t="s">
        <v>177</v>
      </c>
      <c r="AG227" s="154" t="s">
        <v>177</v>
      </c>
      <c r="AH227" s="154" t="s">
        <v>177</v>
      </c>
      <c r="AI227" s="154" t="s">
        <v>177</v>
      </c>
      <c r="AJ227" s="144"/>
      <c r="AK227" s="144"/>
      <c r="AL227" s="144"/>
      <c r="AM227" s="144"/>
      <c r="AN227" s="144"/>
      <c r="AO227" s="144"/>
      <c r="AP227" s="144"/>
      <c r="AQ227" s="144"/>
      <c r="AR227" s="144"/>
      <c r="AS227" s="144"/>
      <c r="AT227" s="144"/>
      <c r="AU227" s="144"/>
      <c r="AV227" s="144"/>
      <c r="AW227" s="144"/>
      <c r="AX227" s="144"/>
      <c r="AY227" s="144"/>
      <c r="AZ227" s="144"/>
      <c r="BA227" s="144"/>
      <c r="BB227" s="144"/>
      <c r="BC227" s="144"/>
      <c r="BD227" s="144"/>
      <c r="BE227" s="144"/>
      <c r="BF227" s="144"/>
      <c r="BG227" s="144"/>
      <c r="BH227" s="144"/>
      <c r="BI227" s="144"/>
      <c r="BJ227" s="144"/>
      <c r="BK227" s="144"/>
      <c r="BL227" s="144"/>
      <c r="BM227" s="144"/>
      <c r="BN227" s="144"/>
      <c r="BO227" s="144"/>
      <c r="BP227" s="144"/>
      <c r="BQ227" s="144"/>
      <c r="BR227" s="144"/>
      <c r="BS227" s="144"/>
      <c r="BT227" s="144"/>
      <c r="BU227" s="144"/>
      <c r="BV227" s="144"/>
      <c r="BW227" s="144"/>
      <c r="BX227" s="144"/>
      <c r="BY227" s="144"/>
      <c r="BZ227" s="144"/>
      <c r="CA227" s="144"/>
      <c r="CB227" s="144"/>
      <c r="CC227" s="144"/>
      <c r="CD227" s="144"/>
      <c r="CE227" s="144"/>
      <c r="CF227" s="144"/>
      <c r="CG227" s="144"/>
      <c r="CH227" s="144"/>
      <c r="CI227" s="144"/>
      <c r="CJ227" s="144"/>
      <c r="CK227" s="144"/>
      <c r="CL227" s="144"/>
      <c r="CM227" s="144"/>
      <c r="CN227" s="144"/>
      <c r="CO227" s="144"/>
      <c r="CP227" s="144"/>
      <c r="CQ227" s="144"/>
      <c r="CR227" s="144"/>
      <c r="CS227" s="144"/>
      <c r="CT227" s="144"/>
      <c r="CU227" s="144"/>
      <c r="CV227" s="144"/>
      <c r="CW227" s="144"/>
      <c r="CX227" s="144"/>
      <c r="CY227" s="144"/>
      <c r="CZ227" s="144"/>
      <c r="DA227" s="144"/>
      <c r="DB227" s="144"/>
      <c r="DC227" s="144"/>
      <c r="DD227" s="144"/>
      <c r="DE227" s="144"/>
    </row>
    <row r="228" spans="1:109" x14ac:dyDescent="0.1">
      <c r="A228" s="113" t="s">
        <v>234</v>
      </c>
      <c r="B228" s="154" t="s">
        <v>199</v>
      </c>
      <c r="C228" s="154" t="s">
        <v>199</v>
      </c>
      <c r="D228" s="154" t="s">
        <v>199</v>
      </c>
      <c r="E228" s="154" t="s">
        <v>199</v>
      </c>
      <c r="F228" s="154" t="s">
        <v>199</v>
      </c>
      <c r="G228" s="154" t="s">
        <v>199</v>
      </c>
      <c r="H228" s="154" t="s">
        <v>199</v>
      </c>
      <c r="I228" s="154" t="s">
        <v>199</v>
      </c>
      <c r="J228" s="154" t="s">
        <v>199</v>
      </c>
      <c r="K228" s="154" t="s">
        <v>199</v>
      </c>
      <c r="L228" s="154" t="s">
        <v>199</v>
      </c>
      <c r="M228" s="154" t="s">
        <v>199</v>
      </c>
      <c r="N228" s="154" t="s">
        <v>199</v>
      </c>
      <c r="O228" s="154" t="s">
        <v>199</v>
      </c>
      <c r="P228" s="154" t="s">
        <v>199</v>
      </c>
      <c r="Q228" s="154" t="s">
        <v>199</v>
      </c>
      <c r="R228" s="154" t="s">
        <v>199</v>
      </c>
      <c r="S228" s="154" t="s">
        <v>199</v>
      </c>
      <c r="T228" s="154" t="s">
        <v>199</v>
      </c>
      <c r="U228" s="154" t="s">
        <v>199</v>
      </c>
      <c r="V228" s="155">
        <v>6500</v>
      </c>
      <c r="W228" s="154" t="s">
        <v>199</v>
      </c>
      <c r="X228" s="154" t="s">
        <v>199</v>
      </c>
      <c r="Y228" s="154" t="s">
        <v>199</v>
      </c>
      <c r="Z228" s="154" t="s">
        <v>199</v>
      </c>
      <c r="AA228" s="154" t="s">
        <v>199</v>
      </c>
      <c r="AB228" s="154" t="s">
        <v>199</v>
      </c>
      <c r="AC228" s="154" t="s">
        <v>199</v>
      </c>
      <c r="AD228" s="154" t="s">
        <v>199</v>
      </c>
      <c r="AE228" s="154" t="s">
        <v>199</v>
      </c>
      <c r="AF228" s="154" t="s">
        <v>199</v>
      </c>
      <c r="AG228" s="154" t="s">
        <v>199</v>
      </c>
      <c r="AH228" s="154" t="s">
        <v>199</v>
      </c>
      <c r="AI228" s="154" t="s">
        <v>199</v>
      </c>
      <c r="AJ228" s="144"/>
      <c r="AK228" s="144"/>
      <c r="AL228" s="144"/>
      <c r="AM228" s="144"/>
      <c r="AN228" s="144"/>
      <c r="AO228" s="144"/>
      <c r="AP228" s="144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  <c r="BC228" s="144"/>
      <c r="BD228" s="144"/>
      <c r="BE228" s="144"/>
      <c r="BF228" s="144"/>
      <c r="BG228" s="144"/>
      <c r="BH228" s="144"/>
      <c r="BI228" s="144"/>
      <c r="BJ228" s="144"/>
      <c r="BK228" s="144"/>
      <c r="BL228" s="144"/>
      <c r="BM228" s="144"/>
      <c r="BN228" s="144"/>
      <c r="BO228" s="144"/>
      <c r="BP228" s="144"/>
      <c r="BQ228" s="144"/>
      <c r="BR228" s="144"/>
      <c r="BS228" s="144"/>
      <c r="BT228" s="144"/>
      <c r="BU228" s="144"/>
      <c r="BV228" s="144"/>
      <c r="BW228" s="144"/>
      <c r="BX228" s="144"/>
      <c r="BY228" s="144"/>
      <c r="BZ228" s="144"/>
      <c r="CA228" s="144"/>
      <c r="CB228" s="144"/>
      <c r="CC228" s="144"/>
      <c r="CD228" s="144"/>
      <c r="CE228" s="144"/>
      <c r="CF228" s="144"/>
      <c r="CG228" s="144"/>
      <c r="CH228" s="144"/>
      <c r="CI228" s="144"/>
      <c r="CJ228" s="144"/>
      <c r="CK228" s="144"/>
      <c r="CL228" s="144"/>
      <c r="CM228" s="144"/>
      <c r="CN228" s="144"/>
      <c r="CO228" s="144"/>
      <c r="CP228" s="144"/>
      <c r="CQ228" s="144"/>
      <c r="CR228" s="144"/>
      <c r="CS228" s="144"/>
      <c r="CT228" s="144"/>
      <c r="CU228" s="144"/>
      <c r="CV228" s="144"/>
      <c r="CW228" s="144"/>
      <c r="CX228" s="144"/>
      <c r="CY228" s="144"/>
      <c r="CZ228" s="144"/>
      <c r="DA228" s="144"/>
      <c r="DB228" s="144"/>
      <c r="DC228" s="144"/>
      <c r="DD228" s="144"/>
      <c r="DE228" s="144"/>
    </row>
    <row r="229" spans="1:109" x14ac:dyDescent="0.1">
      <c r="A229" s="113" t="s">
        <v>235</v>
      </c>
      <c r="B229" s="154" t="s">
        <v>199</v>
      </c>
      <c r="C229" s="154" t="s">
        <v>199</v>
      </c>
      <c r="D229" s="154" t="s">
        <v>199</v>
      </c>
      <c r="E229" s="154" t="s">
        <v>199</v>
      </c>
      <c r="F229" s="154" t="s">
        <v>199</v>
      </c>
      <c r="G229" s="154" t="s">
        <v>199</v>
      </c>
      <c r="H229" s="154" t="s">
        <v>199</v>
      </c>
      <c r="I229" s="154" t="s">
        <v>199</v>
      </c>
      <c r="J229" s="154" t="s">
        <v>199</v>
      </c>
      <c r="K229" s="154" t="s">
        <v>199</v>
      </c>
      <c r="L229" s="154" t="s">
        <v>199</v>
      </c>
      <c r="M229" s="154" t="s">
        <v>199</v>
      </c>
      <c r="N229" s="154" t="s">
        <v>199</v>
      </c>
      <c r="O229" s="154" t="s">
        <v>199</v>
      </c>
      <c r="P229" s="154" t="s">
        <v>199</v>
      </c>
      <c r="Q229" s="154" t="s">
        <v>199</v>
      </c>
      <c r="R229" s="154" t="s">
        <v>199</v>
      </c>
      <c r="S229" s="154" t="s">
        <v>199</v>
      </c>
      <c r="T229" s="154" t="s">
        <v>199</v>
      </c>
      <c r="U229" s="154" t="s">
        <v>199</v>
      </c>
      <c r="V229" s="154" t="s">
        <v>199</v>
      </c>
      <c r="W229" s="154" t="s">
        <v>199</v>
      </c>
      <c r="X229" s="156">
        <v>10500</v>
      </c>
      <c r="Y229" s="156">
        <v>10500</v>
      </c>
      <c r="Z229" s="156">
        <v>9500</v>
      </c>
      <c r="AA229" s="154" t="s">
        <v>199</v>
      </c>
      <c r="AB229" s="154" t="s">
        <v>199</v>
      </c>
      <c r="AC229" s="154" t="s">
        <v>199</v>
      </c>
      <c r="AD229" s="154" t="s">
        <v>199</v>
      </c>
      <c r="AE229" s="154" t="s">
        <v>199</v>
      </c>
      <c r="AF229" s="154" t="s">
        <v>199</v>
      </c>
      <c r="AG229" s="154" t="s">
        <v>199</v>
      </c>
      <c r="AH229" s="154" t="s">
        <v>199</v>
      </c>
      <c r="AI229" s="154" t="s">
        <v>199</v>
      </c>
      <c r="AJ229" s="144"/>
      <c r="AK229" s="144"/>
      <c r="AL229" s="144"/>
      <c r="AM229" s="144"/>
      <c r="AN229" s="144"/>
      <c r="AO229" s="144"/>
      <c r="AP229" s="144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  <c r="BC229" s="144"/>
      <c r="BD229" s="144"/>
      <c r="BE229" s="144"/>
      <c r="BF229" s="144"/>
      <c r="BG229" s="144"/>
      <c r="BH229" s="144"/>
      <c r="BI229" s="144"/>
      <c r="BJ229" s="144"/>
      <c r="BK229" s="144"/>
      <c r="BL229" s="144"/>
      <c r="BM229" s="144"/>
      <c r="BN229" s="144"/>
      <c r="BO229" s="144"/>
      <c r="BP229" s="144"/>
      <c r="BQ229" s="144"/>
      <c r="BR229" s="144"/>
      <c r="BS229" s="144"/>
      <c r="BT229" s="144"/>
      <c r="BU229" s="144"/>
      <c r="BV229" s="144"/>
      <c r="BW229" s="144"/>
      <c r="BX229" s="144"/>
      <c r="BY229" s="144"/>
      <c r="BZ229" s="144"/>
      <c r="CA229" s="144"/>
      <c r="CB229" s="144"/>
      <c r="CC229" s="144"/>
      <c r="CD229" s="144"/>
      <c r="CE229" s="144"/>
      <c r="CF229" s="144"/>
      <c r="CG229" s="144"/>
      <c r="CH229" s="144"/>
      <c r="CI229" s="144"/>
      <c r="CJ229" s="144"/>
      <c r="CK229" s="144"/>
      <c r="CL229" s="144"/>
      <c r="CM229" s="144"/>
      <c r="CN229" s="144"/>
      <c r="CO229" s="144"/>
      <c r="CP229" s="144"/>
      <c r="CQ229" s="144"/>
      <c r="CR229" s="144"/>
      <c r="CS229" s="144"/>
      <c r="CT229" s="144"/>
      <c r="CU229" s="144"/>
      <c r="CV229" s="144"/>
      <c r="CW229" s="144"/>
      <c r="CX229" s="144"/>
      <c r="CY229" s="144"/>
      <c r="CZ229" s="144"/>
      <c r="DA229" s="144"/>
      <c r="DB229" s="144"/>
      <c r="DC229" s="144"/>
      <c r="DD229" s="144"/>
      <c r="DE229" s="144"/>
    </row>
    <row r="230" spans="1:109" x14ac:dyDescent="0.1">
      <c r="A230" s="113" t="s">
        <v>237</v>
      </c>
      <c r="B230" s="154" t="s">
        <v>199</v>
      </c>
      <c r="C230" s="154" t="s">
        <v>199</v>
      </c>
      <c r="D230" s="154" t="s">
        <v>199</v>
      </c>
      <c r="E230" s="154" t="s">
        <v>199</v>
      </c>
      <c r="F230" s="154" t="s">
        <v>199</v>
      </c>
      <c r="G230" s="154" t="s">
        <v>199</v>
      </c>
      <c r="H230" s="154" t="s">
        <v>199</v>
      </c>
      <c r="I230" s="154" t="s">
        <v>199</v>
      </c>
      <c r="J230" s="154" t="s">
        <v>199</v>
      </c>
      <c r="K230" s="154" t="s">
        <v>199</v>
      </c>
      <c r="L230" s="154" t="s">
        <v>199</v>
      </c>
      <c r="M230" s="154" t="s">
        <v>238</v>
      </c>
      <c r="N230" s="154" t="s">
        <v>238</v>
      </c>
      <c r="O230" s="154" t="s">
        <v>238</v>
      </c>
      <c r="P230" s="154" t="s">
        <v>238</v>
      </c>
      <c r="Q230" s="154" t="s">
        <v>238</v>
      </c>
      <c r="R230" s="154" t="s">
        <v>238</v>
      </c>
      <c r="S230" s="154" t="s">
        <v>238</v>
      </c>
      <c r="T230" s="154" t="s">
        <v>238</v>
      </c>
      <c r="U230" s="154" t="s">
        <v>238</v>
      </c>
      <c r="V230" s="154" t="s">
        <v>238</v>
      </c>
      <c r="W230" s="154" t="s">
        <v>238</v>
      </c>
      <c r="X230" s="154" t="s">
        <v>238</v>
      </c>
      <c r="Y230" s="154" t="s">
        <v>238</v>
      </c>
      <c r="Z230" s="154" t="s">
        <v>238</v>
      </c>
      <c r="AA230" s="154" t="s">
        <v>238</v>
      </c>
      <c r="AB230" s="154" t="s">
        <v>238</v>
      </c>
      <c r="AC230" s="154" t="s">
        <v>238</v>
      </c>
      <c r="AD230" s="154" t="s">
        <v>238</v>
      </c>
      <c r="AE230" s="154" t="s">
        <v>238</v>
      </c>
      <c r="AF230" s="154" t="s">
        <v>238</v>
      </c>
      <c r="AG230" s="154" t="s">
        <v>238</v>
      </c>
      <c r="AH230" s="154" t="s">
        <v>238</v>
      </c>
      <c r="AI230" s="154" t="s">
        <v>238</v>
      </c>
      <c r="AJ230" s="144"/>
      <c r="AK230" s="144"/>
      <c r="AL230" s="144"/>
      <c r="AM230" s="144"/>
      <c r="AN230" s="144"/>
      <c r="AO230" s="144"/>
      <c r="AP230" s="144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  <c r="BC230" s="144"/>
      <c r="BD230" s="144"/>
      <c r="BE230" s="144"/>
      <c r="BF230" s="144"/>
      <c r="BG230" s="144"/>
      <c r="BH230" s="144"/>
      <c r="BI230" s="144"/>
      <c r="BJ230" s="144"/>
      <c r="BK230" s="144"/>
      <c r="BL230" s="144"/>
      <c r="BM230" s="144"/>
      <c r="BN230" s="144"/>
      <c r="BO230" s="144"/>
      <c r="BP230" s="144"/>
      <c r="BQ230" s="144"/>
      <c r="BR230" s="144"/>
      <c r="BS230" s="144"/>
      <c r="BT230" s="144"/>
      <c r="BU230" s="144"/>
      <c r="BV230" s="144"/>
      <c r="BW230" s="144"/>
      <c r="BX230" s="144"/>
      <c r="BY230" s="144"/>
      <c r="BZ230" s="144"/>
      <c r="CA230" s="144"/>
      <c r="CB230" s="144"/>
      <c r="CC230" s="144"/>
      <c r="CD230" s="144"/>
      <c r="CE230" s="144"/>
      <c r="CF230" s="144"/>
      <c r="CG230" s="144"/>
      <c r="CH230" s="144"/>
      <c r="CI230" s="144"/>
      <c r="CJ230" s="144"/>
      <c r="CK230" s="144"/>
      <c r="CL230" s="144"/>
      <c r="CM230" s="144"/>
      <c r="CN230" s="144"/>
      <c r="CO230" s="144"/>
      <c r="CP230" s="144"/>
      <c r="CQ230" s="144"/>
      <c r="CR230" s="144"/>
      <c r="CS230" s="144"/>
      <c r="CT230" s="144"/>
      <c r="CU230" s="144"/>
      <c r="CV230" s="144"/>
      <c r="CW230" s="144"/>
      <c r="CX230" s="144"/>
      <c r="CY230" s="144"/>
      <c r="CZ230" s="144"/>
      <c r="DA230" s="144"/>
      <c r="DB230" s="144"/>
      <c r="DC230" s="144"/>
      <c r="DD230" s="144"/>
      <c r="DE230" s="144"/>
    </row>
    <row r="231" spans="1:109" x14ac:dyDescent="0.1">
      <c r="A231" s="115" t="s">
        <v>335</v>
      </c>
      <c r="B231" s="154" t="s">
        <v>199</v>
      </c>
      <c r="C231" s="154" t="s">
        <v>199</v>
      </c>
      <c r="D231" s="154" t="s">
        <v>199</v>
      </c>
      <c r="E231" s="154" t="s">
        <v>199</v>
      </c>
      <c r="F231" s="154" t="s">
        <v>199</v>
      </c>
      <c r="G231" s="154" t="s">
        <v>199</v>
      </c>
      <c r="H231" s="154" t="s">
        <v>199</v>
      </c>
      <c r="I231" s="154" t="s">
        <v>199</v>
      </c>
      <c r="J231" s="154" t="s">
        <v>199</v>
      </c>
      <c r="K231" s="154" t="s">
        <v>199</v>
      </c>
      <c r="L231" s="154" t="s">
        <v>199</v>
      </c>
      <c r="M231" s="154" t="s">
        <v>199</v>
      </c>
      <c r="N231" s="154" t="s">
        <v>199</v>
      </c>
      <c r="O231" s="154" t="s">
        <v>199</v>
      </c>
      <c r="P231" s="154" t="s">
        <v>199</v>
      </c>
      <c r="Q231" s="154" t="s">
        <v>199</v>
      </c>
      <c r="R231" s="154" t="s">
        <v>199</v>
      </c>
      <c r="S231" s="154" t="s">
        <v>199</v>
      </c>
      <c r="T231" s="152">
        <v>3</v>
      </c>
      <c r="U231" s="154" t="s">
        <v>199</v>
      </c>
      <c r="V231" s="154" t="s">
        <v>199</v>
      </c>
      <c r="W231" s="154" t="s">
        <v>199</v>
      </c>
      <c r="X231" s="154" t="s">
        <v>199</v>
      </c>
      <c r="Y231" s="154" t="s">
        <v>199</v>
      </c>
      <c r="Z231" s="154" t="s">
        <v>199</v>
      </c>
      <c r="AA231" s="154" t="s">
        <v>199</v>
      </c>
      <c r="AB231" s="154" t="s">
        <v>199</v>
      </c>
      <c r="AC231" s="154" t="s">
        <v>199</v>
      </c>
      <c r="AD231" s="154" t="s">
        <v>199</v>
      </c>
      <c r="AE231" s="154" t="s">
        <v>199</v>
      </c>
      <c r="AF231" s="154" t="s">
        <v>199</v>
      </c>
      <c r="AG231" s="154" t="s">
        <v>199</v>
      </c>
      <c r="AH231" s="154" t="s">
        <v>199</v>
      </c>
      <c r="AI231" s="154" t="s">
        <v>199</v>
      </c>
      <c r="AJ231" s="144"/>
      <c r="AK231" s="144"/>
      <c r="AL231" s="144"/>
      <c r="AM231" s="144"/>
      <c r="AN231" s="144"/>
      <c r="AO231" s="144"/>
      <c r="AP231" s="144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  <c r="BC231" s="144"/>
      <c r="BD231" s="144"/>
      <c r="BE231" s="144"/>
      <c r="BF231" s="144"/>
      <c r="BG231" s="144"/>
      <c r="BH231" s="144"/>
      <c r="BI231" s="144"/>
      <c r="BJ231" s="144"/>
      <c r="BK231" s="144"/>
      <c r="BL231" s="144"/>
      <c r="BM231" s="144"/>
      <c r="BN231" s="144"/>
      <c r="BO231" s="144"/>
      <c r="BP231" s="144"/>
      <c r="BQ231" s="144"/>
      <c r="BR231" s="144"/>
      <c r="BS231" s="144"/>
      <c r="BT231" s="144"/>
      <c r="BU231" s="144"/>
      <c r="BV231" s="144"/>
      <c r="BW231" s="144"/>
      <c r="BX231" s="144"/>
      <c r="BY231" s="144"/>
      <c r="BZ231" s="144"/>
      <c r="CA231" s="144"/>
      <c r="CB231" s="144"/>
      <c r="CC231" s="144"/>
      <c r="CD231" s="144"/>
      <c r="CE231" s="144"/>
      <c r="CF231" s="144"/>
      <c r="CG231" s="144"/>
      <c r="CH231" s="144"/>
      <c r="CI231" s="144"/>
      <c r="CJ231" s="144"/>
      <c r="CK231" s="144"/>
      <c r="CL231" s="144"/>
      <c r="CM231" s="144"/>
      <c r="CN231" s="144"/>
      <c r="CO231" s="144"/>
      <c r="CP231" s="144"/>
      <c r="CQ231" s="144"/>
      <c r="CR231" s="144"/>
      <c r="CS231" s="144"/>
      <c r="CT231" s="144"/>
      <c r="CU231" s="144"/>
      <c r="CV231" s="144"/>
      <c r="CW231" s="144"/>
      <c r="CX231" s="144"/>
      <c r="CY231" s="144"/>
      <c r="CZ231" s="144"/>
      <c r="DA231" s="144"/>
      <c r="DB231" s="144"/>
      <c r="DC231" s="144"/>
      <c r="DD231" s="144"/>
      <c r="DE231" s="144"/>
    </row>
    <row r="232" spans="1:109" x14ac:dyDescent="0.1">
      <c r="A232" s="113" t="s">
        <v>210</v>
      </c>
      <c r="B232" s="154" t="s">
        <v>199</v>
      </c>
      <c r="C232" s="154" t="s">
        <v>199</v>
      </c>
      <c r="D232" s="154" t="s">
        <v>199</v>
      </c>
      <c r="E232" s="154" t="s">
        <v>199</v>
      </c>
      <c r="F232" s="154" t="s">
        <v>199</v>
      </c>
      <c r="G232" s="154" t="s">
        <v>199</v>
      </c>
      <c r="H232" s="154" t="s">
        <v>199</v>
      </c>
      <c r="I232" s="154" t="s">
        <v>199</v>
      </c>
      <c r="J232" s="154" t="s">
        <v>199</v>
      </c>
      <c r="K232" s="154" t="s">
        <v>199</v>
      </c>
      <c r="L232" s="154" t="s">
        <v>199</v>
      </c>
      <c r="M232" s="154" t="s">
        <v>199</v>
      </c>
      <c r="N232" s="154" t="s">
        <v>199</v>
      </c>
      <c r="O232" s="154" t="s">
        <v>199</v>
      </c>
      <c r="P232" s="154" t="s">
        <v>199</v>
      </c>
      <c r="Q232" s="154" t="s">
        <v>199</v>
      </c>
      <c r="R232" s="154" t="s">
        <v>199</v>
      </c>
      <c r="S232" s="154" t="s">
        <v>199</v>
      </c>
      <c r="T232" s="153">
        <v>2</v>
      </c>
      <c r="U232" s="154" t="s">
        <v>199</v>
      </c>
      <c r="V232" s="154" t="s">
        <v>199</v>
      </c>
      <c r="W232" s="154" t="s">
        <v>199</v>
      </c>
      <c r="X232" s="154" t="s">
        <v>199</v>
      </c>
      <c r="Y232" s="154" t="s">
        <v>199</v>
      </c>
      <c r="Z232" s="154" t="s">
        <v>199</v>
      </c>
      <c r="AA232" s="154" t="s">
        <v>199</v>
      </c>
      <c r="AB232" s="154" t="s">
        <v>199</v>
      </c>
      <c r="AC232" s="154" t="s">
        <v>199</v>
      </c>
      <c r="AD232" s="154" t="s">
        <v>199</v>
      </c>
      <c r="AE232" s="154" t="s">
        <v>199</v>
      </c>
      <c r="AF232" s="154" t="s">
        <v>199</v>
      </c>
      <c r="AG232" s="154" t="s">
        <v>199</v>
      </c>
      <c r="AH232" s="154" t="s">
        <v>199</v>
      </c>
      <c r="AI232" s="154" t="s">
        <v>199</v>
      </c>
      <c r="AJ232" s="144"/>
      <c r="AK232" s="144"/>
      <c r="AL232" s="144"/>
      <c r="AM232" s="144"/>
      <c r="AN232" s="144"/>
      <c r="AO232" s="144"/>
      <c r="AP232" s="144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  <c r="BC232" s="144"/>
      <c r="BD232" s="144"/>
      <c r="BE232" s="144"/>
      <c r="BF232" s="144"/>
      <c r="BG232" s="144"/>
      <c r="BH232" s="144"/>
      <c r="BI232" s="144"/>
      <c r="BJ232" s="144"/>
      <c r="BK232" s="144"/>
      <c r="BL232" s="144"/>
      <c r="BM232" s="144"/>
      <c r="BN232" s="144"/>
      <c r="BO232" s="144"/>
      <c r="BP232" s="144"/>
      <c r="BQ232" s="144"/>
      <c r="BR232" s="144"/>
      <c r="BS232" s="144"/>
      <c r="BT232" s="144"/>
      <c r="BU232" s="144"/>
      <c r="BV232" s="144"/>
      <c r="BW232" s="144"/>
      <c r="BX232" s="144"/>
      <c r="BY232" s="144"/>
      <c r="BZ232" s="144"/>
      <c r="CA232" s="144"/>
      <c r="CB232" s="144"/>
      <c r="CC232" s="144"/>
      <c r="CD232" s="144"/>
      <c r="CE232" s="144"/>
      <c r="CF232" s="144"/>
      <c r="CG232" s="144"/>
      <c r="CH232" s="144"/>
      <c r="CI232" s="144"/>
      <c r="CJ232" s="144"/>
      <c r="CK232" s="144"/>
      <c r="CL232" s="144"/>
      <c r="CM232" s="144"/>
      <c r="CN232" s="144"/>
      <c r="CO232" s="144"/>
      <c r="CP232" s="144"/>
      <c r="CQ232" s="144"/>
      <c r="CR232" s="144"/>
      <c r="CS232" s="144"/>
      <c r="CT232" s="144"/>
      <c r="CU232" s="144"/>
      <c r="CV232" s="144"/>
      <c r="CW232" s="144"/>
      <c r="CX232" s="144"/>
      <c r="CY232" s="144"/>
      <c r="CZ232" s="144"/>
      <c r="DA232" s="144"/>
      <c r="DB232" s="144"/>
      <c r="DC232" s="144"/>
      <c r="DD232" s="144"/>
      <c r="DE232" s="144"/>
    </row>
    <row r="233" spans="1:109" x14ac:dyDescent="0.1">
      <c r="A233" s="113" t="s">
        <v>211</v>
      </c>
      <c r="B233" s="154" t="s">
        <v>199</v>
      </c>
      <c r="C233" s="154" t="s">
        <v>199</v>
      </c>
      <c r="D233" s="154" t="s">
        <v>199</v>
      </c>
      <c r="E233" s="154" t="s">
        <v>199</v>
      </c>
      <c r="F233" s="154" t="s">
        <v>199</v>
      </c>
      <c r="G233" s="154" t="s">
        <v>199</v>
      </c>
      <c r="H233" s="154" t="s">
        <v>199</v>
      </c>
      <c r="I233" s="154" t="s">
        <v>199</v>
      </c>
      <c r="J233" s="154" t="s">
        <v>199</v>
      </c>
      <c r="K233" s="154" t="s">
        <v>199</v>
      </c>
      <c r="L233" s="154" t="s">
        <v>199</v>
      </c>
      <c r="M233" s="154" t="s">
        <v>199</v>
      </c>
      <c r="N233" s="154" t="s">
        <v>199</v>
      </c>
      <c r="O233" s="154" t="s">
        <v>199</v>
      </c>
      <c r="P233" s="154" t="s">
        <v>199</v>
      </c>
      <c r="Q233" s="154" t="s">
        <v>199</v>
      </c>
      <c r="R233" s="154" t="s">
        <v>199</v>
      </c>
      <c r="S233" s="154" t="s">
        <v>199</v>
      </c>
      <c r="T233" s="153">
        <v>2</v>
      </c>
      <c r="U233" s="154" t="s">
        <v>199</v>
      </c>
      <c r="V233" s="154" t="s">
        <v>199</v>
      </c>
      <c r="W233" s="154" t="s">
        <v>199</v>
      </c>
      <c r="X233" s="154" t="s">
        <v>199</v>
      </c>
      <c r="Y233" s="154" t="s">
        <v>199</v>
      </c>
      <c r="Z233" s="154" t="s">
        <v>199</v>
      </c>
      <c r="AA233" s="154" t="s">
        <v>199</v>
      </c>
      <c r="AB233" s="154" t="s">
        <v>199</v>
      </c>
      <c r="AC233" s="154" t="s">
        <v>199</v>
      </c>
      <c r="AD233" s="154" t="s">
        <v>199</v>
      </c>
      <c r="AE233" s="154" t="s">
        <v>199</v>
      </c>
      <c r="AF233" s="154" t="s">
        <v>199</v>
      </c>
      <c r="AG233" s="154" t="s">
        <v>199</v>
      </c>
      <c r="AH233" s="154" t="s">
        <v>199</v>
      </c>
      <c r="AI233" s="154" t="s">
        <v>199</v>
      </c>
      <c r="AJ233" s="144"/>
      <c r="AK233" s="144"/>
      <c r="AL233" s="144"/>
      <c r="AM233" s="144"/>
      <c r="AN233" s="144"/>
      <c r="AO233" s="144"/>
      <c r="AP233" s="144"/>
      <c r="AQ233" s="144"/>
      <c r="AR233" s="144"/>
      <c r="AS233" s="144"/>
      <c r="AT233" s="144"/>
      <c r="AU233" s="144"/>
      <c r="AV233" s="144"/>
      <c r="AW233" s="144"/>
      <c r="AX233" s="144"/>
      <c r="AY233" s="144"/>
      <c r="AZ233" s="144"/>
      <c r="BA233" s="144"/>
      <c r="BB233" s="144"/>
      <c r="BC233" s="144"/>
      <c r="BD233" s="144"/>
      <c r="BE233" s="144"/>
      <c r="BF233" s="144"/>
      <c r="BG233" s="144"/>
      <c r="BH233" s="144"/>
      <c r="BI233" s="144"/>
      <c r="BJ233" s="144"/>
      <c r="BK233" s="144"/>
      <c r="BL233" s="144"/>
      <c r="BM233" s="144"/>
      <c r="BN233" s="144"/>
      <c r="BO233" s="144"/>
      <c r="BP233" s="144"/>
      <c r="BQ233" s="144"/>
      <c r="BR233" s="144"/>
      <c r="BS233" s="144"/>
      <c r="BT233" s="144"/>
      <c r="BU233" s="144"/>
      <c r="BV233" s="144"/>
      <c r="BW233" s="144"/>
      <c r="BX233" s="144"/>
      <c r="BY233" s="144"/>
      <c r="BZ233" s="144"/>
      <c r="CA233" s="144"/>
      <c r="CB233" s="144"/>
      <c r="CC233" s="144"/>
      <c r="CD233" s="144"/>
      <c r="CE233" s="144"/>
      <c r="CF233" s="144"/>
      <c r="CG233" s="144"/>
      <c r="CH233" s="144"/>
      <c r="CI233" s="144"/>
      <c r="CJ233" s="144"/>
      <c r="CK233" s="144"/>
      <c r="CL233" s="144"/>
      <c r="CM233" s="144"/>
      <c r="CN233" s="144"/>
      <c r="CO233" s="144"/>
      <c r="CP233" s="144"/>
      <c r="CQ233" s="144"/>
      <c r="CR233" s="144"/>
      <c r="CS233" s="144"/>
      <c r="CT233" s="144"/>
      <c r="CU233" s="144"/>
      <c r="CV233" s="144"/>
      <c r="CW233" s="144"/>
      <c r="CX233" s="144"/>
      <c r="CY233" s="144"/>
      <c r="CZ233" s="144"/>
      <c r="DA233" s="144"/>
      <c r="DB233" s="144"/>
      <c r="DC233" s="144"/>
      <c r="DD233" s="144"/>
      <c r="DE233" s="144"/>
    </row>
    <row r="234" spans="1:109" x14ac:dyDescent="0.1">
      <c r="A234" s="113" t="s">
        <v>212</v>
      </c>
      <c r="B234" s="154" t="s">
        <v>199</v>
      </c>
      <c r="C234" s="154" t="s">
        <v>199</v>
      </c>
      <c r="D234" s="154" t="s">
        <v>199</v>
      </c>
      <c r="E234" s="154" t="s">
        <v>199</v>
      </c>
      <c r="F234" s="154" t="s">
        <v>199</v>
      </c>
      <c r="G234" s="154" t="s">
        <v>199</v>
      </c>
      <c r="H234" s="154" t="s">
        <v>199</v>
      </c>
      <c r="I234" s="154" t="s">
        <v>199</v>
      </c>
      <c r="J234" s="154" t="s">
        <v>199</v>
      </c>
      <c r="K234" s="154" t="s">
        <v>199</v>
      </c>
      <c r="L234" s="154" t="s">
        <v>199</v>
      </c>
      <c r="M234" s="154" t="s">
        <v>199</v>
      </c>
      <c r="N234" s="154" t="s">
        <v>199</v>
      </c>
      <c r="O234" s="154" t="s">
        <v>199</v>
      </c>
      <c r="P234" s="154" t="s">
        <v>199</v>
      </c>
      <c r="Q234" s="154" t="s">
        <v>199</v>
      </c>
      <c r="R234" s="154" t="s">
        <v>199</v>
      </c>
      <c r="S234" s="154" t="s">
        <v>199</v>
      </c>
      <c r="T234" s="153">
        <v>2</v>
      </c>
      <c r="U234" s="154" t="s">
        <v>199</v>
      </c>
      <c r="V234" s="154" t="s">
        <v>199</v>
      </c>
      <c r="W234" s="154" t="s">
        <v>199</v>
      </c>
      <c r="X234" s="154" t="s">
        <v>199</v>
      </c>
      <c r="Y234" s="154" t="s">
        <v>199</v>
      </c>
      <c r="Z234" s="154" t="s">
        <v>199</v>
      </c>
      <c r="AA234" s="154" t="s">
        <v>199</v>
      </c>
      <c r="AB234" s="154" t="s">
        <v>199</v>
      </c>
      <c r="AC234" s="154" t="s">
        <v>199</v>
      </c>
      <c r="AD234" s="154" t="s">
        <v>199</v>
      </c>
      <c r="AE234" s="154" t="s">
        <v>199</v>
      </c>
      <c r="AF234" s="154" t="s">
        <v>199</v>
      </c>
      <c r="AG234" s="154" t="s">
        <v>199</v>
      </c>
      <c r="AH234" s="154" t="s">
        <v>199</v>
      </c>
      <c r="AI234" s="154" t="s">
        <v>199</v>
      </c>
      <c r="AJ234" s="144"/>
      <c r="AK234" s="144"/>
      <c r="AL234" s="144"/>
      <c r="AM234" s="144"/>
      <c r="AN234" s="144"/>
      <c r="AO234" s="144"/>
      <c r="AP234" s="144"/>
      <c r="AQ234" s="144"/>
      <c r="AR234" s="144"/>
      <c r="AS234" s="144"/>
      <c r="AT234" s="144"/>
      <c r="AU234" s="144"/>
      <c r="AV234" s="144"/>
      <c r="AW234" s="144"/>
      <c r="AX234" s="144"/>
      <c r="AY234" s="144"/>
      <c r="AZ234" s="144"/>
      <c r="BA234" s="144"/>
      <c r="BB234" s="144"/>
      <c r="BC234" s="144"/>
      <c r="BD234" s="144"/>
      <c r="BE234" s="144"/>
      <c r="BF234" s="144"/>
      <c r="BG234" s="144"/>
      <c r="BH234" s="144"/>
      <c r="BI234" s="144"/>
      <c r="BJ234" s="144"/>
      <c r="BK234" s="144"/>
      <c r="BL234" s="144"/>
      <c r="BM234" s="144"/>
      <c r="BN234" s="144"/>
      <c r="BO234" s="144"/>
      <c r="BP234" s="144"/>
      <c r="BQ234" s="144"/>
      <c r="BR234" s="144"/>
      <c r="BS234" s="144"/>
      <c r="BT234" s="144"/>
      <c r="BU234" s="144"/>
      <c r="BV234" s="144"/>
      <c r="BW234" s="144"/>
      <c r="BX234" s="144"/>
      <c r="BY234" s="144"/>
      <c r="BZ234" s="144"/>
      <c r="CA234" s="144"/>
      <c r="CB234" s="144"/>
      <c r="CC234" s="144"/>
      <c r="CD234" s="144"/>
      <c r="CE234" s="144"/>
      <c r="CF234" s="144"/>
      <c r="CG234" s="144"/>
      <c r="CH234" s="144"/>
      <c r="CI234" s="144"/>
      <c r="CJ234" s="144"/>
      <c r="CK234" s="144"/>
      <c r="CL234" s="144"/>
      <c r="CM234" s="144"/>
      <c r="CN234" s="144"/>
      <c r="CO234" s="144"/>
      <c r="CP234" s="144"/>
      <c r="CQ234" s="144"/>
      <c r="CR234" s="144"/>
      <c r="CS234" s="144"/>
      <c r="CT234" s="144"/>
      <c r="CU234" s="144"/>
      <c r="CV234" s="144"/>
      <c r="CW234" s="144"/>
      <c r="CX234" s="144"/>
      <c r="CY234" s="144"/>
      <c r="CZ234" s="144"/>
      <c r="DA234" s="144"/>
      <c r="DB234" s="144"/>
      <c r="DC234" s="144"/>
      <c r="DD234" s="144"/>
      <c r="DE234" s="144"/>
    </row>
    <row r="235" spans="1:109" x14ac:dyDescent="0.1">
      <c r="A235" s="113" t="s">
        <v>213</v>
      </c>
      <c r="B235" s="154" t="s">
        <v>199</v>
      </c>
      <c r="C235" s="154" t="s">
        <v>199</v>
      </c>
      <c r="D235" s="154" t="s">
        <v>199</v>
      </c>
      <c r="E235" s="154" t="s">
        <v>199</v>
      </c>
      <c r="F235" s="154" t="s">
        <v>199</v>
      </c>
      <c r="G235" s="154" t="s">
        <v>199</v>
      </c>
      <c r="H235" s="154" t="s">
        <v>199</v>
      </c>
      <c r="I235" s="154" t="s">
        <v>199</v>
      </c>
      <c r="J235" s="154" t="s">
        <v>199</v>
      </c>
      <c r="K235" s="154" t="s">
        <v>199</v>
      </c>
      <c r="L235" s="154" t="s">
        <v>199</v>
      </c>
      <c r="M235" s="154" t="s">
        <v>199</v>
      </c>
      <c r="N235" s="154" t="s">
        <v>199</v>
      </c>
      <c r="O235" s="154" t="s">
        <v>199</v>
      </c>
      <c r="P235" s="154" t="s">
        <v>199</v>
      </c>
      <c r="Q235" s="154" t="s">
        <v>199</v>
      </c>
      <c r="R235" s="154" t="s">
        <v>199</v>
      </c>
      <c r="S235" s="154" t="s">
        <v>199</v>
      </c>
      <c r="T235" s="153">
        <v>2</v>
      </c>
      <c r="U235" s="154" t="s">
        <v>199</v>
      </c>
      <c r="V235" s="154" t="s">
        <v>199</v>
      </c>
      <c r="W235" s="154" t="s">
        <v>199</v>
      </c>
      <c r="X235" s="154" t="s">
        <v>199</v>
      </c>
      <c r="Y235" s="154" t="s">
        <v>199</v>
      </c>
      <c r="Z235" s="154" t="s">
        <v>199</v>
      </c>
      <c r="AA235" s="154" t="s">
        <v>199</v>
      </c>
      <c r="AB235" s="154" t="s">
        <v>199</v>
      </c>
      <c r="AC235" s="154" t="s">
        <v>199</v>
      </c>
      <c r="AD235" s="154" t="s">
        <v>199</v>
      </c>
      <c r="AE235" s="154" t="s">
        <v>199</v>
      </c>
      <c r="AF235" s="154" t="s">
        <v>199</v>
      </c>
      <c r="AG235" s="154" t="s">
        <v>199</v>
      </c>
      <c r="AH235" s="154" t="s">
        <v>199</v>
      </c>
      <c r="AI235" s="154" t="s">
        <v>199</v>
      </c>
      <c r="AJ235" s="144"/>
      <c r="AK235" s="144"/>
      <c r="AL235" s="144"/>
      <c r="AM235" s="144"/>
      <c r="AN235" s="144"/>
      <c r="AO235" s="144"/>
      <c r="AP235" s="144"/>
      <c r="AQ235" s="144"/>
      <c r="AR235" s="144"/>
      <c r="AS235" s="144"/>
      <c r="AT235" s="144"/>
      <c r="AU235" s="144"/>
      <c r="AV235" s="144"/>
      <c r="AW235" s="144"/>
      <c r="AX235" s="144"/>
      <c r="AY235" s="144"/>
      <c r="AZ235" s="144"/>
      <c r="BA235" s="144"/>
      <c r="BB235" s="144"/>
      <c r="BC235" s="144"/>
      <c r="BD235" s="144"/>
      <c r="BE235" s="144"/>
      <c r="BF235" s="144"/>
      <c r="BG235" s="144"/>
      <c r="BH235" s="144"/>
      <c r="BI235" s="144"/>
      <c r="BJ235" s="144"/>
      <c r="BK235" s="144"/>
      <c r="BL235" s="144"/>
      <c r="BM235" s="144"/>
      <c r="BN235" s="144"/>
      <c r="BO235" s="144"/>
      <c r="BP235" s="144"/>
      <c r="BQ235" s="144"/>
      <c r="BR235" s="144"/>
      <c r="BS235" s="144"/>
      <c r="BT235" s="144"/>
      <c r="BU235" s="144"/>
      <c r="BV235" s="144"/>
      <c r="BW235" s="144"/>
      <c r="BX235" s="144"/>
      <c r="BY235" s="144"/>
      <c r="BZ235" s="144"/>
      <c r="CA235" s="144"/>
      <c r="CB235" s="144"/>
      <c r="CC235" s="144"/>
      <c r="CD235" s="144"/>
      <c r="CE235" s="144"/>
      <c r="CF235" s="144"/>
      <c r="CG235" s="144"/>
      <c r="CH235" s="144"/>
      <c r="CI235" s="144"/>
      <c r="CJ235" s="144"/>
      <c r="CK235" s="144"/>
      <c r="CL235" s="144"/>
      <c r="CM235" s="144"/>
      <c r="CN235" s="144"/>
      <c r="CO235" s="144"/>
      <c r="CP235" s="144"/>
      <c r="CQ235" s="144"/>
      <c r="CR235" s="144"/>
      <c r="CS235" s="144"/>
      <c r="CT235" s="144"/>
      <c r="CU235" s="144"/>
      <c r="CV235" s="144"/>
      <c r="CW235" s="144"/>
      <c r="CX235" s="144"/>
      <c r="CY235" s="144"/>
      <c r="CZ235" s="144"/>
      <c r="DA235" s="144"/>
      <c r="DB235" s="144"/>
      <c r="DC235" s="144"/>
      <c r="DD235" s="144"/>
      <c r="DE235" s="144"/>
    </row>
    <row r="236" spans="1:109" x14ac:dyDescent="0.1">
      <c r="A236" s="113" t="s">
        <v>214</v>
      </c>
      <c r="B236" s="154" t="s">
        <v>199</v>
      </c>
      <c r="C236" s="154" t="s">
        <v>199</v>
      </c>
      <c r="D236" s="154" t="s">
        <v>199</v>
      </c>
      <c r="E236" s="154" t="s">
        <v>199</v>
      </c>
      <c r="F236" s="154" t="s">
        <v>199</v>
      </c>
      <c r="G236" s="154" t="s">
        <v>199</v>
      </c>
      <c r="H236" s="154" t="s">
        <v>199</v>
      </c>
      <c r="I236" s="154" t="s">
        <v>199</v>
      </c>
      <c r="J236" s="154" t="s">
        <v>199</v>
      </c>
      <c r="K236" s="154" t="s">
        <v>199</v>
      </c>
      <c r="L236" s="154" t="s">
        <v>199</v>
      </c>
      <c r="M236" s="154" t="s">
        <v>199</v>
      </c>
      <c r="N236" s="154" t="s">
        <v>199</v>
      </c>
      <c r="O236" s="154" t="s">
        <v>199</v>
      </c>
      <c r="P236" s="154" t="s">
        <v>199</v>
      </c>
      <c r="Q236" s="154" t="s">
        <v>199</v>
      </c>
      <c r="R236" s="154" t="s">
        <v>199</v>
      </c>
      <c r="S236" s="154" t="s">
        <v>199</v>
      </c>
      <c r="T236" s="148">
        <v>0</v>
      </c>
      <c r="U236" s="154" t="s">
        <v>199</v>
      </c>
      <c r="V236" s="154" t="s">
        <v>199</v>
      </c>
      <c r="W236" s="154" t="s">
        <v>199</v>
      </c>
      <c r="X236" s="154" t="s">
        <v>199</v>
      </c>
      <c r="Y236" s="154" t="s">
        <v>199</v>
      </c>
      <c r="Z236" s="154" t="s">
        <v>199</v>
      </c>
      <c r="AA236" s="154" t="s">
        <v>199</v>
      </c>
      <c r="AB236" s="154" t="s">
        <v>199</v>
      </c>
      <c r="AC236" s="154" t="s">
        <v>199</v>
      </c>
      <c r="AD236" s="154" t="s">
        <v>199</v>
      </c>
      <c r="AE236" s="154" t="s">
        <v>199</v>
      </c>
      <c r="AF236" s="154" t="s">
        <v>199</v>
      </c>
      <c r="AG236" s="154" t="s">
        <v>199</v>
      </c>
      <c r="AH236" s="154" t="s">
        <v>199</v>
      </c>
      <c r="AI236" s="154" t="s">
        <v>199</v>
      </c>
      <c r="AJ236" s="144"/>
      <c r="AK236" s="144"/>
      <c r="AL236" s="144"/>
      <c r="AM236" s="144"/>
      <c r="AN236" s="144"/>
      <c r="AO236" s="144"/>
      <c r="AP236" s="144"/>
      <c r="AQ236" s="144"/>
      <c r="AR236" s="144"/>
      <c r="AS236" s="144"/>
      <c r="AT236" s="144"/>
      <c r="AU236" s="144"/>
      <c r="AV236" s="144"/>
      <c r="AW236" s="144"/>
      <c r="AX236" s="144"/>
      <c r="AY236" s="144"/>
      <c r="AZ236" s="144"/>
      <c r="BA236" s="144"/>
      <c r="BB236" s="144"/>
      <c r="BC236" s="144"/>
      <c r="BD236" s="144"/>
      <c r="BE236" s="144"/>
      <c r="BF236" s="144"/>
      <c r="BG236" s="144"/>
      <c r="BH236" s="144"/>
      <c r="BI236" s="144"/>
      <c r="BJ236" s="144"/>
      <c r="BK236" s="144"/>
      <c r="BL236" s="144"/>
      <c r="BM236" s="144"/>
      <c r="BN236" s="144"/>
      <c r="BO236" s="144"/>
      <c r="BP236" s="144"/>
      <c r="BQ236" s="144"/>
      <c r="BR236" s="144"/>
      <c r="BS236" s="144"/>
      <c r="BT236" s="144"/>
      <c r="BU236" s="144"/>
      <c r="BV236" s="144"/>
      <c r="BW236" s="144"/>
      <c r="BX236" s="144"/>
      <c r="BY236" s="144"/>
      <c r="BZ236" s="144"/>
      <c r="CA236" s="144"/>
      <c r="CB236" s="144"/>
      <c r="CC236" s="144"/>
      <c r="CD236" s="144"/>
      <c r="CE236" s="144"/>
      <c r="CF236" s="144"/>
      <c r="CG236" s="144"/>
      <c r="CH236" s="144"/>
      <c r="CI236" s="144"/>
      <c r="CJ236" s="144"/>
      <c r="CK236" s="144"/>
      <c r="CL236" s="144"/>
      <c r="CM236" s="144"/>
      <c r="CN236" s="144"/>
      <c r="CO236" s="144"/>
      <c r="CP236" s="144"/>
      <c r="CQ236" s="144"/>
      <c r="CR236" s="144"/>
      <c r="CS236" s="144"/>
      <c r="CT236" s="144"/>
      <c r="CU236" s="144"/>
      <c r="CV236" s="144"/>
      <c r="CW236" s="144"/>
      <c r="CX236" s="144"/>
      <c r="CY236" s="144"/>
      <c r="CZ236" s="144"/>
      <c r="DA236" s="144"/>
      <c r="DB236" s="144"/>
      <c r="DC236" s="144"/>
      <c r="DD236" s="144"/>
      <c r="DE236" s="144"/>
    </row>
    <row r="237" spans="1:109" x14ac:dyDescent="0.1">
      <c r="A237" s="113" t="s">
        <v>215</v>
      </c>
      <c r="B237" s="154" t="s">
        <v>199</v>
      </c>
      <c r="C237" s="154" t="s">
        <v>199</v>
      </c>
      <c r="D237" s="154" t="s">
        <v>199</v>
      </c>
      <c r="E237" s="154" t="s">
        <v>199</v>
      </c>
      <c r="F237" s="154" t="s">
        <v>199</v>
      </c>
      <c r="G237" s="154" t="s">
        <v>199</v>
      </c>
      <c r="H237" s="154" t="s">
        <v>199</v>
      </c>
      <c r="I237" s="154" t="s">
        <v>199</v>
      </c>
      <c r="J237" s="154" t="s">
        <v>199</v>
      </c>
      <c r="K237" s="154" t="s">
        <v>199</v>
      </c>
      <c r="L237" s="154" t="s">
        <v>199</v>
      </c>
      <c r="M237" s="154" t="s">
        <v>199</v>
      </c>
      <c r="N237" s="154" t="s">
        <v>199</v>
      </c>
      <c r="O237" s="154" t="s">
        <v>199</v>
      </c>
      <c r="P237" s="154" t="s">
        <v>199</v>
      </c>
      <c r="Q237" s="154" t="s">
        <v>199</v>
      </c>
      <c r="R237" s="154" t="s">
        <v>199</v>
      </c>
      <c r="S237" s="154" t="s">
        <v>199</v>
      </c>
      <c r="T237" s="154" t="s">
        <v>177</v>
      </c>
      <c r="U237" s="154" t="s">
        <v>199</v>
      </c>
      <c r="V237" s="154" t="s">
        <v>199</v>
      </c>
      <c r="W237" s="154" t="s">
        <v>199</v>
      </c>
      <c r="X237" s="154" t="s">
        <v>199</v>
      </c>
      <c r="Y237" s="154" t="s">
        <v>199</v>
      </c>
      <c r="Z237" s="154" t="s">
        <v>199</v>
      </c>
      <c r="AA237" s="154" t="s">
        <v>199</v>
      </c>
      <c r="AB237" s="154" t="s">
        <v>199</v>
      </c>
      <c r="AC237" s="154" t="s">
        <v>199</v>
      </c>
      <c r="AD237" s="154" t="s">
        <v>199</v>
      </c>
      <c r="AE237" s="154" t="s">
        <v>199</v>
      </c>
      <c r="AF237" s="154" t="s">
        <v>199</v>
      </c>
      <c r="AG237" s="154" t="s">
        <v>199</v>
      </c>
      <c r="AH237" s="154" t="s">
        <v>199</v>
      </c>
      <c r="AI237" s="154" t="s">
        <v>199</v>
      </c>
      <c r="AJ237" s="144"/>
      <c r="AK237" s="144"/>
      <c r="AL237" s="144"/>
      <c r="AM237" s="144"/>
      <c r="AN237" s="144"/>
      <c r="AO237" s="144"/>
      <c r="AP237" s="144"/>
      <c r="AQ237" s="144"/>
      <c r="AR237" s="144"/>
      <c r="AS237" s="144"/>
      <c r="AT237" s="144"/>
      <c r="AU237" s="144"/>
      <c r="AV237" s="144"/>
      <c r="AW237" s="144"/>
      <c r="AX237" s="144"/>
      <c r="AY237" s="144"/>
      <c r="AZ237" s="144"/>
      <c r="BA237" s="144"/>
      <c r="BB237" s="144"/>
      <c r="BC237" s="144"/>
      <c r="BD237" s="144"/>
      <c r="BE237" s="144"/>
      <c r="BF237" s="144"/>
      <c r="BG237" s="144"/>
      <c r="BH237" s="144"/>
      <c r="BI237" s="144"/>
      <c r="BJ237" s="144"/>
      <c r="BK237" s="144"/>
      <c r="BL237" s="144"/>
      <c r="BM237" s="144"/>
      <c r="BN237" s="144"/>
      <c r="BO237" s="144"/>
      <c r="BP237" s="144"/>
      <c r="BQ237" s="144"/>
      <c r="BR237" s="144"/>
      <c r="BS237" s="144"/>
      <c r="BT237" s="144"/>
      <c r="BU237" s="144"/>
      <c r="BV237" s="144"/>
      <c r="BW237" s="144"/>
      <c r="BX237" s="144"/>
      <c r="BY237" s="144"/>
      <c r="BZ237" s="144"/>
      <c r="CA237" s="144"/>
      <c r="CB237" s="144"/>
      <c r="CC237" s="144"/>
      <c r="CD237" s="144"/>
      <c r="CE237" s="144"/>
      <c r="CF237" s="144"/>
      <c r="CG237" s="144"/>
      <c r="CH237" s="144"/>
      <c r="CI237" s="144"/>
      <c r="CJ237" s="144"/>
      <c r="CK237" s="144"/>
      <c r="CL237" s="144"/>
      <c r="CM237" s="144"/>
      <c r="CN237" s="144"/>
      <c r="CO237" s="144"/>
      <c r="CP237" s="144"/>
      <c r="CQ237" s="144"/>
      <c r="CR237" s="144"/>
      <c r="CS237" s="144"/>
      <c r="CT237" s="144"/>
      <c r="CU237" s="144"/>
      <c r="CV237" s="144"/>
      <c r="CW237" s="144"/>
      <c r="CX237" s="144"/>
      <c r="CY237" s="144"/>
      <c r="CZ237" s="144"/>
      <c r="DA237" s="144"/>
      <c r="DB237" s="144"/>
      <c r="DC237" s="144"/>
      <c r="DD237" s="144"/>
      <c r="DE237" s="144"/>
    </row>
    <row r="238" spans="1:109" x14ac:dyDescent="0.1">
      <c r="A238" s="113" t="s">
        <v>237</v>
      </c>
      <c r="B238" s="154" t="s">
        <v>199</v>
      </c>
      <c r="C238" s="154" t="s">
        <v>199</v>
      </c>
      <c r="D238" s="154" t="s">
        <v>199</v>
      </c>
      <c r="E238" s="154" t="s">
        <v>199</v>
      </c>
      <c r="F238" s="154" t="s">
        <v>199</v>
      </c>
      <c r="G238" s="154" t="s">
        <v>199</v>
      </c>
      <c r="H238" s="154" t="s">
        <v>199</v>
      </c>
      <c r="I238" s="154" t="s">
        <v>199</v>
      </c>
      <c r="J238" s="154" t="s">
        <v>199</v>
      </c>
      <c r="K238" s="154" t="s">
        <v>199</v>
      </c>
      <c r="L238" s="154" t="s">
        <v>199</v>
      </c>
      <c r="M238" s="154" t="s">
        <v>199</v>
      </c>
      <c r="N238" s="154" t="s">
        <v>199</v>
      </c>
      <c r="O238" s="154" t="s">
        <v>199</v>
      </c>
      <c r="P238" s="154" t="s">
        <v>199</v>
      </c>
      <c r="Q238" s="154" t="s">
        <v>199</v>
      </c>
      <c r="R238" s="154" t="s">
        <v>199</v>
      </c>
      <c r="S238" s="154" t="s">
        <v>199</v>
      </c>
      <c r="T238" s="154" t="s">
        <v>238</v>
      </c>
      <c r="U238" s="154" t="s">
        <v>199</v>
      </c>
      <c r="V238" s="154" t="s">
        <v>199</v>
      </c>
      <c r="W238" s="154" t="s">
        <v>199</v>
      </c>
      <c r="X238" s="154" t="s">
        <v>199</v>
      </c>
      <c r="Y238" s="154" t="s">
        <v>199</v>
      </c>
      <c r="Z238" s="154" t="s">
        <v>199</v>
      </c>
      <c r="AA238" s="154" t="s">
        <v>199</v>
      </c>
      <c r="AB238" s="154" t="s">
        <v>199</v>
      </c>
      <c r="AC238" s="154" t="s">
        <v>199</v>
      </c>
      <c r="AD238" s="154" t="s">
        <v>199</v>
      </c>
      <c r="AE238" s="154" t="s">
        <v>199</v>
      </c>
      <c r="AF238" s="154" t="s">
        <v>199</v>
      </c>
      <c r="AG238" s="154" t="s">
        <v>199</v>
      </c>
      <c r="AH238" s="154" t="s">
        <v>199</v>
      </c>
      <c r="AI238" s="154" t="s">
        <v>199</v>
      </c>
      <c r="AJ238" s="144"/>
      <c r="AK238" s="144"/>
      <c r="AL238" s="144"/>
      <c r="AM238" s="144"/>
      <c r="AN238" s="144"/>
      <c r="AO238" s="144"/>
      <c r="AP238" s="144"/>
      <c r="AQ238" s="144"/>
      <c r="AR238" s="144"/>
      <c r="AS238" s="144"/>
      <c r="AT238" s="144"/>
      <c r="AU238" s="144"/>
      <c r="AV238" s="144"/>
      <c r="AW238" s="144"/>
      <c r="AX238" s="144"/>
      <c r="AY238" s="144"/>
      <c r="AZ238" s="144"/>
      <c r="BA238" s="144"/>
      <c r="BB238" s="144"/>
      <c r="BC238" s="144"/>
      <c r="BD238" s="144"/>
      <c r="BE238" s="144"/>
      <c r="BF238" s="144"/>
      <c r="BG238" s="144"/>
      <c r="BH238" s="144"/>
      <c r="BI238" s="144"/>
      <c r="BJ238" s="144"/>
      <c r="BK238" s="144"/>
      <c r="BL238" s="144"/>
      <c r="BM238" s="144"/>
      <c r="BN238" s="144"/>
      <c r="BO238" s="144"/>
      <c r="BP238" s="144"/>
      <c r="BQ238" s="144"/>
      <c r="BR238" s="144"/>
      <c r="BS238" s="144"/>
      <c r="BT238" s="144"/>
      <c r="BU238" s="144"/>
      <c r="BV238" s="144"/>
      <c r="BW238" s="144"/>
      <c r="BX238" s="144"/>
      <c r="BY238" s="144"/>
      <c r="BZ238" s="144"/>
      <c r="CA238" s="144"/>
      <c r="CB238" s="144"/>
      <c r="CC238" s="144"/>
      <c r="CD238" s="144"/>
      <c r="CE238" s="144"/>
      <c r="CF238" s="144"/>
      <c r="CG238" s="144"/>
      <c r="CH238" s="144"/>
      <c r="CI238" s="144"/>
      <c r="CJ238" s="144"/>
      <c r="CK238" s="144"/>
      <c r="CL238" s="144"/>
      <c r="CM238" s="144"/>
      <c r="CN238" s="144"/>
      <c r="CO238" s="144"/>
      <c r="CP238" s="144"/>
      <c r="CQ238" s="144"/>
      <c r="CR238" s="144"/>
      <c r="CS238" s="144"/>
      <c r="CT238" s="144"/>
      <c r="CU238" s="144"/>
      <c r="CV238" s="144"/>
      <c r="CW238" s="144"/>
      <c r="CX238" s="144"/>
      <c r="CY238" s="144"/>
      <c r="CZ238" s="144"/>
      <c r="DA238" s="144"/>
      <c r="DB238" s="144"/>
      <c r="DC238" s="144"/>
      <c r="DD238" s="144"/>
      <c r="DE238" s="144"/>
    </row>
    <row r="239" spans="1:109" x14ac:dyDescent="0.1">
      <c r="A239" s="115" t="s">
        <v>336</v>
      </c>
      <c r="B239" s="154" t="s">
        <v>199</v>
      </c>
      <c r="C239" s="154" t="s">
        <v>199</v>
      </c>
      <c r="D239" s="154" t="s">
        <v>199</v>
      </c>
      <c r="E239" s="154" t="s">
        <v>199</v>
      </c>
      <c r="F239" s="154" t="s">
        <v>199</v>
      </c>
      <c r="G239" s="154" t="s">
        <v>199</v>
      </c>
      <c r="H239" s="154" t="s">
        <v>199</v>
      </c>
      <c r="I239" s="154" t="s">
        <v>199</v>
      </c>
      <c r="J239" s="154" t="s">
        <v>199</v>
      </c>
      <c r="K239" s="154" t="s">
        <v>199</v>
      </c>
      <c r="L239" s="154" t="s">
        <v>199</v>
      </c>
      <c r="M239" s="152">
        <v>64.5</v>
      </c>
      <c r="N239" s="152">
        <v>60.86</v>
      </c>
      <c r="O239" s="152">
        <v>60.3</v>
      </c>
      <c r="P239" s="152">
        <v>60.6843</v>
      </c>
      <c r="Q239" s="152">
        <v>61.109180000000002</v>
      </c>
      <c r="R239" s="152">
        <v>60.5319</v>
      </c>
      <c r="S239" s="152">
        <v>60.669330000000002</v>
      </c>
      <c r="T239" s="152">
        <v>62.7</v>
      </c>
      <c r="U239" s="152">
        <v>63.1</v>
      </c>
      <c r="V239" s="152">
        <v>60.7</v>
      </c>
      <c r="W239" s="152">
        <v>59.1</v>
      </c>
      <c r="X239" s="152">
        <v>60.1</v>
      </c>
      <c r="Y239" s="152">
        <v>58.6</v>
      </c>
      <c r="Z239" s="153">
        <v>58.689480000000003</v>
      </c>
      <c r="AA239" s="153">
        <v>59.119860000000003</v>
      </c>
      <c r="AB239" s="153">
        <v>59.515709999999999</v>
      </c>
      <c r="AC239" s="154" t="s">
        <v>199</v>
      </c>
      <c r="AD239" s="154" t="s">
        <v>199</v>
      </c>
      <c r="AE239" s="154" t="s">
        <v>199</v>
      </c>
      <c r="AF239" s="154" t="s">
        <v>199</v>
      </c>
      <c r="AG239" s="154" t="s">
        <v>199</v>
      </c>
      <c r="AH239" s="154" t="s">
        <v>199</v>
      </c>
      <c r="AI239" s="154" t="s">
        <v>199</v>
      </c>
      <c r="AJ239" s="144"/>
      <c r="AK239" s="144"/>
      <c r="AL239" s="144"/>
      <c r="AM239" s="144"/>
      <c r="AN239" s="144"/>
      <c r="AO239" s="144"/>
      <c r="AP239" s="144"/>
      <c r="AQ239" s="144"/>
      <c r="AR239" s="144"/>
      <c r="AS239" s="144"/>
      <c r="AT239" s="144"/>
      <c r="AU239" s="144"/>
      <c r="AV239" s="144"/>
      <c r="AW239" s="144"/>
      <c r="AX239" s="144"/>
      <c r="AY239" s="144"/>
      <c r="AZ239" s="144"/>
      <c r="BA239" s="144"/>
      <c r="BB239" s="144"/>
      <c r="BC239" s="144"/>
      <c r="BD239" s="144"/>
      <c r="BE239" s="144"/>
      <c r="BF239" s="144"/>
      <c r="BG239" s="144"/>
      <c r="BH239" s="144"/>
      <c r="BI239" s="144"/>
      <c r="BJ239" s="144"/>
      <c r="BK239" s="144"/>
      <c r="BL239" s="144"/>
      <c r="BM239" s="144"/>
      <c r="BN239" s="144"/>
      <c r="BO239" s="144"/>
      <c r="BP239" s="144"/>
      <c r="BQ239" s="144"/>
      <c r="BR239" s="144"/>
      <c r="BS239" s="144"/>
      <c r="BT239" s="144"/>
      <c r="BU239" s="144"/>
      <c r="BV239" s="144"/>
      <c r="BW239" s="144"/>
      <c r="BX239" s="144"/>
      <c r="BY239" s="144"/>
      <c r="BZ239" s="144"/>
      <c r="CA239" s="144"/>
      <c r="CB239" s="144"/>
      <c r="CC239" s="144"/>
      <c r="CD239" s="144"/>
      <c r="CE239" s="144"/>
      <c r="CF239" s="144"/>
      <c r="CG239" s="144"/>
      <c r="CH239" s="144"/>
      <c r="CI239" s="144"/>
      <c r="CJ239" s="144"/>
      <c r="CK239" s="144"/>
      <c r="CL239" s="144"/>
      <c r="CM239" s="144"/>
      <c r="CN239" s="144"/>
      <c r="CO239" s="144"/>
      <c r="CP239" s="144"/>
      <c r="CQ239" s="144"/>
      <c r="CR239" s="144"/>
      <c r="CS239" s="144"/>
      <c r="CT239" s="144"/>
      <c r="CU239" s="144"/>
      <c r="CV239" s="144"/>
      <c r="CW239" s="144"/>
      <c r="CX239" s="144"/>
      <c r="CY239" s="144"/>
      <c r="CZ239" s="144"/>
      <c r="DA239" s="144"/>
      <c r="DB239" s="144"/>
      <c r="DC239" s="144"/>
      <c r="DD239" s="144"/>
      <c r="DE239" s="144"/>
    </row>
    <row r="240" spans="1:109" x14ac:dyDescent="0.1">
      <c r="A240" s="113" t="s">
        <v>210</v>
      </c>
      <c r="B240" s="154" t="s">
        <v>199</v>
      </c>
      <c r="C240" s="154" t="s">
        <v>199</v>
      </c>
      <c r="D240" s="154" t="s">
        <v>199</v>
      </c>
      <c r="E240" s="154" t="s">
        <v>199</v>
      </c>
      <c r="F240" s="154" t="s">
        <v>199</v>
      </c>
      <c r="G240" s="154" t="s">
        <v>199</v>
      </c>
      <c r="H240" s="154" t="s">
        <v>199</v>
      </c>
      <c r="I240" s="154" t="s">
        <v>199</v>
      </c>
      <c r="J240" s="154" t="s">
        <v>199</v>
      </c>
      <c r="K240" s="154" t="s">
        <v>199</v>
      </c>
      <c r="L240" s="154" t="s">
        <v>199</v>
      </c>
      <c r="M240" s="153">
        <v>64.273809999999997</v>
      </c>
      <c r="N240" s="153">
        <v>61.347180000000002</v>
      </c>
      <c r="O240" s="153">
        <v>60.245269999999998</v>
      </c>
      <c r="P240" s="153">
        <v>60.727130000000002</v>
      </c>
      <c r="Q240" s="153">
        <v>61.045720000000003</v>
      </c>
      <c r="R240" s="153">
        <v>60.916330000000002</v>
      </c>
      <c r="S240" s="153">
        <v>60.503369999999997</v>
      </c>
      <c r="T240" s="153">
        <v>62.406860000000002</v>
      </c>
      <c r="U240" s="153">
        <v>63.644730000000003</v>
      </c>
      <c r="V240" s="153">
        <v>60.571159999999999</v>
      </c>
      <c r="W240" s="153">
        <v>59.532710000000002</v>
      </c>
      <c r="X240" s="153">
        <v>60.13194</v>
      </c>
      <c r="Y240" s="153">
        <v>58.854819999999997</v>
      </c>
      <c r="Z240" s="154" t="s">
        <v>199</v>
      </c>
      <c r="AA240" s="154" t="s">
        <v>199</v>
      </c>
      <c r="AB240" s="154" t="s">
        <v>199</v>
      </c>
      <c r="AC240" s="154" t="s">
        <v>199</v>
      </c>
      <c r="AD240" s="154" t="s">
        <v>199</v>
      </c>
      <c r="AE240" s="154" t="s">
        <v>199</v>
      </c>
      <c r="AF240" s="154" t="s">
        <v>199</v>
      </c>
      <c r="AG240" s="154" t="s">
        <v>199</v>
      </c>
      <c r="AH240" s="154" t="s">
        <v>199</v>
      </c>
      <c r="AI240" s="154" t="s">
        <v>199</v>
      </c>
      <c r="AJ240" s="144"/>
      <c r="AK240" s="144"/>
      <c r="AL240" s="144"/>
      <c r="AM240" s="144"/>
      <c r="AN240" s="144"/>
      <c r="AO240" s="144"/>
      <c r="AP240" s="144"/>
      <c r="AQ240" s="144"/>
      <c r="AR240" s="144"/>
      <c r="AS240" s="144"/>
      <c r="AT240" s="144"/>
      <c r="AU240" s="144"/>
      <c r="AV240" s="144"/>
      <c r="AW240" s="144"/>
      <c r="AX240" s="144"/>
      <c r="AY240" s="144"/>
      <c r="AZ240" s="144"/>
      <c r="BA240" s="144"/>
      <c r="BB240" s="144"/>
      <c r="BC240" s="144"/>
      <c r="BD240" s="144"/>
      <c r="BE240" s="144"/>
      <c r="BF240" s="144"/>
      <c r="BG240" s="144"/>
      <c r="BH240" s="144"/>
      <c r="BI240" s="144"/>
      <c r="BJ240" s="144"/>
      <c r="BK240" s="144"/>
      <c r="BL240" s="144"/>
      <c r="BM240" s="144"/>
      <c r="BN240" s="144"/>
      <c r="BO240" s="144"/>
      <c r="BP240" s="144"/>
      <c r="BQ240" s="144"/>
      <c r="BR240" s="144"/>
      <c r="BS240" s="144"/>
      <c r="BT240" s="144"/>
      <c r="BU240" s="144"/>
      <c r="BV240" s="144"/>
      <c r="BW240" s="144"/>
      <c r="BX240" s="144"/>
      <c r="BY240" s="144"/>
      <c r="BZ240" s="144"/>
      <c r="CA240" s="144"/>
      <c r="CB240" s="144"/>
      <c r="CC240" s="144"/>
      <c r="CD240" s="144"/>
      <c r="CE240" s="144"/>
      <c r="CF240" s="144"/>
      <c r="CG240" s="144"/>
      <c r="CH240" s="144"/>
      <c r="CI240" s="144"/>
      <c r="CJ240" s="144"/>
      <c r="CK240" s="144"/>
      <c r="CL240" s="144"/>
      <c r="CM240" s="144"/>
      <c r="CN240" s="144"/>
      <c r="CO240" s="144"/>
      <c r="CP240" s="144"/>
      <c r="CQ240" s="144"/>
      <c r="CR240" s="144"/>
      <c r="CS240" s="144"/>
      <c r="CT240" s="144"/>
      <c r="CU240" s="144"/>
      <c r="CV240" s="144"/>
      <c r="CW240" s="144"/>
      <c r="CX240" s="144"/>
      <c r="CY240" s="144"/>
      <c r="CZ240" s="144"/>
      <c r="DA240" s="144"/>
      <c r="DB240" s="144"/>
      <c r="DC240" s="144"/>
      <c r="DD240" s="144"/>
      <c r="DE240" s="144"/>
    </row>
    <row r="241" spans="1:109" x14ac:dyDescent="0.1">
      <c r="A241" s="113" t="s">
        <v>211</v>
      </c>
      <c r="B241" s="154" t="s">
        <v>199</v>
      </c>
      <c r="C241" s="154" t="s">
        <v>199</v>
      </c>
      <c r="D241" s="154" t="s">
        <v>199</v>
      </c>
      <c r="E241" s="154" t="s">
        <v>199</v>
      </c>
      <c r="F241" s="154" t="s">
        <v>199</v>
      </c>
      <c r="G241" s="154" t="s">
        <v>199</v>
      </c>
      <c r="H241" s="154" t="s">
        <v>199</v>
      </c>
      <c r="I241" s="154" t="s">
        <v>199</v>
      </c>
      <c r="J241" s="154" t="s">
        <v>199</v>
      </c>
      <c r="K241" s="154" t="s">
        <v>199</v>
      </c>
      <c r="L241" s="154" t="s">
        <v>199</v>
      </c>
      <c r="M241" s="153">
        <v>64</v>
      </c>
      <c r="N241" s="153">
        <v>61.4</v>
      </c>
      <c r="O241" s="153">
        <v>60.2</v>
      </c>
      <c r="P241" s="153">
        <v>60.712760000000003</v>
      </c>
      <c r="Q241" s="153">
        <v>61.049489999999999</v>
      </c>
      <c r="R241" s="153">
        <v>60.9</v>
      </c>
      <c r="S241" s="153">
        <v>60.4</v>
      </c>
      <c r="T241" s="153">
        <v>62.45</v>
      </c>
      <c r="U241" s="153">
        <v>63.692010000000003</v>
      </c>
      <c r="V241" s="153">
        <v>60.5</v>
      </c>
      <c r="W241" s="153">
        <v>59.5</v>
      </c>
      <c r="X241" s="153">
        <v>60.459699999999998</v>
      </c>
      <c r="Y241" s="153">
        <v>58.8</v>
      </c>
      <c r="Z241" s="153">
        <v>58.655340000000002</v>
      </c>
      <c r="AA241" s="153">
        <v>59.1</v>
      </c>
      <c r="AB241" s="153">
        <v>59.5</v>
      </c>
      <c r="AC241" s="154" t="s">
        <v>199</v>
      </c>
      <c r="AD241" s="154" t="s">
        <v>199</v>
      </c>
      <c r="AE241" s="154" t="s">
        <v>199</v>
      </c>
      <c r="AF241" s="154" t="s">
        <v>199</v>
      </c>
      <c r="AG241" s="154" t="s">
        <v>199</v>
      </c>
      <c r="AH241" s="154" t="s">
        <v>199</v>
      </c>
      <c r="AI241" s="154" t="s">
        <v>199</v>
      </c>
      <c r="AJ241" s="144"/>
      <c r="AK241" s="144"/>
      <c r="AL241" s="144"/>
      <c r="AM241" s="144"/>
      <c r="AN241" s="144"/>
      <c r="AO241" s="144"/>
      <c r="AP241" s="144"/>
      <c r="AQ241" s="144"/>
      <c r="AR241" s="144"/>
      <c r="AS241" s="144"/>
      <c r="AT241" s="144"/>
      <c r="AU241" s="144"/>
      <c r="AV241" s="144"/>
      <c r="AW241" s="144"/>
      <c r="AX241" s="144"/>
      <c r="AY241" s="144"/>
      <c r="AZ241" s="144"/>
      <c r="BA241" s="144"/>
      <c r="BB241" s="144"/>
      <c r="BC241" s="144"/>
      <c r="BD241" s="144"/>
      <c r="BE241" s="144"/>
      <c r="BF241" s="144"/>
      <c r="BG241" s="144"/>
      <c r="BH241" s="144"/>
      <c r="BI241" s="144"/>
      <c r="BJ241" s="144"/>
      <c r="BK241" s="144"/>
      <c r="BL241" s="144"/>
      <c r="BM241" s="144"/>
      <c r="BN241" s="144"/>
      <c r="BO241" s="144"/>
      <c r="BP241" s="144"/>
      <c r="BQ241" s="144"/>
      <c r="BR241" s="144"/>
      <c r="BS241" s="144"/>
      <c r="BT241" s="144"/>
      <c r="BU241" s="144"/>
      <c r="BV241" s="144"/>
      <c r="BW241" s="144"/>
      <c r="BX241" s="144"/>
      <c r="BY241" s="144"/>
      <c r="BZ241" s="144"/>
      <c r="CA241" s="144"/>
      <c r="CB241" s="144"/>
      <c r="CC241" s="144"/>
      <c r="CD241" s="144"/>
      <c r="CE241" s="144"/>
      <c r="CF241" s="144"/>
      <c r="CG241" s="144"/>
      <c r="CH241" s="144"/>
      <c r="CI241" s="144"/>
      <c r="CJ241" s="144"/>
      <c r="CK241" s="144"/>
      <c r="CL241" s="144"/>
      <c r="CM241" s="144"/>
      <c r="CN241" s="144"/>
      <c r="CO241" s="144"/>
      <c r="CP241" s="144"/>
      <c r="CQ241" s="144"/>
      <c r="CR241" s="144"/>
      <c r="CS241" s="144"/>
      <c r="CT241" s="144"/>
      <c r="CU241" s="144"/>
      <c r="CV241" s="144"/>
      <c r="CW241" s="144"/>
      <c r="CX241" s="144"/>
      <c r="CY241" s="144"/>
      <c r="CZ241" s="144"/>
      <c r="DA241" s="144"/>
      <c r="DB241" s="144"/>
      <c r="DC241" s="144"/>
      <c r="DD241" s="144"/>
      <c r="DE241" s="144"/>
    </row>
    <row r="242" spans="1:109" x14ac:dyDescent="0.1">
      <c r="A242" s="113" t="s">
        <v>212</v>
      </c>
      <c r="B242" s="154" t="s">
        <v>199</v>
      </c>
      <c r="C242" s="154" t="s">
        <v>199</v>
      </c>
      <c r="D242" s="154" t="s">
        <v>199</v>
      </c>
      <c r="E242" s="154" t="s">
        <v>199</v>
      </c>
      <c r="F242" s="154" t="s">
        <v>199</v>
      </c>
      <c r="G242" s="154" t="s">
        <v>199</v>
      </c>
      <c r="H242" s="154" t="s">
        <v>199</v>
      </c>
      <c r="I242" s="154" t="s">
        <v>199</v>
      </c>
      <c r="J242" s="154" t="s">
        <v>199</v>
      </c>
      <c r="K242" s="154" t="s">
        <v>199</v>
      </c>
      <c r="L242" s="154" t="s">
        <v>199</v>
      </c>
      <c r="M242" s="153">
        <v>65.716650000000001</v>
      </c>
      <c r="N242" s="153">
        <v>61.5</v>
      </c>
      <c r="O242" s="153">
        <v>60.5</v>
      </c>
      <c r="P242" s="153">
        <v>60.9</v>
      </c>
      <c r="Q242" s="153">
        <v>61.5</v>
      </c>
      <c r="R242" s="153">
        <v>61.7</v>
      </c>
      <c r="S242" s="153">
        <v>62.2</v>
      </c>
      <c r="T242" s="153">
        <v>63.31</v>
      </c>
      <c r="U242" s="153">
        <v>64.400000000000006</v>
      </c>
      <c r="V242" s="153">
        <v>60.8</v>
      </c>
      <c r="W242" s="153">
        <v>59.7</v>
      </c>
      <c r="X242" s="153">
        <v>60.7</v>
      </c>
      <c r="Y242" s="153">
        <v>60.3</v>
      </c>
      <c r="Z242" s="153">
        <v>59.3</v>
      </c>
      <c r="AA242" s="153">
        <v>59.8</v>
      </c>
      <c r="AB242" s="153">
        <v>60.1</v>
      </c>
      <c r="AC242" s="154" t="s">
        <v>199</v>
      </c>
      <c r="AD242" s="154" t="s">
        <v>199</v>
      </c>
      <c r="AE242" s="154" t="s">
        <v>199</v>
      </c>
      <c r="AF242" s="154" t="s">
        <v>199</v>
      </c>
      <c r="AG242" s="154" t="s">
        <v>199</v>
      </c>
      <c r="AH242" s="154" t="s">
        <v>199</v>
      </c>
      <c r="AI242" s="154" t="s">
        <v>199</v>
      </c>
      <c r="AJ242" s="144"/>
      <c r="AK242" s="144"/>
      <c r="AL242" s="144"/>
      <c r="AM242" s="144"/>
      <c r="AN242" s="144"/>
      <c r="AO242" s="144"/>
      <c r="AP242" s="144"/>
      <c r="AQ242" s="144"/>
      <c r="AR242" s="144"/>
      <c r="AS242" s="144"/>
      <c r="AT242" s="144"/>
      <c r="AU242" s="144"/>
      <c r="AV242" s="144"/>
      <c r="AW242" s="144"/>
      <c r="AX242" s="144"/>
      <c r="AY242" s="144"/>
      <c r="AZ242" s="144"/>
      <c r="BA242" s="144"/>
      <c r="BB242" s="144"/>
      <c r="BC242" s="144"/>
      <c r="BD242" s="144"/>
      <c r="BE242" s="144"/>
      <c r="BF242" s="144"/>
      <c r="BG242" s="144"/>
      <c r="BH242" s="144"/>
      <c r="BI242" s="144"/>
      <c r="BJ242" s="144"/>
      <c r="BK242" s="144"/>
      <c r="BL242" s="144"/>
      <c r="BM242" s="144"/>
      <c r="BN242" s="144"/>
      <c r="BO242" s="144"/>
      <c r="BP242" s="144"/>
      <c r="BQ242" s="144"/>
      <c r="BR242" s="144"/>
      <c r="BS242" s="144"/>
      <c r="BT242" s="144"/>
      <c r="BU242" s="144"/>
      <c r="BV242" s="144"/>
      <c r="BW242" s="144"/>
      <c r="BX242" s="144"/>
      <c r="BY242" s="144"/>
      <c r="BZ242" s="144"/>
      <c r="CA242" s="144"/>
      <c r="CB242" s="144"/>
      <c r="CC242" s="144"/>
      <c r="CD242" s="144"/>
      <c r="CE242" s="144"/>
      <c r="CF242" s="144"/>
      <c r="CG242" s="144"/>
      <c r="CH242" s="144"/>
      <c r="CI242" s="144"/>
      <c r="CJ242" s="144"/>
      <c r="CK242" s="144"/>
      <c r="CL242" s="144"/>
      <c r="CM242" s="144"/>
      <c r="CN242" s="144"/>
      <c r="CO242" s="144"/>
      <c r="CP242" s="144"/>
      <c r="CQ242" s="144"/>
      <c r="CR242" s="144"/>
      <c r="CS242" s="144"/>
      <c r="CT242" s="144"/>
      <c r="CU242" s="144"/>
      <c r="CV242" s="144"/>
      <c r="CW242" s="144"/>
      <c r="CX242" s="144"/>
      <c r="CY242" s="144"/>
      <c r="CZ242" s="144"/>
      <c r="DA242" s="144"/>
      <c r="DB242" s="144"/>
      <c r="DC242" s="144"/>
      <c r="DD242" s="144"/>
      <c r="DE242" s="144"/>
    </row>
    <row r="243" spans="1:109" x14ac:dyDescent="0.1">
      <c r="A243" s="113" t="s">
        <v>213</v>
      </c>
      <c r="B243" s="154" t="s">
        <v>199</v>
      </c>
      <c r="C243" s="154" t="s">
        <v>199</v>
      </c>
      <c r="D243" s="154" t="s">
        <v>199</v>
      </c>
      <c r="E243" s="154" t="s">
        <v>199</v>
      </c>
      <c r="F243" s="154" t="s">
        <v>199</v>
      </c>
      <c r="G243" s="154" t="s">
        <v>199</v>
      </c>
      <c r="H243" s="154" t="s">
        <v>199</v>
      </c>
      <c r="I243" s="154" t="s">
        <v>199</v>
      </c>
      <c r="J243" s="154" t="s">
        <v>199</v>
      </c>
      <c r="K243" s="154" t="s">
        <v>199</v>
      </c>
      <c r="L243" s="154" t="s">
        <v>199</v>
      </c>
      <c r="M243" s="153">
        <v>63.1</v>
      </c>
      <c r="N243" s="153">
        <v>61.2</v>
      </c>
      <c r="O243" s="153">
        <v>60.1</v>
      </c>
      <c r="P243" s="153">
        <v>60.5</v>
      </c>
      <c r="Q243" s="153">
        <v>60.5</v>
      </c>
      <c r="R243" s="153">
        <v>60.5</v>
      </c>
      <c r="S243" s="153">
        <v>60.1</v>
      </c>
      <c r="T243" s="153">
        <v>61.3</v>
      </c>
      <c r="U243" s="153">
        <v>63.2</v>
      </c>
      <c r="V243" s="153">
        <v>60.382779999999997</v>
      </c>
      <c r="W243" s="153">
        <v>59.4</v>
      </c>
      <c r="X243" s="153">
        <v>57.44</v>
      </c>
      <c r="Y243" s="153">
        <v>58.2</v>
      </c>
      <c r="Z243" s="153">
        <v>58.1</v>
      </c>
      <c r="AA243" s="153">
        <v>58.6</v>
      </c>
      <c r="AB243" s="153">
        <v>59</v>
      </c>
      <c r="AC243" s="154" t="s">
        <v>199</v>
      </c>
      <c r="AD243" s="154" t="s">
        <v>199</v>
      </c>
      <c r="AE243" s="154" t="s">
        <v>199</v>
      </c>
      <c r="AF243" s="154" t="s">
        <v>199</v>
      </c>
      <c r="AG243" s="154" t="s">
        <v>199</v>
      </c>
      <c r="AH243" s="154" t="s">
        <v>199</v>
      </c>
      <c r="AI243" s="154" t="s">
        <v>199</v>
      </c>
      <c r="AJ243" s="144"/>
      <c r="AK243" s="144"/>
      <c r="AL243" s="144"/>
      <c r="AM243" s="144"/>
      <c r="AN243" s="144"/>
      <c r="AO243" s="144"/>
      <c r="AP243" s="144"/>
      <c r="AQ243" s="144"/>
      <c r="AR243" s="144"/>
      <c r="AS243" s="144"/>
      <c r="AT243" s="144"/>
      <c r="AU243" s="144"/>
      <c r="AV243" s="144"/>
      <c r="AW243" s="144"/>
      <c r="AX243" s="144"/>
      <c r="AY243" s="144"/>
      <c r="AZ243" s="144"/>
      <c r="BA243" s="144"/>
      <c r="BB243" s="144"/>
      <c r="BC243" s="144"/>
      <c r="BD243" s="144"/>
      <c r="BE243" s="144"/>
      <c r="BF243" s="144"/>
      <c r="BG243" s="144"/>
      <c r="BH243" s="144"/>
      <c r="BI243" s="144"/>
      <c r="BJ243" s="144"/>
      <c r="BK243" s="144"/>
      <c r="BL243" s="144"/>
      <c r="BM243" s="144"/>
      <c r="BN243" s="144"/>
      <c r="BO243" s="144"/>
      <c r="BP243" s="144"/>
      <c r="BQ243" s="144"/>
      <c r="BR243" s="144"/>
      <c r="BS243" s="144"/>
      <c r="BT243" s="144"/>
      <c r="BU243" s="144"/>
      <c r="BV243" s="144"/>
      <c r="BW243" s="144"/>
      <c r="BX243" s="144"/>
      <c r="BY243" s="144"/>
      <c r="BZ243" s="144"/>
      <c r="CA243" s="144"/>
      <c r="CB243" s="144"/>
      <c r="CC243" s="144"/>
      <c r="CD243" s="144"/>
      <c r="CE243" s="144"/>
      <c r="CF243" s="144"/>
      <c r="CG243" s="144"/>
      <c r="CH243" s="144"/>
      <c r="CI243" s="144"/>
      <c r="CJ243" s="144"/>
      <c r="CK243" s="144"/>
      <c r="CL243" s="144"/>
      <c r="CM243" s="144"/>
      <c r="CN243" s="144"/>
      <c r="CO243" s="144"/>
      <c r="CP243" s="144"/>
      <c r="CQ243" s="144"/>
      <c r="CR243" s="144"/>
      <c r="CS243" s="144"/>
      <c r="CT243" s="144"/>
      <c r="CU243" s="144"/>
      <c r="CV243" s="144"/>
      <c r="CW243" s="144"/>
      <c r="CX243" s="144"/>
      <c r="CY243" s="144"/>
      <c r="CZ243" s="144"/>
      <c r="DA243" s="144"/>
      <c r="DB243" s="144"/>
      <c r="DC243" s="144"/>
      <c r="DD243" s="144"/>
      <c r="DE243" s="144"/>
    </row>
    <row r="244" spans="1:109" x14ac:dyDescent="0.1">
      <c r="A244" s="113" t="s">
        <v>214</v>
      </c>
      <c r="B244" s="154" t="s">
        <v>199</v>
      </c>
      <c r="C244" s="154" t="s">
        <v>199</v>
      </c>
      <c r="D244" s="154" t="s">
        <v>199</v>
      </c>
      <c r="E244" s="154" t="s">
        <v>199</v>
      </c>
      <c r="F244" s="154" t="s">
        <v>199</v>
      </c>
      <c r="G244" s="154" t="s">
        <v>199</v>
      </c>
      <c r="H244" s="154" t="s">
        <v>199</v>
      </c>
      <c r="I244" s="154" t="s">
        <v>199</v>
      </c>
      <c r="J244" s="154" t="s">
        <v>199</v>
      </c>
      <c r="K244" s="154" t="s">
        <v>199</v>
      </c>
      <c r="L244" s="154" t="s">
        <v>199</v>
      </c>
      <c r="M244" s="148">
        <v>0.81784999999999997</v>
      </c>
      <c r="N244" s="148">
        <v>0.10782</v>
      </c>
      <c r="O244" s="148">
        <v>0.11712</v>
      </c>
      <c r="P244" s="148">
        <v>0.11613</v>
      </c>
      <c r="Q244" s="148">
        <v>0.22822999999999999</v>
      </c>
      <c r="R244" s="148">
        <v>0.31494</v>
      </c>
      <c r="S244" s="148">
        <v>0.58323000000000003</v>
      </c>
      <c r="T244" s="148">
        <v>0.45352999999999999</v>
      </c>
      <c r="U244" s="148">
        <v>0.30843999999999999</v>
      </c>
      <c r="V244" s="148">
        <v>0.13752</v>
      </c>
      <c r="W244" s="148">
        <v>0.1033</v>
      </c>
      <c r="X244" s="148">
        <v>0.91208999999999996</v>
      </c>
      <c r="Y244" s="148">
        <v>0.52822999999999998</v>
      </c>
      <c r="Z244" s="148">
        <v>0.36415999999999998</v>
      </c>
      <c r="AA244" s="148">
        <v>0.32338</v>
      </c>
      <c r="AB244" s="148">
        <v>0.34905999999999998</v>
      </c>
      <c r="AC244" s="154" t="s">
        <v>199</v>
      </c>
      <c r="AD244" s="154" t="s">
        <v>199</v>
      </c>
      <c r="AE244" s="154" t="s">
        <v>199</v>
      </c>
      <c r="AF244" s="154" t="s">
        <v>199</v>
      </c>
      <c r="AG244" s="154" t="s">
        <v>199</v>
      </c>
      <c r="AH244" s="154" t="s">
        <v>199</v>
      </c>
      <c r="AI244" s="154" t="s">
        <v>199</v>
      </c>
      <c r="AJ244" s="144"/>
      <c r="AK244" s="144"/>
      <c r="AL244" s="144"/>
      <c r="AM244" s="144"/>
      <c r="AN244" s="144"/>
      <c r="AO244" s="144"/>
      <c r="AP244" s="144"/>
      <c r="AQ244" s="144"/>
      <c r="AR244" s="144"/>
      <c r="AS244" s="144"/>
      <c r="AT244" s="144"/>
      <c r="AU244" s="144"/>
      <c r="AV244" s="144"/>
      <c r="AW244" s="144"/>
      <c r="AX244" s="144"/>
      <c r="AY244" s="144"/>
      <c r="AZ244" s="144"/>
      <c r="BA244" s="144"/>
      <c r="BB244" s="144"/>
      <c r="BC244" s="144"/>
      <c r="BD244" s="144"/>
      <c r="BE244" s="144"/>
      <c r="BF244" s="144"/>
      <c r="BG244" s="144"/>
      <c r="BH244" s="144"/>
      <c r="BI244" s="144"/>
      <c r="BJ244" s="144"/>
      <c r="BK244" s="144"/>
      <c r="BL244" s="144"/>
      <c r="BM244" s="144"/>
      <c r="BN244" s="144"/>
      <c r="BO244" s="144"/>
      <c r="BP244" s="144"/>
      <c r="BQ244" s="144"/>
      <c r="BR244" s="144"/>
      <c r="BS244" s="144"/>
      <c r="BT244" s="144"/>
      <c r="BU244" s="144"/>
      <c r="BV244" s="144"/>
      <c r="BW244" s="144"/>
      <c r="BX244" s="144"/>
      <c r="BY244" s="144"/>
      <c r="BZ244" s="144"/>
      <c r="CA244" s="144"/>
      <c r="CB244" s="144"/>
      <c r="CC244" s="144"/>
      <c r="CD244" s="144"/>
      <c r="CE244" s="144"/>
      <c r="CF244" s="144"/>
      <c r="CG244" s="144"/>
      <c r="CH244" s="144"/>
      <c r="CI244" s="144"/>
      <c r="CJ244" s="144"/>
      <c r="CK244" s="144"/>
      <c r="CL244" s="144"/>
      <c r="CM244" s="144"/>
      <c r="CN244" s="144"/>
      <c r="CO244" s="144"/>
      <c r="CP244" s="144"/>
      <c r="CQ244" s="144"/>
      <c r="CR244" s="144"/>
      <c r="CS244" s="144"/>
      <c r="CT244" s="144"/>
      <c r="CU244" s="144"/>
      <c r="CV244" s="144"/>
      <c r="CW244" s="144"/>
      <c r="CX244" s="144"/>
      <c r="CY244" s="144"/>
      <c r="CZ244" s="144"/>
      <c r="DA244" s="144"/>
      <c r="DB244" s="144"/>
      <c r="DC244" s="144"/>
      <c r="DD244" s="144"/>
      <c r="DE244" s="144"/>
    </row>
    <row r="245" spans="1:109" x14ac:dyDescent="0.1">
      <c r="A245" s="113" t="s">
        <v>215</v>
      </c>
      <c r="B245" s="154" t="s">
        <v>199</v>
      </c>
      <c r="C245" s="154" t="s">
        <v>199</v>
      </c>
      <c r="D245" s="154" t="s">
        <v>199</v>
      </c>
      <c r="E245" s="154" t="s">
        <v>199</v>
      </c>
      <c r="F245" s="154" t="s">
        <v>199</v>
      </c>
      <c r="G245" s="154" t="s">
        <v>199</v>
      </c>
      <c r="H245" s="154" t="s">
        <v>199</v>
      </c>
      <c r="I245" s="154" t="s">
        <v>199</v>
      </c>
      <c r="J245" s="154" t="s">
        <v>199</v>
      </c>
      <c r="K245" s="154" t="s">
        <v>199</v>
      </c>
      <c r="L245" s="154" t="s">
        <v>199</v>
      </c>
      <c r="M245" s="154" t="s">
        <v>249</v>
      </c>
      <c r="N245" s="154" t="s">
        <v>249</v>
      </c>
      <c r="O245" s="154" t="s">
        <v>244</v>
      </c>
      <c r="P245" s="154" t="s">
        <v>218</v>
      </c>
      <c r="Q245" s="154" t="s">
        <v>256</v>
      </c>
      <c r="R245" s="154" t="s">
        <v>270</v>
      </c>
      <c r="S245" s="154" t="s">
        <v>337</v>
      </c>
      <c r="T245" s="154" t="s">
        <v>331</v>
      </c>
      <c r="U245" s="154" t="s">
        <v>333</v>
      </c>
      <c r="V245" s="154" t="s">
        <v>296</v>
      </c>
      <c r="W245" s="154" t="s">
        <v>325</v>
      </c>
      <c r="X245" s="154" t="s">
        <v>285</v>
      </c>
      <c r="Y245" s="154" t="s">
        <v>285</v>
      </c>
      <c r="Z245" s="154" t="s">
        <v>325</v>
      </c>
      <c r="AA245" s="154" t="s">
        <v>325</v>
      </c>
      <c r="AB245" s="154" t="s">
        <v>263</v>
      </c>
      <c r="AC245" s="154" t="s">
        <v>199</v>
      </c>
      <c r="AD245" s="154" t="s">
        <v>199</v>
      </c>
      <c r="AE245" s="154" t="s">
        <v>199</v>
      </c>
      <c r="AF245" s="154" t="s">
        <v>199</v>
      </c>
      <c r="AG245" s="154" t="s">
        <v>199</v>
      </c>
      <c r="AH245" s="154" t="s">
        <v>199</v>
      </c>
      <c r="AI245" s="154" t="s">
        <v>199</v>
      </c>
      <c r="AJ245" s="144"/>
      <c r="AK245" s="144"/>
      <c r="AL245" s="144"/>
      <c r="AM245" s="144"/>
      <c r="AN245" s="144"/>
      <c r="AO245" s="144"/>
      <c r="AP245" s="144"/>
      <c r="AQ245" s="144"/>
      <c r="AR245" s="144"/>
      <c r="AS245" s="144"/>
      <c r="AT245" s="144"/>
      <c r="AU245" s="144"/>
      <c r="AV245" s="144"/>
      <c r="AW245" s="144"/>
      <c r="AX245" s="144"/>
      <c r="AY245" s="144"/>
      <c r="AZ245" s="144"/>
      <c r="BA245" s="144"/>
      <c r="BB245" s="144"/>
      <c r="BC245" s="144"/>
      <c r="BD245" s="144"/>
      <c r="BE245" s="144"/>
      <c r="BF245" s="144"/>
      <c r="BG245" s="144"/>
      <c r="BH245" s="144"/>
      <c r="BI245" s="144"/>
      <c r="BJ245" s="144"/>
      <c r="BK245" s="144"/>
      <c r="BL245" s="144"/>
      <c r="BM245" s="144"/>
      <c r="BN245" s="144"/>
      <c r="BO245" s="144"/>
      <c r="BP245" s="144"/>
      <c r="BQ245" s="144"/>
      <c r="BR245" s="144"/>
      <c r="BS245" s="144"/>
      <c r="BT245" s="144"/>
      <c r="BU245" s="144"/>
      <c r="BV245" s="144"/>
      <c r="BW245" s="144"/>
      <c r="BX245" s="144"/>
      <c r="BY245" s="144"/>
      <c r="BZ245" s="144"/>
      <c r="CA245" s="144"/>
      <c r="CB245" s="144"/>
      <c r="CC245" s="144"/>
      <c r="CD245" s="144"/>
      <c r="CE245" s="144"/>
      <c r="CF245" s="144"/>
      <c r="CG245" s="144"/>
      <c r="CH245" s="144"/>
      <c r="CI245" s="144"/>
      <c r="CJ245" s="144"/>
      <c r="CK245" s="144"/>
      <c r="CL245" s="144"/>
      <c r="CM245" s="144"/>
      <c r="CN245" s="144"/>
      <c r="CO245" s="144"/>
      <c r="CP245" s="144"/>
      <c r="CQ245" s="144"/>
      <c r="CR245" s="144"/>
      <c r="CS245" s="144"/>
      <c r="CT245" s="144"/>
      <c r="CU245" s="144"/>
      <c r="CV245" s="144"/>
      <c r="CW245" s="144"/>
      <c r="CX245" s="144"/>
      <c r="CY245" s="144"/>
      <c r="CZ245" s="144"/>
      <c r="DA245" s="144"/>
      <c r="DB245" s="144"/>
      <c r="DC245" s="144"/>
      <c r="DD245" s="144"/>
      <c r="DE245" s="144"/>
    </row>
    <row r="246" spans="1:109" x14ac:dyDescent="0.1">
      <c r="A246" s="113" t="s">
        <v>237</v>
      </c>
      <c r="B246" s="154" t="s">
        <v>199</v>
      </c>
      <c r="C246" s="154" t="s">
        <v>199</v>
      </c>
      <c r="D246" s="154" t="s">
        <v>199</v>
      </c>
      <c r="E246" s="154" t="s">
        <v>199</v>
      </c>
      <c r="F246" s="154" t="s">
        <v>199</v>
      </c>
      <c r="G246" s="154" t="s">
        <v>199</v>
      </c>
      <c r="H246" s="154" t="s">
        <v>199</v>
      </c>
      <c r="I246" s="154" t="s">
        <v>199</v>
      </c>
      <c r="J246" s="154" t="s">
        <v>199</v>
      </c>
      <c r="K246" s="154" t="s">
        <v>199</v>
      </c>
      <c r="L246" s="154" t="s">
        <v>199</v>
      </c>
      <c r="M246" s="154" t="s">
        <v>238</v>
      </c>
      <c r="N246" s="154" t="s">
        <v>238</v>
      </c>
      <c r="O246" s="154" t="s">
        <v>238</v>
      </c>
      <c r="P246" s="154" t="s">
        <v>238</v>
      </c>
      <c r="Q246" s="154" t="s">
        <v>238</v>
      </c>
      <c r="R246" s="154" t="s">
        <v>238</v>
      </c>
      <c r="S246" s="154" t="s">
        <v>238</v>
      </c>
      <c r="T246" s="154" t="s">
        <v>238</v>
      </c>
      <c r="U246" s="154" t="s">
        <v>238</v>
      </c>
      <c r="V246" s="154" t="s">
        <v>238</v>
      </c>
      <c r="W246" s="154" t="s">
        <v>238</v>
      </c>
      <c r="X246" s="154" t="s">
        <v>238</v>
      </c>
      <c r="Y246" s="154" t="s">
        <v>238</v>
      </c>
      <c r="Z246" s="154" t="s">
        <v>238</v>
      </c>
      <c r="AA246" s="154" t="s">
        <v>238</v>
      </c>
      <c r="AB246" s="154" t="s">
        <v>238</v>
      </c>
      <c r="AC246" s="154" t="s">
        <v>199</v>
      </c>
      <c r="AD246" s="154" t="s">
        <v>199</v>
      </c>
      <c r="AE246" s="154" t="s">
        <v>199</v>
      </c>
      <c r="AF246" s="154" t="s">
        <v>199</v>
      </c>
      <c r="AG246" s="154" t="s">
        <v>199</v>
      </c>
      <c r="AH246" s="154" t="s">
        <v>199</v>
      </c>
      <c r="AI246" s="154" t="s">
        <v>199</v>
      </c>
      <c r="AJ246" s="144"/>
      <c r="AK246" s="144"/>
      <c r="AL246" s="144"/>
      <c r="AM246" s="144"/>
      <c r="AN246" s="144"/>
      <c r="AO246" s="144"/>
      <c r="AP246" s="144"/>
      <c r="AQ246" s="144"/>
      <c r="AR246" s="144"/>
      <c r="AS246" s="144"/>
      <c r="AT246" s="144"/>
      <c r="AU246" s="144"/>
      <c r="AV246" s="144"/>
      <c r="AW246" s="144"/>
      <c r="AX246" s="144"/>
      <c r="AY246" s="144"/>
      <c r="AZ246" s="144"/>
      <c r="BA246" s="144"/>
      <c r="BB246" s="144"/>
      <c r="BC246" s="144"/>
      <c r="BD246" s="144"/>
      <c r="BE246" s="144"/>
      <c r="BF246" s="144"/>
      <c r="BG246" s="144"/>
      <c r="BH246" s="144"/>
      <c r="BI246" s="144"/>
      <c r="BJ246" s="144"/>
      <c r="BK246" s="144"/>
      <c r="BL246" s="144"/>
      <c r="BM246" s="144"/>
      <c r="BN246" s="144"/>
      <c r="BO246" s="144"/>
      <c r="BP246" s="144"/>
      <c r="BQ246" s="144"/>
      <c r="BR246" s="144"/>
      <c r="BS246" s="144"/>
      <c r="BT246" s="144"/>
      <c r="BU246" s="144"/>
      <c r="BV246" s="144"/>
      <c r="BW246" s="144"/>
      <c r="BX246" s="144"/>
      <c r="BY246" s="144"/>
      <c r="BZ246" s="144"/>
      <c r="CA246" s="144"/>
      <c r="CB246" s="144"/>
      <c r="CC246" s="144"/>
      <c r="CD246" s="144"/>
      <c r="CE246" s="144"/>
      <c r="CF246" s="144"/>
      <c r="CG246" s="144"/>
      <c r="CH246" s="144"/>
      <c r="CI246" s="144"/>
      <c r="CJ246" s="144"/>
      <c r="CK246" s="144"/>
      <c r="CL246" s="144"/>
      <c r="CM246" s="144"/>
      <c r="CN246" s="144"/>
      <c r="CO246" s="144"/>
      <c r="CP246" s="144"/>
      <c r="CQ246" s="144"/>
      <c r="CR246" s="144"/>
      <c r="CS246" s="144"/>
      <c r="CT246" s="144"/>
      <c r="CU246" s="144"/>
      <c r="CV246" s="144"/>
      <c r="CW246" s="144"/>
      <c r="CX246" s="144"/>
      <c r="CY246" s="144"/>
      <c r="CZ246" s="144"/>
      <c r="DA246" s="144"/>
      <c r="DB246" s="144"/>
      <c r="DC246" s="144"/>
      <c r="DD246" s="144"/>
      <c r="DE246" s="144"/>
    </row>
    <row r="247" spans="1:109" x14ac:dyDescent="0.1">
      <c r="A247" s="115" t="s">
        <v>338</v>
      </c>
      <c r="B247" s="154" t="s">
        <v>199</v>
      </c>
      <c r="C247" s="154" t="s">
        <v>199</v>
      </c>
      <c r="D247" s="154" t="s">
        <v>199</v>
      </c>
      <c r="E247" s="154" t="s">
        <v>199</v>
      </c>
      <c r="F247" s="154" t="s">
        <v>199</v>
      </c>
      <c r="G247" s="154" t="s">
        <v>199</v>
      </c>
      <c r="H247" s="154" t="s">
        <v>199</v>
      </c>
      <c r="I247" s="154" t="s">
        <v>199</v>
      </c>
      <c r="J247" s="154" t="s">
        <v>199</v>
      </c>
      <c r="K247" s="154" t="s">
        <v>199</v>
      </c>
      <c r="L247" s="154" t="s">
        <v>199</v>
      </c>
      <c r="M247" s="152">
        <v>22.7</v>
      </c>
      <c r="N247" s="152">
        <v>24.5</v>
      </c>
      <c r="O247" s="152">
        <v>24</v>
      </c>
      <c r="P247" s="152">
        <v>24.8</v>
      </c>
      <c r="Q247" s="152">
        <v>23.60322</v>
      </c>
      <c r="R247" s="152">
        <v>23.310780000000001</v>
      </c>
      <c r="S247" s="152">
        <v>19.49361</v>
      </c>
      <c r="T247" s="152">
        <v>24</v>
      </c>
      <c r="U247" s="152">
        <v>18.7</v>
      </c>
      <c r="V247" s="152">
        <v>19.399999999999999</v>
      </c>
      <c r="W247" s="152">
        <v>19.5</v>
      </c>
      <c r="X247" s="152">
        <v>18.600000000000001</v>
      </c>
      <c r="Y247" s="152">
        <v>19</v>
      </c>
      <c r="Z247" s="153">
        <v>19.5</v>
      </c>
      <c r="AA247" s="153">
        <v>19.58333</v>
      </c>
      <c r="AB247" s="153">
        <v>20.274999999999999</v>
      </c>
      <c r="AC247" s="154" t="s">
        <v>199</v>
      </c>
      <c r="AD247" s="154" t="s">
        <v>199</v>
      </c>
      <c r="AE247" s="154" t="s">
        <v>199</v>
      </c>
      <c r="AF247" s="154" t="s">
        <v>199</v>
      </c>
      <c r="AG247" s="154" t="s">
        <v>199</v>
      </c>
      <c r="AH247" s="154" t="s">
        <v>199</v>
      </c>
      <c r="AI247" s="154" t="s">
        <v>199</v>
      </c>
      <c r="AJ247" s="144"/>
      <c r="AK247" s="144"/>
      <c r="AL247" s="144"/>
      <c r="AM247" s="144"/>
      <c r="AN247" s="144"/>
      <c r="AO247" s="144"/>
      <c r="AP247" s="144"/>
      <c r="AQ247" s="144"/>
      <c r="AR247" s="144"/>
      <c r="AS247" s="144"/>
      <c r="AT247" s="144"/>
      <c r="AU247" s="144"/>
      <c r="AV247" s="144"/>
      <c r="AW247" s="144"/>
      <c r="AX247" s="144"/>
      <c r="AY247" s="144"/>
      <c r="AZ247" s="144"/>
      <c r="BA247" s="144"/>
      <c r="BB247" s="144"/>
      <c r="BC247" s="144"/>
      <c r="BD247" s="144"/>
      <c r="BE247" s="144"/>
      <c r="BF247" s="144"/>
      <c r="BG247" s="144"/>
      <c r="BH247" s="144"/>
      <c r="BI247" s="144"/>
      <c r="BJ247" s="144"/>
      <c r="BK247" s="144"/>
      <c r="BL247" s="144"/>
      <c r="BM247" s="144"/>
      <c r="BN247" s="144"/>
      <c r="BO247" s="144"/>
      <c r="BP247" s="144"/>
      <c r="BQ247" s="144"/>
      <c r="BR247" s="144"/>
      <c r="BS247" s="144"/>
      <c r="BT247" s="144"/>
      <c r="BU247" s="144"/>
      <c r="BV247" s="144"/>
      <c r="BW247" s="144"/>
      <c r="BX247" s="144"/>
      <c r="BY247" s="144"/>
      <c r="BZ247" s="144"/>
      <c r="CA247" s="144"/>
      <c r="CB247" s="144"/>
      <c r="CC247" s="144"/>
      <c r="CD247" s="144"/>
      <c r="CE247" s="144"/>
      <c r="CF247" s="144"/>
      <c r="CG247" s="144"/>
      <c r="CH247" s="144"/>
      <c r="CI247" s="144"/>
      <c r="CJ247" s="144"/>
      <c r="CK247" s="144"/>
      <c r="CL247" s="144"/>
      <c r="CM247" s="144"/>
      <c r="CN247" s="144"/>
      <c r="CO247" s="144"/>
      <c r="CP247" s="144"/>
      <c r="CQ247" s="144"/>
      <c r="CR247" s="144"/>
      <c r="CS247" s="144"/>
      <c r="CT247" s="144"/>
      <c r="CU247" s="144"/>
      <c r="CV247" s="144"/>
      <c r="CW247" s="144"/>
      <c r="CX247" s="144"/>
      <c r="CY247" s="144"/>
      <c r="CZ247" s="144"/>
      <c r="DA247" s="144"/>
      <c r="DB247" s="144"/>
      <c r="DC247" s="144"/>
      <c r="DD247" s="144"/>
      <c r="DE247" s="144"/>
    </row>
    <row r="248" spans="1:109" x14ac:dyDescent="0.1">
      <c r="A248" s="113" t="s">
        <v>210</v>
      </c>
      <c r="B248" s="154" t="s">
        <v>199</v>
      </c>
      <c r="C248" s="154" t="s">
        <v>199</v>
      </c>
      <c r="D248" s="154" t="s">
        <v>199</v>
      </c>
      <c r="E248" s="154" t="s">
        <v>199</v>
      </c>
      <c r="F248" s="154" t="s">
        <v>199</v>
      </c>
      <c r="G248" s="154" t="s">
        <v>199</v>
      </c>
      <c r="H248" s="154" t="s">
        <v>199</v>
      </c>
      <c r="I248" s="154" t="s">
        <v>199</v>
      </c>
      <c r="J248" s="154" t="s">
        <v>199</v>
      </c>
      <c r="K248" s="154" t="s">
        <v>199</v>
      </c>
      <c r="L248" s="154" t="s">
        <v>199</v>
      </c>
      <c r="M248" s="153">
        <v>23.406669999999998</v>
      </c>
      <c r="N248" s="153">
        <v>24.136669999999999</v>
      </c>
      <c r="O248" s="153">
        <v>23.969000000000001</v>
      </c>
      <c r="P248" s="153">
        <v>23.28462</v>
      </c>
      <c r="Q248" s="153">
        <v>22.53077</v>
      </c>
      <c r="R248" s="153">
        <v>22.793330000000001</v>
      </c>
      <c r="S248" s="153">
        <v>22.42727</v>
      </c>
      <c r="T248" s="153">
        <v>24</v>
      </c>
      <c r="U248" s="153">
        <v>20.28182</v>
      </c>
      <c r="V248" s="153">
        <v>19.5</v>
      </c>
      <c r="W248" s="153">
        <v>19.55</v>
      </c>
      <c r="X248" s="153">
        <v>18.62857</v>
      </c>
      <c r="Y248" s="153">
        <v>19.033329999999999</v>
      </c>
      <c r="Z248" s="154" t="s">
        <v>199</v>
      </c>
      <c r="AA248" s="154" t="s">
        <v>199</v>
      </c>
      <c r="AB248" s="154" t="s">
        <v>199</v>
      </c>
      <c r="AC248" s="154" t="s">
        <v>199</v>
      </c>
      <c r="AD248" s="154" t="s">
        <v>199</v>
      </c>
      <c r="AE248" s="154" t="s">
        <v>199</v>
      </c>
      <c r="AF248" s="154" t="s">
        <v>199</v>
      </c>
      <c r="AG248" s="154" t="s">
        <v>199</v>
      </c>
      <c r="AH248" s="154" t="s">
        <v>199</v>
      </c>
      <c r="AI248" s="154" t="s">
        <v>199</v>
      </c>
      <c r="AJ248" s="144"/>
      <c r="AK248" s="144"/>
      <c r="AL248" s="144"/>
      <c r="AM248" s="144"/>
      <c r="AN248" s="144"/>
      <c r="AO248" s="144"/>
      <c r="AP248" s="144"/>
      <c r="AQ248" s="144"/>
      <c r="AR248" s="144"/>
      <c r="AS248" s="144"/>
      <c r="AT248" s="144"/>
      <c r="AU248" s="144"/>
      <c r="AV248" s="144"/>
      <c r="AW248" s="144"/>
      <c r="AX248" s="144"/>
      <c r="AY248" s="144"/>
      <c r="AZ248" s="144"/>
      <c r="BA248" s="144"/>
      <c r="BB248" s="144"/>
      <c r="BC248" s="144"/>
      <c r="BD248" s="144"/>
      <c r="BE248" s="144"/>
      <c r="BF248" s="144"/>
      <c r="BG248" s="144"/>
      <c r="BH248" s="144"/>
      <c r="BI248" s="144"/>
      <c r="BJ248" s="144"/>
      <c r="BK248" s="144"/>
      <c r="BL248" s="144"/>
      <c r="BM248" s="144"/>
      <c r="BN248" s="144"/>
      <c r="BO248" s="144"/>
      <c r="BP248" s="144"/>
      <c r="BQ248" s="144"/>
      <c r="BR248" s="144"/>
      <c r="BS248" s="144"/>
      <c r="BT248" s="144"/>
      <c r="BU248" s="144"/>
      <c r="BV248" s="144"/>
      <c r="BW248" s="144"/>
      <c r="BX248" s="144"/>
      <c r="BY248" s="144"/>
      <c r="BZ248" s="144"/>
      <c r="CA248" s="144"/>
      <c r="CB248" s="144"/>
      <c r="CC248" s="144"/>
      <c r="CD248" s="144"/>
      <c r="CE248" s="144"/>
      <c r="CF248" s="144"/>
      <c r="CG248" s="144"/>
      <c r="CH248" s="144"/>
      <c r="CI248" s="144"/>
      <c r="CJ248" s="144"/>
      <c r="CK248" s="144"/>
      <c r="CL248" s="144"/>
      <c r="CM248" s="144"/>
      <c r="CN248" s="144"/>
      <c r="CO248" s="144"/>
      <c r="CP248" s="144"/>
      <c r="CQ248" s="144"/>
      <c r="CR248" s="144"/>
      <c r="CS248" s="144"/>
      <c r="CT248" s="144"/>
      <c r="CU248" s="144"/>
      <c r="CV248" s="144"/>
      <c r="CW248" s="144"/>
      <c r="CX248" s="144"/>
      <c r="CY248" s="144"/>
      <c r="CZ248" s="144"/>
      <c r="DA248" s="144"/>
      <c r="DB248" s="144"/>
      <c r="DC248" s="144"/>
      <c r="DD248" s="144"/>
      <c r="DE248" s="144"/>
    </row>
    <row r="249" spans="1:109" x14ac:dyDescent="0.1">
      <c r="A249" s="113" t="s">
        <v>211</v>
      </c>
      <c r="B249" s="154" t="s">
        <v>199</v>
      </c>
      <c r="C249" s="154" t="s">
        <v>199</v>
      </c>
      <c r="D249" s="154" t="s">
        <v>199</v>
      </c>
      <c r="E249" s="154" t="s">
        <v>199</v>
      </c>
      <c r="F249" s="154" t="s">
        <v>199</v>
      </c>
      <c r="G249" s="154" t="s">
        <v>199</v>
      </c>
      <c r="H249" s="154" t="s">
        <v>199</v>
      </c>
      <c r="I249" s="154" t="s">
        <v>199</v>
      </c>
      <c r="J249" s="154" t="s">
        <v>199</v>
      </c>
      <c r="K249" s="154" t="s">
        <v>199</v>
      </c>
      <c r="L249" s="154" t="s">
        <v>199</v>
      </c>
      <c r="M249" s="153">
        <v>23.27</v>
      </c>
      <c r="N249" s="153">
        <v>24</v>
      </c>
      <c r="O249" s="153">
        <v>24</v>
      </c>
      <c r="P249" s="153">
        <v>23</v>
      </c>
      <c r="Q249" s="153">
        <v>22.5</v>
      </c>
      <c r="R249" s="153">
        <v>22.5</v>
      </c>
      <c r="S249" s="153">
        <v>22.5</v>
      </c>
      <c r="T249" s="153">
        <v>24</v>
      </c>
      <c r="U249" s="153">
        <v>20.3</v>
      </c>
      <c r="V249" s="153">
        <v>19.5</v>
      </c>
      <c r="W249" s="153">
        <v>19.5</v>
      </c>
      <c r="X249" s="153">
        <v>18.600000000000001</v>
      </c>
      <c r="Y249" s="153">
        <v>19</v>
      </c>
      <c r="Z249" s="153">
        <v>19.5</v>
      </c>
      <c r="AA249" s="153">
        <v>19.5</v>
      </c>
      <c r="AB249" s="153">
        <v>19.55</v>
      </c>
      <c r="AC249" s="154" t="s">
        <v>199</v>
      </c>
      <c r="AD249" s="154" t="s">
        <v>199</v>
      </c>
      <c r="AE249" s="154" t="s">
        <v>199</v>
      </c>
      <c r="AF249" s="154" t="s">
        <v>199</v>
      </c>
      <c r="AG249" s="154" t="s">
        <v>199</v>
      </c>
      <c r="AH249" s="154" t="s">
        <v>199</v>
      </c>
      <c r="AI249" s="154" t="s">
        <v>199</v>
      </c>
      <c r="AJ249" s="144"/>
      <c r="AK249" s="144"/>
      <c r="AL249" s="144"/>
      <c r="AM249" s="144"/>
      <c r="AN249" s="144"/>
      <c r="AO249" s="144"/>
      <c r="AP249" s="144"/>
      <c r="AQ249" s="144"/>
      <c r="AR249" s="144"/>
      <c r="AS249" s="144"/>
      <c r="AT249" s="144"/>
      <c r="AU249" s="144"/>
      <c r="AV249" s="144"/>
      <c r="AW249" s="144"/>
      <c r="AX249" s="144"/>
      <c r="AY249" s="144"/>
      <c r="AZ249" s="144"/>
      <c r="BA249" s="144"/>
      <c r="BB249" s="144"/>
      <c r="BC249" s="144"/>
      <c r="BD249" s="144"/>
      <c r="BE249" s="144"/>
      <c r="BF249" s="144"/>
      <c r="BG249" s="144"/>
      <c r="BH249" s="144"/>
      <c r="BI249" s="144"/>
      <c r="BJ249" s="144"/>
      <c r="BK249" s="144"/>
      <c r="BL249" s="144"/>
      <c r="BM249" s="144"/>
      <c r="BN249" s="144"/>
      <c r="BO249" s="144"/>
      <c r="BP249" s="144"/>
      <c r="BQ249" s="144"/>
      <c r="BR249" s="144"/>
      <c r="BS249" s="144"/>
      <c r="BT249" s="144"/>
      <c r="BU249" s="144"/>
      <c r="BV249" s="144"/>
      <c r="BW249" s="144"/>
      <c r="BX249" s="144"/>
      <c r="BY249" s="144"/>
      <c r="BZ249" s="144"/>
      <c r="CA249" s="144"/>
      <c r="CB249" s="144"/>
      <c r="CC249" s="144"/>
      <c r="CD249" s="144"/>
      <c r="CE249" s="144"/>
      <c r="CF249" s="144"/>
      <c r="CG249" s="144"/>
      <c r="CH249" s="144"/>
      <c r="CI249" s="144"/>
      <c r="CJ249" s="144"/>
      <c r="CK249" s="144"/>
      <c r="CL249" s="144"/>
      <c r="CM249" s="144"/>
      <c r="CN249" s="144"/>
      <c r="CO249" s="144"/>
      <c r="CP249" s="144"/>
      <c r="CQ249" s="144"/>
      <c r="CR249" s="144"/>
      <c r="CS249" s="144"/>
      <c r="CT249" s="144"/>
      <c r="CU249" s="144"/>
      <c r="CV249" s="144"/>
      <c r="CW249" s="144"/>
      <c r="CX249" s="144"/>
      <c r="CY249" s="144"/>
      <c r="CZ249" s="144"/>
      <c r="DA249" s="144"/>
      <c r="DB249" s="144"/>
      <c r="DC249" s="144"/>
      <c r="DD249" s="144"/>
      <c r="DE249" s="144"/>
    </row>
    <row r="250" spans="1:109" x14ac:dyDescent="0.1">
      <c r="A250" s="113" t="s">
        <v>212</v>
      </c>
      <c r="B250" s="154" t="s">
        <v>199</v>
      </c>
      <c r="C250" s="154" t="s">
        <v>199</v>
      </c>
      <c r="D250" s="154" t="s">
        <v>199</v>
      </c>
      <c r="E250" s="154" t="s">
        <v>199</v>
      </c>
      <c r="F250" s="154" t="s">
        <v>199</v>
      </c>
      <c r="G250" s="154" t="s">
        <v>199</v>
      </c>
      <c r="H250" s="154" t="s">
        <v>199</v>
      </c>
      <c r="I250" s="154" t="s">
        <v>199</v>
      </c>
      <c r="J250" s="154" t="s">
        <v>199</v>
      </c>
      <c r="K250" s="154" t="s">
        <v>199</v>
      </c>
      <c r="L250" s="154" t="s">
        <v>199</v>
      </c>
      <c r="M250" s="153">
        <v>24.1</v>
      </c>
      <c r="N250" s="153">
        <v>24.5</v>
      </c>
      <c r="O250" s="153">
        <v>24.09</v>
      </c>
      <c r="P250" s="153">
        <v>24.7</v>
      </c>
      <c r="Q250" s="153">
        <v>22.9</v>
      </c>
      <c r="R250" s="153">
        <v>26.5</v>
      </c>
      <c r="S250" s="153">
        <v>22.6</v>
      </c>
      <c r="T250" s="153">
        <v>24</v>
      </c>
      <c r="U250" s="153">
        <v>20.3</v>
      </c>
      <c r="V250" s="153">
        <v>19.5</v>
      </c>
      <c r="W250" s="153">
        <v>20</v>
      </c>
      <c r="X250" s="153">
        <v>18.7</v>
      </c>
      <c r="Y250" s="153">
        <v>19.100000000000001</v>
      </c>
      <c r="Z250" s="153">
        <v>19.5</v>
      </c>
      <c r="AA250" s="153">
        <v>20</v>
      </c>
      <c r="AB250" s="153">
        <v>22.5</v>
      </c>
      <c r="AC250" s="154" t="s">
        <v>199</v>
      </c>
      <c r="AD250" s="154" t="s">
        <v>199</v>
      </c>
      <c r="AE250" s="154" t="s">
        <v>199</v>
      </c>
      <c r="AF250" s="154" t="s">
        <v>199</v>
      </c>
      <c r="AG250" s="154" t="s">
        <v>199</v>
      </c>
      <c r="AH250" s="154" t="s">
        <v>199</v>
      </c>
      <c r="AI250" s="154" t="s">
        <v>199</v>
      </c>
      <c r="AJ250" s="144"/>
      <c r="AK250" s="144"/>
      <c r="AL250" s="144"/>
      <c r="AM250" s="144"/>
      <c r="AN250" s="144"/>
      <c r="AO250" s="144"/>
      <c r="AP250" s="144"/>
      <c r="AQ250" s="144"/>
      <c r="AR250" s="144"/>
      <c r="AS250" s="144"/>
      <c r="AT250" s="144"/>
      <c r="AU250" s="144"/>
      <c r="AV250" s="144"/>
      <c r="AW250" s="144"/>
      <c r="AX250" s="144"/>
      <c r="AY250" s="144"/>
      <c r="AZ250" s="144"/>
      <c r="BA250" s="144"/>
      <c r="BB250" s="144"/>
      <c r="BC250" s="144"/>
      <c r="BD250" s="144"/>
      <c r="BE250" s="144"/>
      <c r="BF250" s="144"/>
      <c r="BG250" s="144"/>
      <c r="BH250" s="144"/>
      <c r="BI250" s="144"/>
      <c r="BJ250" s="144"/>
      <c r="BK250" s="144"/>
      <c r="BL250" s="144"/>
      <c r="BM250" s="144"/>
      <c r="BN250" s="144"/>
      <c r="BO250" s="144"/>
      <c r="BP250" s="144"/>
      <c r="BQ250" s="144"/>
      <c r="BR250" s="144"/>
      <c r="BS250" s="144"/>
      <c r="BT250" s="144"/>
      <c r="BU250" s="144"/>
      <c r="BV250" s="144"/>
      <c r="BW250" s="144"/>
      <c r="BX250" s="144"/>
      <c r="BY250" s="144"/>
      <c r="BZ250" s="144"/>
      <c r="CA250" s="144"/>
      <c r="CB250" s="144"/>
      <c r="CC250" s="144"/>
      <c r="CD250" s="144"/>
      <c r="CE250" s="144"/>
      <c r="CF250" s="144"/>
      <c r="CG250" s="144"/>
      <c r="CH250" s="144"/>
      <c r="CI250" s="144"/>
      <c r="CJ250" s="144"/>
      <c r="CK250" s="144"/>
      <c r="CL250" s="144"/>
      <c r="CM250" s="144"/>
      <c r="CN250" s="144"/>
      <c r="CO250" s="144"/>
      <c r="CP250" s="144"/>
      <c r="CQ250" s="144"/>
      <c r="CR250" s="144"/>
      <c r="CS250" s="144"/>
      <c r="CT250" s="144"/>
      <c r="CU250" s="144"/>
      <c r="CV250" s="144"/>
      <c r="CW250" s="144"/>
      <c r="CX250" s="144"/>
      <c r="CY250" s="144"/>
      <c r="CZ250" s="144"/>
      <c r="DA250" s="144"/>
      <c r="DB250" s="144"/>
      <c r="DC250" s="144"/>
      <c r="DD250" s="144"/>
      <c r="DE250" s="144"/>
    </row>
    <row r="251" spans="1:109" x14ac:dyDescent="0.1">
      <c r="A251" s="113" t="s">
        <v>213</v>
      </c>
      <c r="B251" s="154" t="s">
        <v>199</v>
      </c>
      <c r="C251" s="154" t="s">
        <v>199</v>
      </c>
      <c r="D251" s="154" t="s">
        <v>199</v>
      </c>
      <c r="E251" s="154" t="s">
        <v>199</v>
      </c>
      <c r="F251" s="154" t="s">
        <v>199</v>
      </c>
      <c r="G251" s="154" t="s">
        <v>199</v>
      </c>
      <c r="H251" s="154" t="s">
        <v>199</v>
      </c>
      <c r="I251" s="154" t="s">
        <v>199</v>
      </c>
      <c r="J251" s="154" t="s">
        <v>199</v>
      </c>
      <c r="K251" s="154" t="s">
        <v>199</v>
      </c>
      <c r="L251" s="154" t="s">
        <v>199</v>
      </c>
      <c r="M251" s="153">
        <v>23.1</v>
      </c>
      <c r="N251" s="153">
        <v>24</v>
      </c>
      <c r="O251" s="153">
        <v>23.8</v>
      </c>
      <c r="P251" s="153">
        <v>23</v>
      </c>
      <c r="Q251" s="153">
        <v>22.4</v>
      </c>
      <c r="R251" s="153">
        <v>22.4</v>
      </c>
      <c r="S251" s="153">
        <v>21.5</v>
      </c>
      <c r="T251" s="153">
        <v>24</v>
      </c>
      <c r="U251" s="153">
        <v>20.100000000000001</v>
      </c>
      <c r="V251" s="153">
        <v>19.5</v>
      </c>
      <c r="W251" s="153">
        <v>19.2</v>
      </c>
      <c r="X251" s="153">
        <v>18.600000000000001</v>
      </c>
      <c r="Y251" s="153">
        <v>19</v>
      </c>
      <c r="Z251" s="153">
        <v>19.5</v>
      </c>
      <c r="AA251" s="153">
        <v>19.5</v>
      </c>
      <c r="AB251" s="153">
        <v>19.5</v>
      </c>
      <c r="AC251" s="154" t="s">
        <v>199</v>
      </c>
      <c r="AD251" s="154" t="s">
        <v>199</v>
      </c>
      <c r="AE251" s="154" t="s">
        <v>199</v>
      </c>
      <c r="AF251" s="154" t="s">
        <v>199</v>
      </c>
      <c r="AG251" s="154" t="s">
        <v>199</v>
      </c>
      <c r="AH251" s="154" t="s">
        <v>199</v>
      </c>
      <c r="AI251" s="154" t="s">
        <v>199</v>
      </c>
      <c r="AJ251" s="144"/>
      <c r="AK251" s="144"/>
      <c r="AL251" s="144"/>
      <c r="AM251" s="144"/>
      <c r="AN251" s="144"/>
      <c r="AO251" s="144"/>
      <c r="AP251" s="144"/>
      <c r="AQ251" s="144"/>
      <c r="AR251" s="144"/>
      <c r="AS251" s="144"/>
      <c r="AT251" s="144"/>
      <c r="AU251" s="144"/>
      <c r="AV251" s="144"/>
      <c r="AW251" s="144"/>
      <c r="AX251" s="144"/>
      <c r="AY251" s="144"/>
      <c r="AZ251" s="144"/>
      <c r="BA251" s="144"/>
      <c r="BB251" s="144"/>
      <c r="BC251" s="144"/>
      <c r="BD251" s="144"/>
      <c r="BE251" s="144"/>
      <c r="BF251" s="144"/>
      <c r="BG251" s="144"/>
      <c r="BH251" s="144"/>
      <c r="BI251" s="144"/>
      <c r="BJ251" s="144"/>
      <c r="BK251" s="144"/>
      <c r="BL251" s="144"/>
      <c r="BM251" s="144"/>
      <c r="BN251" s="144"/>
      <c r="BO251" s="144"/>
      <c r="BP251" s="144"/>
      <c r="BQ251" s="144"/>
      <c r="BR251" s="144"/>
      <c r="BS251" s="144"/>
      <c r="BT251" s="144"/>
      <c r="BU251" s="144"/>
      <c r="BV251" s="144"/>
      <c r="BW251" s="144"/>
      <c r="BX251" s="144"/>
      <c r="BY251" s="144"/>
      <c r="BZ251" s="144"/>
      <c r="CA251" s="144"/>
      <c r="CB251" s="144"/>
      <c r="CC251" s="144"/>
      <c r="CD251" s="144"/>
      <c r="CE251" s="144"/>
      <c r="CF251" s="144"/>
      <c r="CG251" s="144"/>
      <c r="CH251" s="144"/>
      <c r="CI251" s="144"/>
      <c r="CJ251" s="144"/>
      <c r="CK251" s="144"/>
      <c r="CL251" s="144"/>
      <c r="CM251" s="144"/>
      <c r="CN251" s="144"/>
      <c r="CO251" s="144"/>
      <c r="CP251" s="144"/>
      <c r="CQ251" s="144"/>
      <c r="CR251" s="144"/>
      <c r="CS251" s="144"/>
      <c r="CT251" s="144"/>
      <c r="CU251" s="144"/>
      <c r="CV251" s="144"/>
      <c r="CW251" s="144"/>
      <c r="CX251" s="144"/>
      <c r="CY251" s="144"/>
      <c r="CZ251" s="144"/>
      <c r="DA251" s="144"/>
      <c r="DB251" s="144"/>
      <c r="DC251" s="144"/>
      <c r="DD251" s="144"/>
      <c r="DE251" s="144"/>
    </row>
    <row r="252" spans="1:109" x14ac:dyDescent="0.1">
      <c r="A252" s="113" t="s">
        <v>214</v>
      </c>
      <c r="B252" s="154" t="s">
        <v>199</v>
      </c>
      <c r="C252" s="154" t="s">
        <v>199</v>
      </c>
      <c r="D252" s="154" t="s">
        <v>199</v>
      </c>
      <c r="E252" s="154" t="s">
        <v>199</v>
      </c>
      <c r="F252" s="154" t="s">
        <v>199</v>
      </c>
      <c r="G252" s="154" t="s">
        <v>199</v>
      </c>
      <c r="H252" s="154" t="s">
        <v>199</v>
      </c>
      <c r="I252" s="154" t="s">
        <v>199</v>
      </c>
      <c r="J252" s="154" t="s">
        <v>199</v>
      </c>
      <c r="K252" s="154" t="s">
        <v>199</v>
      </c>
      <c r="L252" s="154" t="s">
        <v>199</v>
      </c>
      <c r="M252" s="148">
        <v>0.36545</v>
      </c>
      <c r="N252" s="148">
        <v>0.20677000000000001</v>
      </c>
      <c r="O252" s="148">
        <v>8.8590000000000002E-2</v>
      </c>
      <c r="P252" s="148">
        <v>0.60618000000000005</v>
      </c>
      <c r="Q252" s="148">
        <v>0.12640000000000001</v>
      </c>
      <c r="R252" s="148">
        <v>0.99897999999999998</v>
      </c>
      <c r="S252" s="148">
        <v>0.29570000000000002</v>
      </c>
      <c r="T252" s="148">
        <v>0</v>
      </c>
      <c r="U252" s="148">
        <v>5.7500000000000002E-2</v>
      </c>
      <c r="V252" s="148">
        <v>0</v>
      </c>
      <c r="W252" s="148">
        <v>0.21213000000000001</v>
      </c>
      <c r="X252" s="148">
        <v>4.5179999999999998E-2</v>
      </c>
      <c r="Y252" s="148">
        <v>4.7140000000000001E-2</v>
      </c>
      <c r="Z252" s="148">
        <v>0</v>
      </c>
      <c r="AA252" s="148">
        <v>0.18634000000000001</v>
      </c>
      <c r="AB252" s="148">
        <v>1.28525</v>
      </c>
      <c r="AC252" s="154" t="s">
        <v>199</v>
      </c>
      <c r="AD252" s="154" t="s">
        <v>199</v>
      </c>
      <c r="AE252" s="154" t="s">
        <v>199</v>
      </c>
      <c r="AF252" s="154" t="s">
        <v>199</v>
      </c>
      <c r="AG252" s="154" t="s">
        <v>199</v>
      </c>
      <c r="AH252" s="154" t="s">
        <v>199</v>
      </c>
      <c r="AI252" s="154" t="s">
        <v>199</v>
      </c>
      <c r="AJ252" s="144"/>
      <c r="AK252" s="144"/>
      <c r="AL252" s="144"/>
      <c r="AM252" s="144"/>
      <c r="AN252" s="144"/>
      <c r="AO252" s="144"/>
      <c r="AP252" s="144"/>
      <c r="AQ252" s="144"/>
      <c r="AR252" s="144"/>
      <c r="AS252" s="144"/>
      <c r="AT252" s="144"/>
      <c r="AU252" s="144"/>
      <c r="AV252" s="144"/>
      <c r="AW252" s="144"/>
      <c r="AX252" s="144"/>
      <c r="AY252" s="144"/>
      <c r="AZ252" s="144"/>
      <c r="BA252" s="144"/>
      <c r="BB252" s="144"/>
      <c r="BC252" s="144"/>
      <c r="BD252" s="144"/>
      <c r="BE252" s="144"/>
      <c r="BF252" s="144"/>
      <c r="BG252" s="144"/>
      <c r="BH252" s="144"/>
      <c r="BI252" s="144"/>
      <c r="BJ252" s="144"/>
      <c r="BK252" s="144"/>
      <c r="BL252" s="144"/>
      <c r="BM252" s="144"/>
      <c r="BN252" s="144"/>
      <c r="BO252" s="144"/>
      <c r="BP252" s="144"/>
      <c r="BQ252" s="144"/>
      <c r="BR252" s="144"/>
      <c r="BS252" s="144"/>
      <c r="BT252" s="144"/>
      <c r="BU252" s="144"/>
      <c r="BV252" s="144"/>
      <c r="BW252" s="144"/>
      <c r="BX252" s="144"/>
      <c r="BY252" s="144"/>
      <c r="BZ252" s="144"/>
      <c r="CA252" s="144"/>
      <c r="CB252" s="144"/>
      <c r="CC252" s="144"/>
      <c r="CD252" s="144"/>
      <c r="CE252" s="144"/>
      <c r="CF252" s="144"/>
      <c r="CG252" s="144"/>
      <c r="CH252" s="144"/>
      <c r="CI252" s="144"/>
      <c r="CJ252" s="144"/>
      <c r="CK252" s="144"/>
      <c r="CL252" s="144"/>
      <c r="CM252" s="144"/>
      <c r="CN252" s="144"/>
      <c r="CO252" s="144"/>
      <c r="CP252" s="144"/>
      <c r="CQ252" s="144"/>
      <c r="CR252" s="144"/>
      <c r="CS252" s="144"/>
      <c r="CT252" s="144"/>
      <c r="CU252" s="144"/>
      <c r="CV252" s="144"/>
      <c r="CW252" s="144"/>
      <c r="CX252" s="144"/>
      <c r="CY252" s="144"/>
      <c r="CZ252" s="144"/>
      <c r="DA252" s="144"/>
      <c r="DB252" s="144"/>
      <c r="DC252" s="144"/>
      <c r="DD252" s="144"/>
      <c r="DE252" s="144"/>
    </row>
    <row r="253" spans="1:109" x14ac:dyDescent="0.1">
      <c r="A253" s="113" t="s">
        <v>215</v>
      </c>
      <c r="B253" s="154" t="s">
        <v>199</v>
      </c>
      <c r="C253" s="154" t="s">
        <v>199</v>
      </c>
      <c r="D253" s="154" t="s">
        <v>199</v>
      </c>
      <c r="E253" s="154" t="s">
        <v>199</v>
      </c>
      <c r="F253" s="154" t="s">
        <v>199</v>
      </c>
      <c r="G253" s="154" t="s">
        <v>199</v>
      </c>
      <c r="H253" s="154" t="s">
        <v>199</v>
      </c>
      <c r="I253" s="154" t="s">
        <v>199</v>
      </c>
      <c r="J253" s="154" t="s">
        <v>199</v>
      </c>
      <c r="K253" s="154" t="s">
        <v>199</v>
      </c>
      <c r="L253" s="154" t="s">
        <v>199</v>
      </c>
      <c r="M253" s="154" t="s">
        <v>240</v>
      </c>
      <c r="N253" s="154" t="s">
        <v>244</v>
      </c>
      <c r="O253" s="154" t="s">
        <v>232</v>
      </c>
      <c r="P253" s="154" t="s">
        <v>224</v>
      </c>
      <c r="Q253" s="154" t="s">
        <v>224</v>
      </c>
      <c r="R253" s="154" t="s">
        <v>219</v>
      </c>
      <c r="S253" s="154" t="s">
        <v>256</v>
      </c>
      <c r="T253" s="154" t="s">
        <v>224</v>
      </c>
      <c r="U253" s="154" t="s">
        <v>256</v>
      </c>
      <c r="V253" s="154" t="s">
        <v>251</v>
      </c>
      <c r="W253" s="154" t="s">
        <v>251</v>
      </c>
      <c r="X253" s="154" t="s">
        <v>261</v>
      </c>
      <c r="Y253" s="154" t="s">
        <v>245</v>
      </c>
      <c r="Z253" s="154" t="s">
        <v>262</v>
      </c>
      <c r="AA253" s="154" t="s">
        <v>262</v>
      </c>
      <c r="AB253" s="154" t="s">
        <v>268</v>
      </c>
      <c r="AC253" s="154" t="s">
        <v>199</v>
      </c>
      <c r="AD253" s="154" t="s">
        <v>199</v>
      </c>
      <c r="AE253" s="154" t="s">
        <v>199</v>
      </c>
      <c r="AF253" s="154" t="s">
        <v>199</v>
      </c>
      <c r="AG253" s="154" t="s">
        <v>199</v>
      </c>
      <c r="AH253" s="154" t="s">
        <v>199</v>
      </c>
      <c r="AI253" s="154" t="s">
        <v>199</v>
      </c>
      <c r="AJ253" s="144"/>
      <c r="AK253" s="144"/>
      <c r="AL253" s="144"/>
      <c r="AM253" s="144"/>
      <c r="AN253" s="144"/>
      <c r="AO253" s="144"/>
      <c r="AP253" s="144"/>
      <c r="AQ253" s="144"/>
      <c r="AR253" s="144"/>
      <c r="AS253" s="144"/>
      <c r="AT253" s="144"/>
      <c r="AU253" s="144"/>
      <c r="AV253" s="144"/>
      <c r="AW253" s="144"/>
      <c r="AX253" s="144"/>
      <c r="AY253" s="144"/>
      <c r="AZ253" s="144"/>
      <c r="BA253" s="144"/>
      <c r="BB253" s="144"/>
      <c r="BC253" s="144"/>
      <c r="BD253" s="144"/>
      <c r="BE253" s="144"/>
      <c r="BF253" s="144"/>
      <c r="BG253" s="144"/>
      <c r="BH253" s="144"/>
      <c r="BI253" s="144"/>
      <c r="BJ253" s="144"/>
      <c r="BK253" s="144"/>
      <c r="BL253" s="144"/>
      <c r="BM253" s="144"/>
      <c r="BN253" s="144"/>
      <c r="BO253" s="144"/>
      <c r="BP253" s="144"/>
      <c r="BQ253" s="144"/>
      <c r="BR253" s="144"/>
      <c r="BS253" s="144"/>
      <c r="BT253" s="144"/>
      <c r="BU253" s="144"/>
      <c r="BV253" s="144"/>
      <c r="BW253" s="144"/>
      <c r="BX253" s="144"/>
      <c r="BY253" s="144"/>
      <c r="BZ253" s="144"/>
      <c r="CA253" s="144"/>
      <c r="CB253" s="144"/>
      <c r="CC253" s="144"/>
      <c r="CD253" s="144"/>
      <c r="CE253" s="144"/>
      <c r="CF253" s="144"/>
      <c r="CG253" s="144"/>
      <c r="CH253" s="144"/>
      <c r="CI253" s="144"/>
      <c r="CJ253" s="144"/>
      <c r="CK253" s="144"/>
      <c r="CL253" s="144"/>
      <c r="CM253" s="144"/>
      <c r="CN253" s="144"/>
      <c r="CO253" s="144"/>
      <c r="CP253" s="144"/>
      <c r="CQ253" s="144"/>
      <c r="CR253" s="144"/>
      <c r="CS253" s="144"/>
      <c r="CT253" s="144"/>
      <c r="CU253" s="144"/>
      <c r="CV253" s="144"/>
      <c r="CW253" s="144"/>
      <c r="CX253" s="144"/>
      <c r="CY253" s="144"/>
      <c r="CZ253" s="144"/>
      <c r="DA253" s="144"/>
      <c r="DB253" s="144"/>
      <c r="DC253" s="144"/>
      <c r="DD253" s="144"/>
      <c r="DE253" s="144"/>
    </row>
    <row r="254" spans="1:109" x14ac:dyDescent="0.1">
      <c r="A254" s="113" t="s">
        <v>234</v>
      </c>
      <c r="B254" s="154" t="s">
        <v>199</v>
      </c>
      <c r="C254" s="154" t="s">
        <v>199</v>
      </c>
      <c r="D254" s="154" t="s">
        <v>199</v>
      </c>
      <c r="E254" s="154" t="s">
        <v>199</v>
      </c>
      <c r="F254" s="154" t="s">
        <v>199</v>
      </c>
      <c r="G254" s="154" t="s">
        <v>199</v>
      </c>
      <c r="H254" s="154" t="s">
        <v>199</v>
      </c>
      <c r="I254" s="154" t="s">
        <v>199</v>
      </c>
      <c r="J254" s="154" t="s">
        <v>199</v>
      </c>
      <c r="K254" s="154" t="s">
        <v>199</v>
      </c>
      <c r="L254" s="154" t="s">
        <v>199</v>
      </c>
      <c r="M254" s="154" t="s">
        <v>199</v>
      </c>
      <c r="N254" s="154" t="s">
        <v>199</v>
      </c>
      <c r="O254" s="155">
        <v>24</v>
      </c>
      <c r="P254" s="155">
        <v>23</v>
      </c>
      <c r="Q254" s="154" t="s">
        <v>199</v>
      </c>
      <c r="R254" s="154" t="s">
        <v>199</v>
      </c>
      <c r="S254" s="154" t="s">
        <v>199</v>
      </c>
      <c r="T254" s="154" t="s">
        <v>199</v>
      </c>
      <c r="U254" s="154" t="s">
        <v>199</v>
      </c>
      <c r="V254" s="154" t="s">
        <v>199</v>
      </c>
      <c r="W254" s="154" t="s">
        <v>199</v>
      </c>
      <c r="X254" s="154" t="s">
        <v>199</v>
      </c>
      <c r="Y254" s="154" t="s">
        <v>199</v>
      </c>
      <c r="Z254" s="154" t="s">
        <v>199</v>
      </c>
      <c r="AA254" s="154" t="s">
        <v>199</v>
      </c>
      <c r="AB254" s="154" t="s">
        <v>199</v>
      </c>
      <c r="AC254" s="154" t="s">
        <v>199</v>
      </c>
      <c r="AD254" s="154" t="s">
        <v>199</v>
      </c>
      <c r="AE254" s="154" t="s">
        <v>199</v>
      </c>
      <c r="AF254" s="154" t="s">
        <v>199</v>
      </c>
      <c r="AG254" s="154" t="s">
        <v>199</v>
      </c>
      <c r="AH254" s="154" t="s">
        <v>199</v>
      </c>
      <c r="AI254" s="154" t="s">
        <v>199</v>
      </c>
      <c r="AJ254" s="144"/>
      <c r="AK254" s="144"/>
      <c r="AL254" s="144"/>
      <c r="AM254" s="144"/>
      <c r="AN254" s="144"/>
      <c r="AO254" s="144"/>
      <c r="AP254" s="144"/>
      <c r="AQ254" s="144"/>
      <c r="AR254" s="144"/>
      <c r="AS254" s="144"/>
      <c r="AT254" s="144"/>
      <c r="AU254" s="144"/>
      <c r="AV254" s="144"/>
      <c r="AW254" s="144"/>
      <c r="AX254" s="144"/>
      <c r="AY254" s="144"/>
      <c r="AZ254" s="144"/>
      <c r="BA254" s="144"/>
      <c r="BB254" s="144"/>
      <c r="BC254" s="144"/>
      <c r="BD254" s="144"/>
      <c r="BE254" s="144"/>
      <c r="BF254" s="144"/>
      <c r="BG254" s="144"/>
      <c r="BH254" s="144"/>
      <c r="BI254" s="144"/>
      <c r="BJ254" s="144"/>
      <c r="BK254" s="144"/>
      <c r="BL254" s="144"/>
      <c r="BM254" s="144"/>
      <c r="BN254" s="144"/>
      <c r="BO254" s="144"/>
      <c r="BP254" s="144"/>
      <c r="BQ254" s="144"/>
      <c r="BR254" s="144"/>
      <c r="BS254" s="144"/>
      <c r="BT254" s="144"/>
      <c r="BU254" s="144"/>
      <c r="BV254" s="144"/>
      <c r="BW254" s="144"/>
      <c r="BX254" s="144"/>
      <c r="BY254" s="144"/>
      <c r="BZ254" s="144"/>
      <c r="CA254" s="144"/>
      <c r="CB254" s="144"/>
      <c r="CC254" s="144"/>
      <c r="CD254" s="144"/>
      <c r="CE254" s="144"/>
      <c r="CF254" s="144"/>
      <c r="CG254" s="144"/>
      <c r="CH254" s="144"/>
      <c r="CI254" s="144"/>
      <c r="CJ254" s="144"/>
      <c r="CK254" s="144"/>
      <c r="CL254" s="144"/>
      <c r="CM254" s="144"/>
      <c r="CN254" s="144"/>
      <c r="CO254" s="144"/>
      <c r="CP254" s="144"/>
      <c r="CQ254" s="144"/>
      <c r="CR254" s="144"/>
      <c r="CS254" s="144"/>
      <c r="CT254" s="144"/>
      <c r="CU254" s="144"/>
      <c r="CV254" s="144"/>
      <c r="CW254" s="144"/>
      <c r="CX254" s="144"/>
      <c r="CY254" s="144"/>
      <c r="CZ254" s="144"/>
      <c r="DA254" s="144"/>
      <c r="DB254" s="144"/>
      <c r="DC254" s="144"/>
      <c r="DD254" s="144"/>
      <c r="DE254" s="144"/>
    </row>
    <row r="255" spans="1:109" x14ac:dyDescent="0.1">
      <c r="A255" s="113" t="s">
        <v>235</v>
      </c>
      <c r="B255" s="154" t="s">
        <v>199</v>
      </c>
      <c r="C255" s="154" t="s">
        <v>199</v>
      </c>
      <c r="D255" s="154" t="s">
        <v>199</v>
      </c>
      <c r="E255" s="154" t="s">
        <v>199</v>
      </c>
      <c r="F255" s="154" t="s">
        <v>199</v>
      </c>
      <c r="G255" s="154" t="s">
        <v>199</v>
      </c>
      <c r="H255" s="154" t="s">
        <v>199</v>
      </c>
      <c r="I255" s="154" t="s">
        <v>199</v>
      </c>
      <c r="J255" s="154" t="s">
        <v>199</v>
      </c>
      <c r="K255" s="154" t="s">
        <v>199</v>
      </c>
      <c r="L255" s="154" t="s">
        <v>199</v>
      </c>
      <c r="M255" s="154" t="s">
        <v>199</v>
      </c>
      <c r="N255" s="156">
        <v>24</v>
      </c>
      <c r="O255" s="154" t="s">
        <v>199</v>
      </c>
      <c r="P255" s="154" t="s">
        <v>199</v>
      </c>
      <c r="Q255" s="156">
        <v>22.5</v>
      </c>
      <c r="R255" s="156">
        <v>22.5</v>
      </c>
      <c r="S255" s="156">
        <v>22.5</v>
      </c>
      <c r="T255" s="156">
        <v>24</v>
      </c>
      <c r="U255" s="156">
        <v>20.3</v>
      </c>
      <c r="V255" s="156">
        <v>19.5</v>
      </c>
      <c r="W255" s="156">
        <v>19.5</v>
      </c>
      <c r="X255" s="156">
        <v>18.600000000000001</v>
      </c>
      <c r="Y255" s="156">
        <v>19</v>
      </c>
      <c r="Z255" s="156">
        <v>19.5</v>
      </c>
      <c r="AA255" s="154" t="s">
        <v>199</v>
      </c>
      <c r="AB255" s="154" t="s">
        <v>199</v>
      </c>
      <c r="AC255" s="154" t="s">
        <v>199</v>
      </c>
      <c r="AD255" s="154" t="s">
        <v>199</v>
      </c>
      <c r="AE255" s="154" t="s">
        <v>199</v>
      </c>
      <c r="AF255" s="154" t="s">
        <v>199</v>
      </c>
      <c r="AG255" s="154" t="s">
        <v>199</v>
      </c>
      <c r="AH255" s="154" t="s">
        <v>199</v>
      </c>
      <c r="AI255" s="154" t="s">
        <v>199</v>
      </c>
      <c r="AJ255" s="144"/>
      <c r="AK255" s="144"/>
      <c r="AL255" s="144"/>
      <c r="AM255" s="144"/>
      <c r="AN255" s="144"/>
      <c r="AO255" s="144"/>
      <c r="AP255" s="144"/>
      <c r="AQ255" s="144"/>
      <c r="AR255" s="144"/>
      <c r="AS255" s="144"/>
      <c r="AT255" s="144"/>
      <c r="AU255" s="144"/>
      <c r="AV255" s="144"/>
      <c r="AW255" s="144"/>
      <c r="AX255" s="144"/>
      <c r="AY255" s="144"/>
      <c r="AZ255" s="144"/>
      <c r="BA255" s="144"/>
      <c r="BB255" s="144"/>
      <c r="BC255" s="144"/>
      <c r="BD255" s="144"/>
      <c r="BE255" s="144"/>
      <c r="BF255" s="144"/>
      <c r="BG255" s="144"/>
      <c r="BH255" s="144"/>
      <c r="BI255" s="144"/>
      <c r="BJ255" s="144"/>
      <c r="BK255" s="144"/>
      <c r="BL255" s="144"/>
      <c r="BM255" s="144"/>
      <c r="BN255" s="144"/>
      <c r="BO255" s="144"/>
      <c r="BP255" s="144"/>
      <c r="BQ255" s="144"/>
      <c r="BR255" s="144"/>
      <c r="BS255" s="144"/>
      <c r="BT255" s="144"/>
      <c r="BU255" s="144"/>
      <c r="BV255" s="144"/>
      <c r="BW255" s="144"/>
      <c r="BX255" s="144"/>
      <c r="BY255" s="144"/>
      <c r="BZ255" s="144"/>
      <c r="CA255" s="144"/>
      <c r="CB255" s="144"/>
      <c r="CC255" s="144"/>
      <c r="CD255" s="144"/>
      <c r="CE255" s="144"/>
      <c r="CF255" s="144"/>
      <c r="CG255" s="144"/>
      <c r="CH255" s="144"/>
      <c r="CI255" s="144"/>
      <c r="CJ255" s="144"/>
      <c r="CK255" s="144"/>
      <c r="CL255" s="144"/>
      <c r="CM255" s="144"/>
      <c r="CN255" s="144"/>
      <c r="CO255" s="144"/>
      <c r="CP255" s="144"/>
      <c r="CQ255" s="144"/>
      <c r="CR255" s="144"/>
      <c r="CS255" s="144"/>
      <c r="CT255" s="144"/>
      <c r="CU255" s="144"/>
      <c r="CV255" s="144"/>
      <c r="CW255" s="144"/>
      <c r="CX255" s="144"/>
      <c r="CY255" s="144"/>
      <c r="CZ255" s="144"/>
      <c r="DA255" s="144"/>
      <c r="DB255" s="144"/>
      <c r="DC255" s="144"/>
      <c r="DD255" s="144"/>
      <c r="DE255" s="144"/>
    </row>
    <row r="256" spans="1:109" x14ac:dyDescent="0.1">
      <c r="A256" s="113" t="s">
        <v>236</v>
      </c>
      <c r="B256" s="154" t="s">
        <v>199</v>
      </c>
      <c r="C256" s="154" t="s">
        <v>199</v>
      </c>
      <c r="D256" s="154" t="s">
        <v>199</v>
      </c>
      <c r="E256" s="154" t="s">
        <v>199</v>
      </c>
      <c r="F256" s="154" t="s">
        <v>199</v>
      </c>
      <c r="G256" s="154" t="s">
        <v>199</v>
      </c>
      <c r="H256" s="154" t="s">
        <v>199</v>
      </c>
      <c r="I256" s="154" t="s">
        <v>199</v>
      </c>
      <c r="J256" s="154" t="s">
        <v>199</v>
      </c>
      <c r="K256" s="154" t="s">
        <v>199</v>
      </c>
      <c r="L256" s="154" t="s">
        <v>199</v>
      </c>
      <c r="M256" s="154" t="s">
        <v>199</v>
      </c>
      <c r="N256" s="154" t="s">
        <v>199</v>
      </c>
      <c r="O256" s="157">
        <v>25</v>
      </c>
      <c r="P256" s="154" t="s">
        <v>199</v>
      </c>
      <c r="Q256" s="154" t="s">
        <v>199</v>
      </c>
      <c r="R256" s="154" t="s">
        <v>199</v>
      </c>
      <c r="S256" s="154" t="s">
        <v>199</v>
      </c>
      <c r="T256" s="154" t="s">
        <v>199</v>
      </c>
      <c r="U256" s="154" t="s">
        <v>199</v>
      </c>
      <c r="V256" s="154" t="s">
        <v>199</v>
      </c>
      <c r="W256" s="154" t="s">
        <v>199</v>
      </c>
      <c r="X256" s="154" t="s">
        <v>199</v>
      </c>
      <c r="Y256" s="154" t="s">
        <v>199</v>
      </c>
      <c r="Z256" s="154" t="s">
        <v>199</v>
      </c>
      <c r="AA256" s="154" t="s">
        <v>199</v>
      </c>
      <c r="AB256" s="154" t="s">
        <v>199</v>
      </c>
      <c r="AC256" s="154" t="s">
        <v>199</v>
      </c>
      <c r="AD256" s="154" t="s">
        <v>199</v>
      </c>
      <c r="AE256" s="154" t="s">
        <v>199</v>
      </c>
      <c r="AF256" s="154" t="s">
        <v>199</v>
      </c>
      <c r="AG256" s="154" t="s">
        <v>199</v>
      </c>
      <c r="AH256" s="154" t="s">
        <v>199</v>
      </c>
      <c r="AI256" s="154" t="s">
        <v>199</v>
      </c>
      <c r="AJ256" s="144"/>
      <c r="AK256" s="144"/>
      <c r="AL256" s="144"/>
      <c r="AM256" s="144"/>
      <c r="AN256" s="144"/>
      <c r="AO256" s="144"/>
      <c r="AP256" s="144"/>
      <c r="AQ256" s="144"/>
      <c r="AR256" s="144"/>
      <c r="AS256" s="144"/>
      <c r="AT256" s="144"/>
      <c r="AU256" s="144"/>
      <c r="AV256" s="144"/>
      <c r="AW256" s="144"/>
      <c r="AX256" s="144"/>
      <c r="AY256" s="144"/>
      <c r="AZ256" s="144"/>
      <c r="BA256" s="144"/>
      <c r="BB256" s="144"/>
      <c r="BC256" s="144"/>
      <c r="BD256" s="144"/>
      <c r="BE256" s="144"/>
      <c r="BF256" s="144"/>
      <c r="BG256" s="144"/>
      <c r="BH256" s="144"/>
      <c r="BI256" s="144"/>
      <c r="BJ256" s="144"/>
      <c r="BK256" s="144"/>
      <c r="BL256" s="144"/>
      <c r="BM256" s="144"/>
      <c r="BN256" s="144"/>
      <c r="BO256" s="144"/>
      <c r="BP256" s="144"/>
      <c r="BQ256" s="144"/>
      <c r="BR256" s="144"/>
      <c r="BS256" s="144"/>
      <c r="BT256" s="144"/>
      <c r="BU256" s="144"/>
      <c r="BV256" s="144"/>
      <c r="BW256" s="144"/>
      <c r="BX256" s="144"/>
      <c r="BY256" s="144"/>
      <c r="BZ256" s="144"/>
      <c r="CA256" s="144"/>
      <c r="CB256" s="144"/>
      <c r="CC256" s="144"/>
      <c r="CD256" s="144"/>
      <c r="CE256" s="144"/>
      <c r="CF256" s="144"/>
      <c r="CG256" s="144"/>
      <c r="CH256" s="144"/>
      <c r="CI256" s="144"/>
      <c r="CJ256" s="144"/>
      <c r="CK256" s="144"/>
      <c r="CL256" s="144"/>
      <c r="CM256" s="144"/>
      <c r="CN256" s="144"/>
      <c r="CO256" s="144"/>
      <c r="CP256" s="144"/>
      <c r="CQ256" s="144"/>
      <c r="CR256" s="144"/>
      <c r="CS256" s="144"/>
      <c r="CT256" s="144"/>
      <c r="CU256" s="144"/>
      <c r="CV256" s="144"/>
      <c r="CW256" s="144"/>
      <c r="CX256" s="144"/>
      <c r="CY256" s="144"/>
      <c r="CZ256" s="144"/>
      <c r="DA256" s="144"/>
      <c r="DB256" s="144"/>
      <c r="DC256" s="144"/>
      <c r="DD256" s="144"/>
      <c r="DE256" s="144"/>
    </row>
    <row r="257" spans="1:109" x14ac:dyDescent="0.1">
      <c r="A257" s="113" t="s">
        <v>237</v>
      </c>
      <c r="B257" s="154" t="s">
        <v>199</v>
      </c>
      <c r="C257" s="154" t="s">
        <v>199</v>
      </c>
      <c r="D257" s="154" t="s">
        <v>199</v>
      </c>
      <c r="E257" s="154" t="s">
        <v>199</v>
      </c>
      <c r="F257" s="154" t="s">
        <v>199</v>
      </c>
      <c r="G257" s="154" t="s">
        <v>199</v>
      </c>
      <c r="H257" s="154" t="s">
        <v>199</v>
      </c>
      <c r="I257" s="154" t="s">
        <v>199</v>
      </c>
      <c r="J257" s="154" t="s">
        <v>199</v>
      </c>
      <c r="K257" s="154" t="s">
        <v>199</v>
      </c>
      <c r="L257" s="154" t="s">
        <v>199</v>
      </c>
      <c r="M257" s="154" t="s">
        <v>238</v>
      </c>
      <c r="N257" s="154" t="s">
        <v>238</v>
      </c>
      <c r="O257" s="154" t="s">
        <v>238</v>
      </c>
      <c r="P257" s="154" t="s">
        <v>238</v>
      </c>
      <c r="Q257" s="154" t="s">
        <v>238</v>
      </c>
      <c r="R257" s="154" t="s">
        <v>238</v>
      </c>
      <c r="S257" s="154" t="s">
        <v>238</v>
      </c>
      <c r="T257" s="154" t="s">
        <v>238</v>
      </c>
      <c r="U257" s="154" t="s">
        <v>238</v>
      </c>
      <c r="V257" s="154" t="s">
        <v>238</v>
      </c>
      <c r="W257" s="154" t="s">
        <v>238</v>
      </c>
      <c r="X257" s="154" t="s">
        <v>238</v>
      </c>
      <c r="Y257" s="154" t="s">
        <v>238</v>
      </c>
      <c r="Z257" s="154" t="s">
        <v>238</v>
      </c>
      <c r="AA257" s="154" t="s">
        <v>238</v>
      </c>
      <c r="AB257" s="154" t="s">
        <v>238</v>
      </c>
      <c r="AC257" s="154" t="s">
        <v>199</v>
      </c>
      <c r="AD257" s="154" t="s">
        <v>199</v>
      </c>
      <c r="AE257" s="154" t="s">
        <v>199</v>
      </c>
      <c r="AF257" s="154" t="s">
        <v>199</v>
      </c>
      <c r="AG257" s="154" t="s">
        <v>199</v>
      </c>
      <c r="AH257" s="154" t="s">
        <v>199</v>
      </c>
      <c r="AI257" s="154" t="s">
        <v>199</v>
      </c>
      <c r="AJ257" s="144"/>
      <c r="AK257" s="144"/>
      <c r="AL257" s="144"/>
      <c r="AM257" s="144"/>
      <c r="AN257" s="144"/>
      <c r="AO257" s="144"/>
      <c r="AP257" s="144"/>
      <c r="AQ257" s="144"/>
      <c r="AR257" s="144"/>
      <c r="AS257" s="144"/>
      <c r="AT257" s="144"/>
      <c r="AU257" s="144"/>
      <c r="AV257" s="144"/>
      <c r="AW257" s="144"/>
      <c r="AX257" s="144"/>
      <c r="AY257" s="144"/>
      <c r="AZ257" s="144"/>
      <c r="BA257" s="144"/>
      <c r="BB257" s="144"/>
      <c r="BC257" s="144"/>
      <c r="BD257" s="144"/>
      <c r="BE257" s="144"/>
      <c r="BF257" s="144"/>
      <c r="BG257" s="144"/>
      <c r="BH257" s="144"/>
      <c r="BI257" s="144"/>
      <c r="BJ257" s="144"/>
      <c r="BK257" s="144"/>
      <c r="BL257" s="144"/>
      <c r="BM257" s="144"/>
      <c r="BN257" s="144"/>
      <c r="BO257" s="144"/>
      <c r="BP257" s="144"/>
      <c r="BQ257" s="144"/>
      <c r="BR257" s="144"/>
      <c r="BS257" s="144"/>
      <c r="BT257" s="144"/>
      <c r="BU257" s="144"/>
      <c r="BV257" s="144"/>
      <c r="BW257" s="144"/>
      <c r="BX257" s="144"/>
      <c r="BY257" s="144"/>
      <c r="BZ257" s="144"/>
      <c r="CA257" s="144"/>
      <c r="CB257" s="144"/>
      <c r="CC257" s="144"/>
      <c r="CD257" s="144"/>
      <c r="CE257" s="144"/>
      <c r="CF257" s="144"/>
      <c r="CG257" s="144"/>
      <c r="CH257" s="144"/>
      <c r="CI257" s="144"/>
      <c r="CJ257" s="144"/>
      <c r="CK257" s="144"/>
      <c r="CL257" s="144"/>
      <c r="CM257" s="144"/>
      <c r="CN257" s="144"/>
      <c r="CO257" s="144"/>
      <c r="CP257" s="144"/>
      <c r="CQ257" s="144"/>
      <c r="CR257" s="144"/>
      <c r="CS257" s="144"/>
      <c r="CT257" s="144"/>
      <c r="CU257" s="144"/>
      <c r="CV257" s="144"/>
      <c r="CW257" s="144"/>
      <c r="CX257" s="144"/>
      <c r="CY257" s="144"/>
      <c r="CZ257" s="144"/>
      <c r="DA257" s="144"/>
      <c r="DB257" s="144"/>
      <c r="DC257" s="144"/>
      <c r="DD257" s="144"/>
      <c r="DE257" s="144"/>
    </row>
    <row r="258" spans="1:109" x14ac:dyDescent="0.1">
      <c r="A258" s="115" t="s">
        <v>339</v>
      </c>
      <c r="B258" s="154" t="s">
        <v>199</v>
      </c>
      <c r="C258" s="154" t="s">
        <v>199</v>
      </c>
      <c r="D258" s="154" t="s">
        <v>199</v>
      </c>
      <c r="E258" s="154" t="s">
        <v>199</v>
      </c>
      <c r="F258" s="154" t="s">
        <v>199</v>
      </c>
      <c r="G258" s="154" t="s">
        <v>199</v>
      </c>
      <c r="H258" s="152">
        <v>32</v>
      </c>
      <c r="I258" s="152">
        <v>33.47</v>
      </c>
      <c r="J258" s="152">
        <v>28.93</v>
      </c>
      <c r="K258" s="152">
        <v>34.880000000000003</v>
      </c>
      <c r="L258" s="152">
        <v>31.45</v>
      </c>
      <c r="M258" s="152">
        <v>29.184999999999999</v>
      </c>
      <c r="N258" s="152">
        <v>27.37</v>
      </c>
      <c r="O258" s="152">
        <v>28.613099999999999</v>
      </c>
      <c r="P258" s="152">
        <v>28.422000000000001</v>
      </c>
      <c r="Q258" s="152">
        <v>28.64</v>
      </c>
      <c r="R258" s="152">
        <v>31.488710000000001</v>
      </c>
      <c r="S258" s="152">
        <v>26.85</v>
      </c>
      <c r="T258" s="152">
        <v>41.062399999999997</v>
      </c>
      <c r="U258" s="152">
        <v>52.518099999999997</v>
      </c>
      <c r="V258" s="152">
        <v>49.60792</v>
      </c>
      <c r="W258" s="152">
        <v>40.4754</v>
      </c>
      <c r="X258" s="152">
        <v>47.69</v>
      </c>
      <c r="Y258" s="152">
        <v>40.514600000000002</v>
      </c>
      <c r="Z258" s="153">
        <v>43.994399999999999</v>
      </c>
      <c r="AA258" s="153">
        <v>43.504309999999997</v>
      </c>
      <c r="AB258" s="153">
        <v>45.026249999999997</v>
      </c>
      <c r="AC258" s="153">
        <v>55.664740000000002</v>
      </c>
      <c r="AD258" s="153">
        <v>45.4</v>
      </c>
      <c r="AE258" s="153">
        <v>45.1</v>
      </c>
      <c r="AF258" s="153">
        <v>44.6</v>
      </c>
      <c r="AG258" s="153">
        <v>44.1</v>
      </c>
      <c r="AH258" s="153">
        <v>43.4</v>
      </c>
      <c r="AI258" s="153">
        <v>42.7</v>
      </c>
      <c r="AJ258" s="144"/>
      <c r="AK258" s="144"/>
      <c r="AL258" s="144"/>
      <c r="AM258" s="144"/>
      <c r="AN258" s="144"/>
      <c r="AO258" s="144"/>
      <c r="AP258" s="144"/>
      <c r="AQ258" s="144"/>
      <c r="AR258" s="144"/>
      <c r="AS258" s="144"/>
      <c r="AT258" s="144"/>
      <c r="AU258" s="144"/>
      <c r="AV258" s="144"/>
      <c r="AW258" s="144"/>
      <c r="AX258" s="144"/>
      <c r="AY258" s="144"/>
      <c r="AZ258" s="144"/>
      <c r="BA258" s="144"/>
      <c r="BB258" s="144"/>
      <c r="BC258" s="144"/>
      <c r="BD258" s="144"/>
      <c r="BE258" s="144"/>
      <c r="BF258" s="144"/>
      <c r="BG258" s="144"/>
      <c r="BH258" s="144"/>
      <c r="BI258" s="144"/>
      <c r="BJ258" s="144"/>
      <c r="BK258" s="144"/>
      <c r="BL258" s="144"/>
      <c r="BM258" s="144"/>
      <c r="BN258" s="144"/>
      <c r="BO258" s="144"/>
      <c r="BP258" s="144"/>
      <c r="BQ258" s="144"/>
      <c r="BR258" s="144"/>
      <c r="BS258" s="144"/>
      <c r="BT258" s="144"/>
      <c r="BU258" s="144"/>
      <c r="BV258" s="144"/>
      <c r="BW258" s="144"/>
      <c r="BX258" s="144"/>
      <c r="BY258" s="144"/>
      <c r="BZ258" s="144"/>
      <c r="CA258" s="144"/>
      <c r="CB258" s="144"/>
      <c r="CC258" s="144"/>
      <c r="CD258" s="144"/>
      <c r="CE258" s="144"/>
      <c r="CF258" s="144"/>
      <c r="CG258" s="144"/>
      <c r="CH258" s="144"/>
      <c r="CI258" s="144"/>
      <c r="CJ258" s="144"/>
      <c r="CK258" s="144"/>
      <c r="CL258" s="144"/>
      <c r="CM258" s="144"/>
      <c r="CN258" s="144"/>
      <c r="CO258" s="144"/>
      <c r="CP258" s="144"/>
      <c r="CQ258" s="144"/>
      <c r="CR258" s="144"/>
      <c r="CS258" s="144"/>
      <c r="CT258" s="144"/>
      <c r="CU258" s="144"/>
      <c r="CV258" s="144"/>
      <c r="CW258" s="144"/>
      <c r="CX258" s="144"/>
      <c r="CY258" s="144"/>
      <c r="CZ258" s="144"/>
      <c r="DA258" s="144"/>
      <c r="DB258" s="144"/>
      <c r="DC258" s="144"/>
      <c r="DD258" s="144"/>
      <c r="DE258" s="144"/>
    </row>
    <row r="259" spans="1:109" x14ac:dyDescent="0.1">
      <c r="A259" s="113" t="s">
        <v>210</v>
      </c>
      <c r="B259" s="154" t="s">
        <v>199</v>
      </c>
      <c r="C259" s="154" t="s">
        <v>199</v>
      </c>
      <c r="D259" s="154" t="s">
        <v>199</v>
      </c>
      <c r="E259" s="154" t="s">
        <v>199</v>
      </c>
      <c r="F259" s="154" t="s">
        <v>199</v>
      </c>
      <c r="G259" s="154" t="s">
        <v>199</v>
      </c>
      <c r="H259" s="153">
        <v>30.486000000000001</v>
      </c>
      <c r="I259" s="153">
        <v>33.107999999999997</v>
      </c>
      <c r="J259" s="153">
        <v>33.68571</v>
      </c>
      <c r="K259" s="153">
        <v>32.32</v>
      </c>
      <c r="L259" s="153">
        <v>32.575249999999997</v>
      </c>
      <c r="M259" s="153">
        <v>31.197800000000001</v>
      </c>
      <c r="N259" s="153">
        <v>27.105319999999999</v>
      </c>
      <c r="O259" s="153">
        <v>28.083850000000002</v>
      </c>
      <c r="P259" s="153">
        <v>28.26521</v>
      </c>
      <c r="Q259" s="153">
        <v>27.16198</v>
      </c>
      <c r="R259" s="153">
        <v>29.286799999999999</v>
      </c>
      <c r="S259" s="153">
        <v>32.245089999999998</v>
      </c>
      <c r="T259" s="153">
        <v>35.410919999999997</v>
      </c>
      <c r="U259" s="153">
        <v>49.26379</v>
      </c>
      <c r="V259" s="153">
        <v>51.12876</v>
      </c>
      <c r="W259" s="153">
        <v>43.653239999999997</v>
      </c>
      <c r="X259" s="153">
        <v>47.619819999999997</v>
      </c>
      <c r="Y259" s="153">
        <v>48.027569999999997</v>
      </c>
      <c r="Z259" s="154" t="s">
        <v>199</v>
      </c>
      <c r="AA259" s="154" t="s">
        <v>199</v>
      </c>
      <c r="AB259" s="154" t="s">
        <v>199</v>
      </c>
      <c r="AC259" s="154" t="s">
        <v>199</v>
      </c>
      <c r="AD259" s="154" t="s">
        <v>199</v>
      </c>
      <c r="AE259" s="154" t="s">
        <v>199</v>
      </c>
      <c r="AF259" s="154" t="s">
        <v>199</v>
      </c>
      <c r="AG259" s="154" t="s">
        <v>199</v>
      </c>
      <c r="AH259" s="154" t="s">
        <v>199</v>
      </c>
      <c r="AI259" s="154" t="s">
        <v>199</v>
      </c>
      <c r="AJ259" s="144"/>
      <c r="AK259" s="144"/>
      <c r="AL259" s="144"/>
      <c r="AM259" s="144"/>
      <c r="AN259" s="144"/>
      <c r="AO259" s="144"/>
      <c r="AP259" s="144"/>
      <c r="AQ259" s="144"/>
      <c r="AR259" s="144"/>
      <c r="AS259" s="144"/>
      <c r="AT259" s="144"/>
      <c r="AU259" s="144"/>
      <c r="AV259" s="144"/>
      <c r="AW259" s="144"/>
      <c r="AX259" s="144"/>
      <c r="AY259" s="144"/>
      <c r="AZ259" s="144"/>
      <c r="BA259" s="144"/>
      <c r="BB259" s="144"/>
      <c r="BC259" s="144"/>
      <c r="BD259" s="144"/>
      <c r="BE259" s="144"/>
      <c r="BF259" s="144"/>
      <c r="BG259" s="144"/>
      <c r="BH259" s="144"/>
      <c r="BI259" s="144"/>
      <c r="BJ259" s="144"/>
      <c r="BK259" s="144"/>
      <c r="BL259" s="144"/>
      <c r="BM259" s="144"/>
      <c r="BN259" s="144"/>
      <c r="BO259" s="144"/>
      <c r="BP259" s="144"/>
      <c r="BQ259" s="144"/>
      <c r="BR259" s="144"/>
      <c r="BS259" s="144"/>
      <c r="BT259" s="144"/>
      <c r="BU259" s="144"/>
      <c r="BV259" s="144"/>
      <c r="BW259" s="144"/>
      <c r="BX259" s="144"/>
      <c r="BY259" s="144"/>
      <c r="BZ259" s="144"/>
      <c r="CA259" s="144"/>
      <c r="CB259" s="144"/>
      <c r="CC259" s="144"/>
      <c r="CD259" s="144"/>
      <c r="CE259" s="144"/>
      <c r="CF259" s="144"/>
      <c r="CG259" s="144"/>
      <c r="CH259" s="144"/>
      <c r="CI259" s="144"/>
      <c r="CJ259" s="144"/>
      <c r="CK259" s="144"/>
      <c r="CL259" s="144"/>
      <c r="CM259" s="144"/>
      <c r="CN259" s="144"/>
      <c r="CO259" s="144"/>
      <c r="CP259" s="144"/>
      <c r="CQ259" s="144"/>
      <c r="CR259" s="144"/>
      <c r="CS259" s="144"/>
      <c r="CT259" s="144"/>
      <c r="CU259" s="144"/>
      <c r="CV259" s="144"/>
      <c r="CW259" s="144"/>
      <c r="CX259" s="144"/>
      <c r="CY259" s="144"/>
      <c r="CZ259" s="144"/>
      <c r="DA259" s="144"/>
      <c r="DB259" s="144"/>
      <c r="DC259" s="144"/>
      <c r="DD259" s="144"/>
      <c r="DE259" s="144"/>
    </row>
    <row r="260" spans="1:109" x14ac:dyDescent="0.1">
      <c r="A260" s="113" t="s">
        <v>211</v>
      </c>
      <c r="B260" s="154" t="s">
        <v>199</v>
      </c>
      <c r="C260" s="154" t="s">
        <v>199</v>
      </c>
      <c r="D260" s="154" t="s">
        <v>199</v>
      </c>
      <c r="E260" s="154" t="s">
        <v>199</v>
      </c>
      <c r="F260" s="154" t="s">
        <v>199</v>
      </c>
      <c r="G260" s="154" t="s">
        <v>199</v>
      </c>
      <c r="H260" s="153">
        <v>31.7</v>
      </c>
      <c r="I260" s="153">
        <v>33.299999999999997</v>
      </c>
      <c r="J260" s="153">
        <v>34.5</v>
      </c>
      <c r="K260" s="153">
        <v>32.32</v>
      </c>
      <c r="L260" s="153">
        <v>32.704999999999998</v>
      </c>
      <c r="M260" s="153">
        <v>31.181249999999999</v>
      </c>
      <c r="N260" s="153">
        <v>27.286300000000001</v>
      </c>
      <c r="O260" s="153">
        <v>28.127569999999999</v>
      </c>
      <c r="P260" s="153">
        <v>27.872599999999998</v>
      </c>
      <c r="Q260" s="153">
        <v>27.17</v>
      </c>
      <c r="R260" s="153">
        <v>31</v>
      </c>
      <c r="S260" s="153">
        <v>32.731540000000003</v>
      </c>
      <c r="T260" s="153">
        <v>36.500610000000002</v>
      </c>
      <c r="U260" s="153">
        <v>49.694000000000003</v>
      </c>
      <c r="V260" s="153">
        <v>52.973050000000001</v>
      </c>
      <c r="W260" s="153">
        <v>44.11121</v>
      </c>
      <c r="X260" s="153">
        <v>47.802160000000001</v>
      </c>
      <c r="Y260" s="153">
        <v>48.887</v>
      </c>
      <c r="Z260" s="153">
        <v>44.285269999999997</v>
      </c>
      <c r="AA260" s="153">
        <v>43.481999999999999</v>
      </c>
      <c r="AB260" s="153">
        <v>43.044260000000001</v>
      </c>
      <c r="AC260" s="153">
        <v>55.664740000000002</v>
      </c>
      <c r="AD260" s="153">
        <v>45.4</v>
      </c>
      <c r="AE260" s="153">
        <v>45.1</v>
      </c>
      <c r="AF260" s="153">
        <v>44.6</v>
      </c>
      <c r="AG260" s="153">
        <v>44.1</v>
      </c>
      <c r="AH260" s="153">
        <v>43.4</v>
      </c>
      <c r="AI260" s="153">
        <v>42.7</v>
      </c>
      <c r="AJ260" s="144"/>
      <c r="AK260" s="144"/>
      <c r="AL260" s="144"/>
      <c r="AM260" s="144"/>
      <c r="AN260" s="144"/>
      <c r="AO260" s="144"/>
      <c r="AP260" s="144"/>
      <c r="AQ260" s="144"/>
      <c r="AR260" s="144"/>
      <c r="AS260" s="144"/>
      <c r="AT260" s="144"/>
      <c r="AU260" s="144"/>
      <c r="AV260" s="144"/>
      <c r="AW260" s="144"/>
      <c r="AX260" s="144"/>
      <c r="AY260" s="144"/>
      <c r="AZ260" s="144"/>
      <c r="BA260" s="144"/>
      <c r="BB260" s="144"/>
      <c r="BC260" s="144"/>
      <c r="BD260" s="144"/>
      <c r="BE260" s="144"/>
      <c r="BF260" s="144"/>
      <c r="BG260" s="144"/>
      <c r="BH260" s="144"/>
      <c r="BI260" s="144"/>
      <c r="BJ260" s="144"/>
      <c r="BK260" s="144"/>
      <c r="BL260" s="144"/>
      <c r="BM260" s="144"/>
      <c r="BN260" s="144"/>
      <c r="BO260" s="144"/>
      <c r="BP260" s="144"/>
      <c r="BQ260" s="144"/>
      <c r="BR260" s="144"/>
      <c r="BS260" s="144"/>
      <c r="BT260" s="144"/>
      <c r="BU260" s="144"/>
      <c r="BV260" s="144"/>
      <c r="BW260" s="144"/>
      <c r="BX260" s="144"/>
      <c r="BY260" s="144"/>
      <c r="BZ260" s="144"/>
      <c r="CA260" s="144"/>
      <c r="CB260" s="144"/>
      <c r="CC260" s="144"/>
      <c r="CD260" s="144"/>
      <c r="CE260" s="144"/>
      <c r="CF260" s="144"/>
      <c r="CG260" s="144"/>
      <c r="CH260" s="144"/>
      <c r="CI260" s="144"/>
      <c r="CJ260" s="144"/>
      <c r="CK260" s="144"/>
      <c r="CL260" s="144"/>
      <c r="CM260" s="144"/>
      <c r="CN260" s="144"/>
      <c r="CO260" s="144"/>
      <c r="CP260" s="144"/>
      <c r="CQ260" s="144"/>
      <c r="CR260" s="144"/>
      <c r="CS260" s="144"/>
      <c r="CT260" s="144"/>
      <c r="CU260" s="144"/>
      <c r="CV260" s="144"/>
      <c r="CW260" s="144"/>
      <c r="CX260" s="144"/>
      <c r="CY260" s="144"/>
      <c r="CZ260" s="144"/>
      <c r="DA260" s="144"/>
      <c r="DB260" s="144"/>
      <c r="DC260" s="144"/>
      <c r="DD260" s="144"/>
      <c r="DE260" s="144"/>
    </row>
    <row r="261" spans="1:109" x14ac:dyDescent="0.1">
      <c r="A261" s="113" t="s">
        <v>212</v>
      </c>
      <c r="B261" s="154" t="s">
        <v>199</v>
      </c>
      <c r="C261" s="154" t="s">
        <v>199</v>
      </c>
      <c r="D261" s="154" t="s">
        <v>199</v>
      </c>
      <c r="E261" s="154" t="s">
        <v>199</v>
      </c>
      <c r="F261" s="154" t="s">
        <v>199</v>
      </c>
      <c r="G261" s="154" t="s">
        <v>199</v>
      </c>
      <c r="H261" s="153">
        <v>32.1</v>
      </c>
      <c r="I261" s="153">
        <v>33.4</v>
      </c>
      <c r="J261" s="153">
        <v>35.5</v>
      </c>
      <c r="K261" s="153">
        <v>32.340000000000003</v>
      </c>
      <c r="L261" s="153">
        <v>33.390999999999998</v>
      </c>
      <c r="M261" s="153">
        <v>37</v>
      </c>
      <c r="N261" s="153">
        <v>28.08</v>
      </c>
      <c r="O261" s="153">
        <v>28.9</v>
      </c>
      <c r="P261" s="153">
        <v>30.217400000000001</v>
      </c>
      <c r="Q261" s="153">
        <v>29.37</v>
      </c>
      <c r="R261" s="153">
        <v>31.5</v>
      </c>
      <c r="S261" s="153">
        <v>33.6</v>
      </c>
      <c r="T261" s="153">
        <v>39.26</v>
      </c>
      <c r="U261" s="153">
        <v>52.894309999999997</v>
      </c>
      <c r="V261" s="153">
        <v>53.235529999999997</v>
      </c>
      <c r="W261" s="153">
        <v>46.078870000000002</v>
      </c>
      <c r="X261" s="153">
        <v>48</v>
      </c>
      <c r="Y261" s="153">
        <v>49.17315</v>
      </c>
      <c r="Z261" s="153">
        <v>45.1</v>
      </c>
      <c r="AA261" s="153">
        <v>46</v>
      </c>
      <c r="AB261" s="153">
        <v>54.016469999999998</v>
      </c>
      <c r="AC261" s="153">
        <v>66.329490000000007</v>
      </c>
      <c r="AD261" s="153">
        <v>45.4</v>
      </c>
      <c r="AE261" s="153">
        <v>45.1</v>
      </c>
      <c r="AF261" s="153">
        <v>44.6</v>
      </c>
      <c r="AG261" s="153">
        <v>44.1</v>
      </c>
      <c r="AH261" s="153">
        <v>43.4</v>
      </c>
      <c r="AI261" s="153">
        <v>42.7</v>
      </c>
      <c r="AJ261" s="144"/>
      <c r="AK261" s="144"/>
      <c r="AL261" s="144"/>
      <c r="AM261" s="144"/>
      <c r="AN261" s="144"/>
      <c r="AO261" s="144"/>
      <c r="AP261" s="144"/>
      <c r="AQ261" s="144"/>
      <c r="AR261" s="144"/>
      <c r="AS261" s="144"/>
      <c r="AT261" s="144"/>
      <c r="AU261" s="144"/>
      <c r="AV261" s="144"/>
      <c r="AW261" s="144"/>
      <c r="AX261" s="144"/>
      <c r="AY261" s="144"/>
      <c r="AZ261" s="144"/>
      <c r="BA261" s="144"/>
      <c r="BB261" s="144"/>
      <c r="BC261" s="144"/>
      <c r="BD261" s="144"/>
      <c r="BE261" s="144"/>
      <c r="BF261" s="144"/>
      <c r="BG261" s="144"/>
      <c r="BH261" s="144"/>
      <c r="BI261" s="144"/>
      <c r="BJ261" s="144"/>
      <c r="BK261" s="144"/>
      <c r="BL261" s="144"/>
      <c r="BM261" s="144"/>
      <c r="BN261" s="144"/>
      <c r="BO261" s="144"/>
      <c r="BP261" s="144"/>
      <c r="BQ261" s="144"/>
      <c r="BR261" s="144"/>
      <c r="BS261" s="144"/>
      <c r="BT261" s="144"/>
      <c r="BU261" s="144"/>
      <c r="BV261" s="144"/>
      <c r="BW261" s="144"/>
      <c r="BX261" s="144"/>
      <c r="BY261" s="144"/>
      <c r="BZ261" s="144"/>
      <c r="CA261" s="144"/>
      <c r="CB261" s="144"/>
      <c r="CC261" s="144"/>
      <c r="CD261" s="144"/>
      <c r="CE261" s="144"/>
      <c r="CF261" s="144"/>
      <c r="CG261" s="144"/>
      <c r="CH261" s="144"/>
      <c r="CI261" s="144"/>
      <c r="CJ261" s="144"/>
      <c r="CK261" s="144"/>
      <c r="CL261" s="144"/>
      <c r="CM261" s="144"/>
      <c r="CN261" s="144"/>
      <c r="CO261" s="144"/>
      <c r="CP261" s="144"/>
      <c r="CQ261" s="144"/>
      <c r="CR261" s="144"/>
      <c r="CS261" s="144"/>
      <c r="CT261" s="144"/>
      <c r="CU261" s="144"/>
      <c r="CV261" s="144"/>
      <c r="CW261" s="144"/>
      <c r="CX261" s="144"/>
      <c r="CY261" s="144"/>
      <c r="CZ261" s="144"/>
      <c r="DA261" s="144"/>
      <c r="DB261" s="144"/>
      <c r="DC261" s="144"/>
      <c r="DD261" s="144"/>
      <c r="DE261" s="144"/>
    </row>
    <row r="262" spans="1:109" x14ac:dyDescent="0.1">
      <c r="A262" s="113" t="s">
        <v>213</v>
      </c>
      <c r="B262" s="154" t="s">
        <v>199</v>
      </c>
      <c r="C262" s="154" t="s">
        <v>199</v>
      </c>
      <c r="D262" s="154" t="s">
        <v>199</v>
      </c>
      <c r="E262" s="154" t="s">
        <v>199</v>
      </c>
      <c r="F262" s="154" t="s">
        <v>199</v>
      </c>
      <c r="G262" s="154" t="s">
        <v>199</v>
      </c>
      <c r="H262" s="153">
        <v>24.7</v>
      </c>
      <c r="I262" s="153">
        <v>32.5</v>
      </c>
      <c r="J262" s="153">
        <v>30.6</v>
      </c>
      <c r="K262" s="153">
        <v>32.299999999999997</v>
      </c>
      <c r="L262" s="153">
        <v>31.5</v>
      </c>
      <c r="M262" s="153">
        <v>28</v>
      </c>
      <c r="N262" s="153">
        <v>25.68</v>
      </c>
      <c r="O262" s="153">
        <v>27</v>
      </c>
      <c r="P262" s="153">
        <v>26.6021</v>
      </c>
      <c r="Q262" s="153">
        <v>24.928899999999999</v>
      </c>
      <c r="R262" s="153">
        <v>23.49</v>
      </c>
      <c r="S262" s="153">
        <v>28.396380000000001</v>
      </c>
      <c r="T262" s="153">
        <v>27.41</v>
      </c>
      <c r="U262" s="153">
        <v>43.7</v>
      </c>
      <c r="V262" s="153">
        <v>45.5</v>
      </c>
      <c r="W262" s="153">
        <v>40.764110000000002</v>
      </c>
      <c r="X262" s="153">
        <v>46.5</v>
      </c>
      <c r="Y262" s="153">
        <v>45.687179999999998</v>
      </c>
      <c r="Z262" s="153">
        <v>41.706829999999997</v>
      </c>
      <c r="AA262" s="153">
        <v>41.92</v>
      </c>
      <c r="AB262" s="153">
        <v>40</v>
      </c>
      <c r="AC262" s="153">
        <v>45</v>
      </c>
      <c r="AD262" s="153">
        <v>45.4</v>
      </c>
      <c r="AE262" s="153">
        <v>45.1</v>
      </c>
      <c r="AF262" s="153">
        <v>44.6</v>
      </c>
      <c r="AG262" s="153">
        <v>44.1</v>
      </c>
      <c r="AH262" s="153">
        <v>43.4</v>
      </c>
      <c r="AI262" s="153">
        <v>42.7</v>
      </c>
      <c r="AJ262" s="144"/>
      <c r="AK262" s="144"/>
      <c r="AL262" s="144"/>
      <c r="AM262" s="144"/>
      <c r="AN262" s="144"/>
      <c r="AO262" s="144"/>
      <c r="AP262" s="144"/>
      <c r="AQ262" s="144"/>
      <c r="AR262" s="144"/>
      <c r="AS262" s="144"/>
      <c r="AT262" s="144"/>
      <c r="AU262" s="144"/>
      <c r="AV262" s="144"/>
      <c r="AW262" s="144"/>
      <c r="AX262" s="144"/>
      <c r="AY262" s="144"/>
      <c r="AZ262" s="144"/>
      <c r="BA262" s="144"/>
      <c r="BB262" s="144"/>
      <c r="BC262" s="144"/>
      <c r="BD262" s="144"/>
      <c r="BE262" s="144"/>
      <c r="BF262" s="144"/>
      <c r="BG262" s="144"/>
      <c r="BH262" s="144"/>
      <c r="BI262" s="144"/>
      <c r="BJ262" s="144"/>
      <c r="BK262" s="144"/>
      <c r="BL262" s="144"/>
      <c r="BM262" s="144"/>
      <c r="BN262" s="144"/>
      <c r="BO262" s="144"/>
      <c r="BP262" s="144"/>
      <c r="BQ262" s="144"/>
      <c r="BR262" s="144"/>
      <c r="BS262" s="144"/>
      <c r="BT262" s="144"/>
      <c r="BU262" s="144"/>
      <c r="BV262" s="144"/>
      <c r="BW262" s="144"/>
      <c r="BX262" s="144"/>
      <c r="BY262" s="144"/>
      <c r="BZ262" s="144"/>
      <c r="CA262" s="144"/>
      <c r="CB262" s="144"/>
      <c r="CC262" s="144"/>
      <c r="CD262" s="144"/>
      <c r="CE262" s="144"/>
      <c r="CF262" s="144"/>
      <c r="CG262" s="144"/>
      <c r="CH262" s="144"/>
      <c r="CI262" s="144"/>
      <c r="CJ262" s="144"/>
      <c r="CK262" s="144"/>
      <c r="CL262" s="144"/>
      <c r="CM262" s="144"/>
      <c r="CN262" s="144"/>
      <c r="CO262" s="144"/>
      <c r="CP262" s="144"/>
      <c r="CQ262" s="144"/>
      <c r="CR262" s="144"/>
      <c r="CS262" s="144"/>
      <c r="CT262" s="144"/>
      <c r="CU262" s="144"/>
      <c r="CV262" s="144"/>
      <c r="CW262" s="144"/>
      <c r="CX262" s="144"/>
      <c r="CY262" s="144"/>
      <c r="CZ262" s="144"/>
      <c r="DA262" s="144"/>
      <c r="DB262" s="144"/>
      <c r="DC262" s="144"/>
      <c r="DD262" s="144"/>
      <c r="DE262" s="144"/>
    </row>
    <row r="263" spans="1:109" x14ac:dyDescent="0.1">
      <c r="A263" s="113" t="s">
        <v>214</v>
      </c>
      <c r="B263" s="154" t="s">
        <v>199</v>
      </c>
      <c r="C263" s="154" t="s">
        <v>199</v>
      </c>
      <c r="D263" s="154" t="s">
        <v>199</v>
      </c>
      <c r="E263" s="154" t="s">
        <v>199</v>
      </c>
      <c r="F263" s="154" t="s">
        <v>199</v>
      </c>
      <c r="G263" s="154" t="s">
        <v>199</v>
      </c>
      <c r="H263" s="148">
        <v>2.548</v>
      </c>
      <c r="I263" s="148">
        <v>0.33384999999999998</v>
      </c>
      <c r="J263" s="148">
        <v>1.9620899999999999</v>
      </c>
      <c r="K263" s="148">
        <v>0.02</v>
      </c>
      <c r="L263" s="148">
        <v>0.69486000000000003</v>
      </c>
      <c r="M263" s="148">
        <v>2.4171100000000001</v>
      </c>
      <c r="N263" s="148">
        <v>0.77754000000000001</v>
      </c>
      <c r="O263" s="148">
        <v>0.61607999999999996</v>
      </c>
      <c r="P263" s="148">
        <v>1.15354</v>
      </c>
      <c r="Q263" s="148">
        <v>1.1469</v>
      </c>
      <c r="R263" s="148">
        <v>2.72594</v>
      </c>
      <c r="S263" s="148">
        <v>1.7632699999999999</v>
      </c>
      <c r="T263" s="148">
        <v>3.7784399999999998</v>
      </c>
      <c r="U263" s="148">
        <v>2.8132000000000001</v>
      </c>
      <c r="V263" s="148">
        <v>2.85446</v>
      </c>
      <c r="W263" s="148">
        <v>2.1231</v>
      </c>
      <c r="X263" s="148">
        <v>0.50927999999999995</v>
      </c>
      <c r="Y263" s="148">
        <v>1.3303799999999999</v>
      </c>
      <c r="Z263" s="148">
        <v>1.0763799999999999</v>
      </c>
      <c r="AA263" s="148">
        <v>1.48889</v>
      </c>
      <c r="AB263" s="148">
        <v>5.7318499999999997</v>
      </c>
      <c r="AC263" s="148">
        <v>10.66474</v>
      </c>
      <c r="AD263" s="148">
        <v>0</v>
      </c>
      <c r="AE263" s="148">
        <v>0</v>
      </c>
      <c r="AF263" s="148">
        <v>0</v>
      </c>
      <c r="AG263" s="148">
        <v>0</v>
      </c>
      <c r="AH263" s="148">
        <v>0</v>
      </c>
      <c r="AI263" s="148">
        <v>0</v>
      </c>
      <c r="AJ263" s="144"/>
      <c r="AK263" s="144"/>
      <c r="AL263" s="144"/>
      <c r="AM263" s="144"/>
      <c r="AN263" s="144"/>
      <c r="AO263" s="144"/>
      <c r="AP263" s="144"/>
      <c r="AQ263" s="144"/>
      <c r="AR263" s="144"/>
      <c r="AS263" s="144"/>
      <c r="AT263" s="144"/>
      <c r="AU263" s="144"/>
      <c r="AV263" s="144"/>
      <c r="AW263" s="144"/>
      <c r="AX263" s="144"/>
      <c r="AY263" s="144"/>
      <c r="AZ263" s="144"/>
      <c r="BA263" s="144"/>
      <c r="BB263" s="144"/>
      <c r="BC263" s="144"/>
      <c r="BD263" s="144"/>
      <c r="BE263" s="144"/>
      <c r="BF263" s="144"/>
      <c r="BG263" s="144"/>
      <c r="BH263" s="144"/>
      <c r="BI263" s="144"/>
      <c r="BJ263" s="144"/>
      <c r="BK263" s="144"/>
      <c r="BL263" s="144"/>
      <c r="BM263" s="144"/>
      <c r="BN263" s="144"/>
      <c r="BO263" s="144"/>
      <c r="BP263" s="144"/>
      <c r="BQ263" s="144"/>
      <c r="BR263" s="144"/>
      <c r="BS263" s="144"/>
      <c r="BT263" s="144"/>
      <c r="BU263" s="144"/>
      <c r="BV263" s="144"/>
      <c r="BW263" s="144"/>
      <c r="BX263" s="144"/>
      <c r="BY263" s="144"/>
      <c r="BZ263" s="144"/>
      <c r="CA263" s="144"/>
      <c r="CB263" s="144"/>
      <c r="CC263" s="144"/>
      <c r="CD263" s="144"/>
      <c r="CE263" s="144"/>
      <c r="CF263" s="144"/>
      <c r="CG263" s="144"/>
      <c r="CH263" s="144"/>
      <c r="CI263" s="144"/>
      <c r="CJ263" s="144"/>
      <c r="CK263" s="144"/>
      <c r="CL263" s="144"/>
      <c r="CM263" s="144"/>
      <c r="CN263" s="144"/>
      <c r="CO263" s="144"/>
      <c r="CP263" s="144"/>
      <c r="CQ263" s="144"/>
      <c r="CR263" s="144"/>
      <c r="CS263" s="144"/>
      <c r="CT263" s="144"/>
      <c r="CU263" s="144"/>
      <c r="CV263" s="144"/>
      <c r="CW263" s="144"/>
      <c r="CX263" s="144"/>
      <c r="CY263" s="144"/>
      <c r="CZ263" s="144"/>
      <c r="DA263" s="144"/>
      <c r="DB263" s="144"/>
      <c r="DC263" s="144"/>
      <c r="DD263" s="144"/>
      <c r="DE263" s="144"/>
    </row>
    <row r="264" spans="1:109" x14ac:dyDescent="0.1">
      <c r="A264" s="113" t="s">
        <v>215</v>
      </c>
      <c r="B264" s="154" t="s">
        <v>199</v>
      </c>
      <c r="C264" s="154" t="s">
        <v>199</v>
      </c>
      <c r="D264" s="154" t="s">
        <v>199</v>
      </c>
      <c r="E264" s="154" t="s">
        <v>199</v>
      </c>
      <c r="F264" s="154" t="s">
        <v>199</v>
      </c>
      <c r="G264" s="154" t="s">
        <v>199</v>
      </c>
      <c r="H264" s="154" t="s">
        <v>249</v>
      </c>
      <c r="I264" s="154" t="s">
        <v>164</v>
      </c>
      <c r="J264" s="154" t="s">
        <v>249</v>
      </c>
      <c r="K264" s="154" t="s">
        <v>233</v>
      </c>
      <c r="L264" s="154" t="s">
        <v>260</v>
      </c>
      <c r="M264" s="154" t="s">
        <v>244</v>
      </c>
      <c r="N264" s="154" t="s">
        <v>244</v>
      </c>
      <c r="O264" s="154" t="s">
        <v>256</v>
      </c>
      <c r="P264" s="154" t="s">
        <v>244</v>
      </c>
      <c r="Q264" s="154" t="s">
        <v>244</v>
      </c>
      <c r="R264" s="154" t="s">
        <v>325</v>
      </c>
      <c r="S264" s="154" t="s">
        <v>245</v>
      </c>
      <c r="T264" s="154" t="s">
        <v>232</v>
      </c>
      <c r="U264" s="154" t="s">
        <v>250</v>
      </c>
      <c r="V264" s="154" t="s">
        <v>261</v>
      </c>
      <c r="W264" s="154" t="s">
        <v>251</v>
      </c>
      <c r="X264" s="154" t="s">
        <v>309</v>
      </c>
      <c r="Y264" s="154" t="s">
        <v>250</v>
      </c>
      <c r="Z264" s="154" t="s">
        <v>340</v>
      </c>
      <c r="AA264" s="154" t="s">
        <v>300</v>
      </c>
      <c r="AB264" s="154" t="s">
        <v>268</v>
      </c>
      <c r="AC264" s="154" t="s">
        <v>233</v>
      </c>
      <c r="AD264" s="154" t="s">
        <v>177</v>
      </c>
      <c r="AE264" s="154" t="s">
        <v>177</v>
      </c>
      <c r="AF264" s="154" t="s">
        <v>177</v>
      </c>
      <c r="AG264" s="154" t="s">
        <v>177</v>
      </c>
      <c r="AH264" s="154" t="s">
        <v>177</v>
      </c>
      <c r="AI264" s="154" t="s">
        <v>177</v>
      </c>
      <c r="AJ264" s="144"/>
      <c r="AK264" s="144"/>
      <c r="AL264" s="144"/>
      <c r="AM264" s="144"/>
      <c r="AN264" s="144"/>
      <c r="AO264" s="144"/>
      <c r="AP264" s="144"/>
      <c r="AQ264" s="144"/>
      <c r="AR264" s="144"/>
      <c r="AS264" s="144"/>
      <c r="AT264" s="144"/>
      <c r="AU264" s="144"/>
      <c r="AV264" s="144"/>
      <c r="AW264" s="144"/>
      <c r="AX264" s="144"/>
      <c r="AY264" s="144"/>
      <c r="AZ264" s="144"/>
      <c r="BA264" s="144"/>
      <c r="BB264" s="144"/>
      <c r="BC264" s="144"/>
      <c r="BD264" s="144"/>
      <c r="BE264" s="144"/>
      <c r="BF264" s="144"/>
      <c r="BG264" s="144"/>
      <c r="BH264" s="144"/>
      <c r="BI264" s="144"/>
      <c r="BJ264" s="144"/>
      <c r="BK264" s="144"/>
      <c r="BL264" s="144"/>
      <c r="BM264" s="144"/>
      <c r="BN264" s="144"/>
      <c r="BO264" s="144"/>
      <c r="BP264" s="144"/>
      <c r="BQ264" s="144"/>
      <c r="BR264" s="144"/>
      <c r="BS264" s="144"/>
      <c r="BT264" s="144"/>
      <c r="BU264" s="144"/>
      <c r="BV264" s="144"/>
      <c r="BW264" s="144"/>
      <c r="BX264" s="144"/>
      <c r="BY264" s="144"/>
      <c r="BZ264" s="144"/>
      <c r="CA264" s="144"/>
      <c r="CB264" s="144"/>
      <c r="CC264" s="144"/>
      <c r="CD264" s="144"/>
      <c r="CE264" s="144"/>
      <c r="CF264" s="144"/>
      <c r="CG264" s="144"/>
      <c r="CH264" s="144"/>
      <c r="CI264" s="144"/>
      <c r="CJ264" s="144"/>
      <c r="CK264" s="144"/>
      <c r="CL264" s="144"/>
      <c r="CM264" s="144"/>
      <c r="CN264" s="144"/>
      <c r="CO264" s="144"/>
      <c r="CP264" s="144"/>
      <c r="CQ264" s="144"/>
      <c r="CR264" s="144"/>
      <c r="CS264" s="144"/>
      <c r="CT264" s="144"/>
      <c r="CU264" s="144"/>
      <c r="CV264" s="144"/>
      <c r="CW264" s="144"/>
      <c r="CX264" s="144"/>
      <c r="CY264" s="144"/>
      <c r="CZ264" s="144"/>
      <c r="DA264" s="144"/>
      <c r="DB264" s="144"/>
      <c r="DC264" s="144"/>
      <c r="DD264" s="144"/>
      <c r="DE264" s="144"/>
    </row>
    <row r="265" spans="1:109" x14ac:dyDescent="0.1">
      <c r="A265" s="113" t="s">
        <v>237</v>
      </c>
      <c r="B265" s="154" t="s">
        <v>199</v>
      </c>
      <c r="C265" s="154" t="s">
        <v>199</v>
      </c>
      <c r="D265" s="154" t="s">
        <v>199</v>
      </c>
      <c r="E265" s="154" t="s">
        <v>199</v>
      </c>
      <c r="F265" s="154" t="s">
        <v>199</v>
      </c>
      <c r="G265" s="154" t="s">
        <v>199</v>
      </c>
      <c r="H265" s="154" t="s">
        <v>238</v>
      </c>
      <c r="I265" s="154" t="s">
        <v>238</v>
      </c>
      <c r="J265" s="154" t="s">
        <v>238</v>
      </c>
      <c r="K265" s="154" t="s">
        <v>238</v>
      </c>
      <c r="L265" s="154" t="s">
        <v>238</v>
      </c>
      <c r="M265" s="154" t="s">
        <v>238</v>
      </c>
      <c r="N265" s="154" t="s">
        <v>238</v>
      </c>
      <c r="O265" s="154" t="s">
        <v>238</v>
      </c>
      <c r="P265" s="154" t="s">
        <v>238</v>
      </c>
      <c r="Q265" s="154" t="s">
        <v>238</v>
      </c>
      <c r="R265" s="154" t="s">
        <v>238</v>
      </c>
      <c r="S265" s="154" t="s">
        <v>238</v>
      </c>
      <c r="T265" s="154" t="s">
        <v>238</v>
      </c>
      <c r="U265" s="154" t="s">
        <v>238</v>
      </c>
      <c r="V265" s="154" t="s">
        <v>238</v>
      </c>
      <c r="W265" s="154" t="s">
        <v>238</v>
      </c>
      <c r="X265" s="154" t="s">
        <v>238</v>
      </c>
      <c r="Y265" s="154" t="s">
        <v>238</v>
      </c>
      <c r="Z265" s="154" t="s">
        <v>238</v>
      </c>
      <c r="AA265" s="154" t="s">
        <v>238</v>
      </c>
      <c r="AB265" s="154" t="s">
        <v>238</v>
      </c>
      <c r="AC265" s="154" t="s">
        <v>238</v>
      </c>
      <c r="AD265" s="154" t="s">
        <v>238</v>
      </c>
      <c r="AE265" s="154" t="s">
        <v>238</v>
      </c>
      <c r="AF265" s="154" t="s">
        <v>238</v>
      </c>
      <c r="AG265" s="154" t="s">
        <v>238</v>
      </c>
      <c r="AH265" s="154" t="s">
        <v>238</v>
      </c>
      <c r="AI265" s="154" t="s">
        <v>238</v>
      </c>
      <c r="AJ265" s="144"/>
      <c r="AK265" s="144"/>
      <c r="AL265" s="144"/>
      <c r="AM265" s="144"/>
      <c r="AN265" s="144"/>
      <c r="AO265" s="144"/>
      <c r="AP265" s="144"/>
      <c r="AQ265" s="144"/>
      <c r="AR265" s="144"/>
      <c r="AS265" s="144"/>
      <c r="AT265" s="144"/>
      <c r="AU265" s="144"/>
      <c r="AV265" s="144"/>
      <c r="AW265" s="144"/>
      <c r="AX265" s="144"/>
      <c r="AY265" s="144"/>
      <c r="AZ265" s="144"/>
      <c r="BA265" s="144"/>
      <c r="BB265" s="144"/>
      <c r="BC265" s="144"/>
      <c r="BD265" s="144"/>
      <c r="BE265" s="144"/>
      <c r="BF265" s="144"/>
      <c r="BG265" s="144"/>
      <c r="BH265" s="144"/>
      <c r="BI265" s="144"/>
      <c r="BJ265" s="144"/>
      <c r="BK265" s="144"/>
      <c r="BL265" s="144"/>
      <c r="BM265" s="144"/>
      <c r="BN265" s="144"/>
      <c r="BO265" s="144"/>
      <c r="BP265" s="144"/>
      <c r="BQ265" s="144"/>
      <c r="BR265" s="144"/>
      <c r="BS265" s="144"/>
      <c r="BT265" s="144"/>
      <c r="BU265" s="144"/>
      <c r="BV265" s="144"/>
      <c r="BW265" s="144"/>
      <c r="BX265" s="144"/>
      <c r="BY265" s="144"/>
      <c r="BZ265" s="144"/>
      <c r="CA265" s="144"/>
      <c r="CB265" s="144"/>
      <c r="CC265" s="144"/>
      <c r="CD265" s="144"/>
      <c r="CE265" s="144"/>
      <c r="CF265" s="144"/>
      <c r="CG265" s="144"/>
      <c r="CH265" s="144"/>
      <c r="CI265" s="144"/>
      <c r="CJ265" s="144"/>
      <c r="CK265" s="144"/>
      <c r="CL265" s="144"/>
      <c r="CM265" s="144"/>
      <c r="CN265" s="144"/>
      <c r="CO265" s="144"/>
      <c r="CP265" s="144"/>
      <c r="CQ265" s="144"/>
      <c r="CR265" s="144"/>
      <c r="CS265" s="144"/>
      <c r="CT265" s="144"/>
      <c r="CU265" s="144"/>
      <c r="CV265" s="144"/>
      <c r="CW265" s="144"/>
      <c r="CX265" s="144"/>
      <c r="CY265" s="144"/>
      <c r="CZ265" s="144"/>
      <c r="DA265" s="144"/>
      <c r="DB265" s="144"/>
      <c r="DC265" s="144"/>
      <c r="DD265" s="144"/>
      <c r="DE265" s="144"/>
    </row>
    <row r="266" spans="1:109" x14ac:dyDescent="0.1">
      <c r="A266" s="115" t="s">
        <v>341</v>
      </c>
      <c r="B266" s="154" t="s">
        <v>199</v>
      </c>
      <c r="C266" s="154" t="s">
        <v>199</v>
      </c>
      <c r="D266" s="154" t="s">
        <v>199</v>
      </c>
      <c r="E266" s="154" t="s">
        <v>199</v>
      </c>
      <c r="F266" s="154" t="s">
        <v>199</v>
      </c>
      <c r="G266" s="154" t="s">
        <v>199</v>
      </c>
      <c r="H266" s="152">
        <v>17</v>
      </c>
      <c r="I266" s="152">
        <v>18.75</v>
      </c>
      <c r="J266" s="152">
        <v>14.54</v>
      </c>
      <c r="K266" s="152">
        <v>17.579999999999998</v>
      </c>
      <c r="L266" s="152">
        <v>15.96</v>
      </c>
      <c r="M266" s="152">
        <v>13.394</v>
      </c>
      <c r="N266" s="152">
        <v>11.21</v>
      </c>
      <c r="O266" s="152">
        <v>10.8566</v>
      </c>
      <c r="P266" s="152">
        <v>10.638400000000001</v>
      </c>
      <c r="Q266" s="152">
        <v>9.99</v>
      </c>
      <c r="R266" s="152">
        <v>9.6608800000000006</v>
      </c>
      <c r="S266" s="152">
        <v>7.36</v>
      </c>
      <c r="T266" s="152">
        <v>9.4082000000000008</v>
      </c>
      <c r="U266" s="152">
        <v>10.451599999999999</v>
      </c>
      <c r="V266" s="152">
        <v>10.51905</v>
      </c>
      <c r="W266" s="152">
        <v>8.9212000000000007</v>
      </c>
      <c r="X266" s="152">
        <v>10.76</v>
      </c>
      <c r="Y266" s="152">
        <v>11.546799999999999</v>
      </c>
      <c r="Z266" s="153">
        <v>12.12894</v>
      </c>
      <c r="AA266" s="153">
        <v>12.997859999999999</v>
      </c>
      <c r="AB266" s="153">
        <v>13.1999</v>
      </c>
      <c r="AC266" s="153">
        <v>13.689019999999999</v>
      </c>
      <c r="AD266" s="153">
        <v>15.6</v>
      </c>
      <c r="AE266" s="153">
        <v>16.600000000000001</v>
      </c>
      <c r="AF266" s="153">
        <v>17</v>
      </c>
      <c r="AG266" s="153">
        <v>17.399999999999999</v>
      </c>
      <c r="AH266" s="153">
        <v>17.600000000000001</v>
      </c>
      <c r="AI266" s="153">
        <v>17.7</v>
      </c>
      <c r="AJ266" s="144"/>
      <c r="AK266" s="144"/>
      <c r="AL266" s="144"/>
      <c r="AM266" s="144"/>
      <c r="AN266" s="144"/>
      <c r="AO266" s="144"/>
      <c r="AP266" s="144"/>
      <c r="AQ266" s="144"/>
      <c r="AR266" s="144"/>
      <c r="AS266" s="144"/>
      <c r="AT266" s="144"/>
      <c r="AU266" s="144"/>
      <c r="AV266" s="144"/>
      <c r="AW266" s="144"/>
      <c r="AX266" s="144"/>
      <c r="AY266" s="144"/>
      <c r="AZ266" s="144"/>
      <c r="BA266" s="144"/>
      <c r="BB266" s="144"/>
      <c r="BC266" s="144"/>
      <c r="BD266" s="144"/>
      <c r="BE266" s="144"/>
      <c r="BF266" s="144"/>
      <c r="BG266" s="144"/>
      <c r="BH266" s="144"/>
      <c r="BI266" s="144"/>
      <c r="BJ266" s="144"/>
      <c r="BK266" s="144"/>
      <c r="BL266" s="144"/>
      <c r="BM266" s="144"/>
      <c r="BN266" s="144"/>
      <c r="BO266" s="144"/>
      <c r="BP266" s="144"/>
      <c r="BQ266" s="144"/>
      <c r="BR266" s="144"/>
      <c r="BS266" s="144"/>
      <c r="BT266" s="144"/>
      <c r="BU266" s="144"/>
      <c r="BV266" s="144"/>
      <c r="BW266" s="144"/>
      <c r="BX266" s="144"/>
      <c r="BY266" s="144"/>
      <c r="BZ266" s="144"/>
      <c r="CA266" s="144"/>
      <c r="CB266" s="144"/>
      <c r="CC266" s="144"/>
      <c r="CD266" s="144"/>
      <c r="CE266" s="144"/>
      <c r="CF266" s="144"/>
      <c r="CG266" s="144"/>
      <c r="CH266" s="144"/>
      <c r="CI266" s="144"/>
      <c r="CJ266" s="144"/>
      <c r="CK266" s="144"/>
      <c r="CL266" s="144"/>
      <c r="CM266" s="144"/>
      <c r="CN266" s="144"/>
      <c r="CO266" s="144"/>
      <c r="CP266" s="144"/>
      <c r="CQ266" s="144"/>
      <c r="CR266" s="144"/>
      <c r="CS266" s="144"/>
      <c r="CT266" s="144"/>
      <c r="CU266" s="144"/>
      <c r="CV266" s="144"/>
      <c r="CW266" s="144"/>
      <c r="CX266" s="144"/>
      <c r="CY266" s="144"/>
      <c r="CZ266" s="144"/>
      <c r="DA266" s="144"/>
      <c r="DB266" s="144"/>
      <c r="DC266" s="144"/>
      <c r="DD266" s="144"/>
      <c r="DE266" s="144"/>
    </row>
    <row r="267" spans="1:109" x14ac:dyDescent="0.1">
      <c r="A267" s="113" t="s">
        <v>210</v>
      </c>
      <c r="B267" s="154" t="s">
        <v>199</v>
      </c>
      <c r="C267" s="154" t="s">
        <v>199</v>
      </c>
      <c r="D267" s="154" t="s">
        <v>199</v>
      </c>
      <c r="E267" s="154" t="s">
        <v>199</v>
      </c>
      <c r="F267" s="154" t="s">
        <v>199</v>
      </c>
      <c r="G267" s="154" t="s">
        <v>199</v>
      </c>
      <c r="H267" s="153">
        <v>17.332999999999998</v>
      </c>
      <c r="I267" s="153">
        <v>18.649999999999999</v>
      </c>
      <c r="J267" s="153">
        <v>17.925000000000001</v>
      </c>
      <c r="K267" s="153">
        <v>16</v>
      </c>
      <c r="L267" s="153">
        <v>16.7</v>
      </c>
      <c r="M267" s="153">
        <v>13.85422</v>
      </c>
      <c r="N267" s="153">
        <v>11.26812</v>
      </c>
      <c r="O267" s="153">
        <v>10.702249999999999</v>
      </c>
      <c r="P267" s="153">
        <v>10.344250000000001</v>
      </c>
      <c r="Q267" s="153">
        <v>9.3782999999999994</v>
      </c>
      <c r="R267" s="153">
        <v>8.8366199999999999</v>
      </c>
      <c r="S267" s="153">
        <v>8.4638299999999997</v>
      </c>
      <c r="T267" s="153">
        <v>8.6299100000000006</v>
      </c>
      <c r="U267" s="153">
        <v>10.127079999999999</v>
      </c>
      <c r="V267" s="153">
        <v>10.596880000000001</v>
      </c>
      <c r="W267" s="153">
        <v>8.9278300000000002</v>
      </c>
      <c r="X267" s="153">
        <v>10.95875</v>
      </c>
      <c r="Y267" s="153">
        <v>11.590120000000001</v>
      </c>
      <c r="Z267" s="154" t="s">
        <v>199</v>
      </c>
      <c r="AA267" s="154" t="s">
        <v>199</v>
      </c>
      <c r="AB267" s="154" t="s">
        <v>199</v>
      </c>
      <c r="AC267" s="154" t="s">
        <v>199</v>
      </c>
      <c r="AD267" s="154" t="s">
        <v>199</v>
      </c>
      <c r="AE267" s="154" t="s">
        <v>199</v>
      </c>
      <c r="AF267" s="154" t="s">
        <v>199</v>
      </c>
      <c r="AG267" s="154" t="s">
        <v>199</v>
      </c>
      <c r="AH267" s="154" t="s">
        <v>199</v>
      </c>
      <c r="AI267" s="154" t="s">
        <v>199</v>
      </c>
      <c r="AJ267" s="144"/>
      <c r="AK267" s="144"/>
      <c r="AL267" s="144"/>
      <c r="AM267" s="144"/>
      <c r="AN267" s="144"/>
      <c r="AO267" s="144"/>
      <c r="AP267" s="144"/>
      <c r="AQ267" s="144"/>
      <c r="AR267" s="144"/>
      <c r="AS267" s="144"/>
      <c r="AT267" s="144"/>
      <c r="AU267" s="144"/>
      <c r="AV267" s="144"/>
      <c r="AW267" s="144"/>
      <c r="AX267" s="144"/>
      <c r="AY267" s="144"/>
      <c r="AZ267" s="144"/>
      <c r="BA267" s="144"/>
      <c r="BB267" s="144"/>
      <c r="BC267" s="144"/>
      <c r="BD267" s="144"/>
      <c r="BE267" s="144"/>
      <c r="BF267" s="144"/>
      <c r="BG267" s="144"/>
      <c r="BH267" s="144"/>
      <c r="BI267" s="144"/>
      <c r="BJ267" s="144"/>
      <c r="BK267" s="144"/>
      <c r="BL267" s="144"/>
      <c r="BM267" s="144"/>
      <c r="BN267" s="144"/>
      <c r="BO267" s="144"/>
      <c r="BP267" s="144"/>
      <c r="BQ267" s="144"/>
      <c r="BR267" s="144"/>
      <c r="BS267" s="144"/>
      <c r="BT267" s="144"/>
      <c r="BU267" s="144"/>
      <c r="BV267" s="144"/>
      <c r="BW267" s="144"/>
      <c r="BX267" s="144"/>
      <c r="BY267" s="144"/>
      <c r="BZ267" s="144"/>
      <c r="CA267" s="144"/>
      <c r="CB267" s="144"/>
      <c r="CC267" s="144"/>
      <c r="CD267" s="144"/>
      <c r="CE267" s="144"/>
      <c r="CF267" s="144"/>
      <c r="CG267" s="144"/>
      <c r="CH267" s="144"/>
      <c r="CI267" s="144"/>
      <c r="CJ267" s="144"/>
      <c r="CK267" s="144"/>
      <c r="CL267" s="144"/>
      <c r="CM267" s="144"/>
      <c r="CN267" s="144"/>
      <c r="CO267" s="144"/>
      <c r="CP267" s="144"/>
      <c r="CQ267" s="144"/>
      <c r="CR267" s="144"/>
      <c r="CS267" s="144"/>
      <c r="CT267" s="144"/>
      <c r="CU267" s="144"/>
      <c r="CV267" s="144"/>
      <c r="CW267" s="144"/>
      <c r="CX267" s="144"/>
      <c r="CY267" s="144"/>
      <c r="CZ267" s="144"/>
      <c r="DA267" s="144"/>
      <c r="DB267" s="144"/>
      <c r="DC267" s="144"/>
      <c r="DD267" s="144"/>
      <c r="DE267" s="144"/>
    </row>
    <row r="268" spans="1:109" x14ac:dyDescent="0.1">
      <c r="A268" s="113" t="s">
        <v>211</v>
      </c>
      <c r="B268" s="154" t="s">
        <v>199</v>
      </c>
      <c r="C268" s="154" t="s">
        <v>199</v>
      </c>
      <c r="D268" s="154" t="s">
        <v>199</v>
      </c>
      <c r="E268" s="154" t="s">
        <v>199</v>
      </c>
      <c r="F268" s="154" t="s">
        <v>199</v>
      </c>
      <c r="G268" s="154" t="s">
        <v>199</v>
      </c>
      <c r="H268" s="153">
        <v>16.600000000000001</v>
      </c>
      <c r="I268" s="153">
        <v>18.649999999999999</v>
      </c>
      <c r="J268" s="153">
        <v>18.05</v>
      </c>
      <c r="K268" s="153">
        <v>16</v>
      </c>
      <c r="L268" s="153">
        <v>16.7</v>
      </c>
      <c r="M268" s="153">
        <v>14.36266</v>
      </c>
      <c r="N268" s="153">
        <v>11.33436</v>
      </c>
      <c r="O268" s="153">
        <v>10.7</v>
      </c>
      <c r="P268" s="153">
        <v>10.30861</v>
      </c>
      <c r="Q268" s="153">
        <v>9.3721499999999995</v>
      </c>
      <c r="R268" s="153">
        <v>8.6989999999999998</v>
      </c>
      <c r="S268" s="153">
        <v>8.5737900000000007</v>
      </c>
      <c r="T268" s="153">
        <v>8.7347400000000004</v>
      </c>
      <c r="U268" s="153">
        <v>10.43</v>
      </c>
      <c r="V268" s="153">
        <v>10.794</v>
      </c>
      <c r="W268" s="153">
        <v>8.9914900000000006</v>
      </c>
      <c r="X268" s="153">
        <v>11.11124</v>
      </c>
      <c r="Y268" s="153">
        <v>11.663349999999999</v>
      </c>
      <c r="Z268" s="153">
        <v>12.1</v>
      </c>
      <c r="AA268" s="153">
        <v>13.1</v>
      </c>
      <c r="AB268" s="153">
        <v>13.1999</v>
      </c>
      <c r="AC268" s="153">
        <v>13.689019999999999</v>
      </c>
      <c r="AD268" s="153">
        <v>15.6</v>
      </c>
      <c r="AE268" s="153">
        <v>16.600000000000001</v>
      </c>
      <c r="AF268" s="153">
        <v>17</v>
      </c>
      <c r="AG268" s="153">
        <v>17.399999999999999</v>
      </c>
      <c r="AH268" s="153">
        <v>17.600000000000001</v>
      </c>
      <c r="AI268" s="153">
        <v>17.7</v>
      </c>
      <c r="AJ268" s="144"/>
      <c r="AK268" s="144"/>
      <c r="AL268" s="144"/>
      <c r="AM268" s="144"/>
      <c r="AN268" s="144"/>
      <c r="AO268" s="144"/>
      <c r="AP268" s="144"/>
      <c r="AQ268" s="144"/>
      <c r="AR268" s="144"/>
      <c r="AS268" s="144"/>
      <c r="AT268" s="144"/>
      <c r="AU268" s="144"/>
      <c r="AV268" s="144"/>
      <c r="AW268" s="144"/>
      <c r="AX268" s="144"/>
      <c r="AY268" s="144"/>
      <c r="AZ268" s="144"/>
      <c r="BA268" s="144"/>
      <c r="BB268" s="144"/>
      <c r="BC268" s="144"/>
      <c r="BD268" s="144"/>
      <c r="BE268" s="144"/>
      <c r="BF268" s="144"/>
      <c r="BG268" s="144"/>
      <c r="BH268" s="144"/>
      <c r="BI268" s="144"/>
      <c r="BJ268" s="144"/>
      <c r="BK268" s="144"/>
      <c r="BL268" s="144"/>
      <c r="BM268" s="144"/>
      <c r="BN268" s="144"/>
      <c r="BO268" s="144"/>
      <c r="BP268" s="144"/>
      <c r="BQ268" s="144"/>
      <c r="BR268" s="144"/>
      <c r="BS268" s="144"/>
      <c r="BT268" s="144"/>
      <c r="BU268" s="144"/>
      <c r="BV268" s="144"/>
      <c r="BW268" s="144"/>
      <c r="BX268" s="144"/>
      <c r="BY268" s="144"/>
      <c r="BZ268" s="144"/>
      <c r="CA268" s="144"/>
      <c r="CB268" s="144"/>
      <c r="CC268" s="144"/>
      <c r="CD268" s="144"/>
      <c r="CE268" s="144"/>
      <c r="CF268" s="144"/>
      <c r="CG268" s="144"/>
      <c r="CH268" s="144"/>
      <c r="CI268" s="144"/>
      <c r="CJ268" s="144"/>
      <c r="CK268" s="144"/>
      <c r="CL268" s="144"/>
      <c r="CM268" s="144"/>
      <c r="CN268" s="144"/>
      <c r="CO268" s="144"/>
      <c r="CP268" s="144"/>
      <c r="CQ268" s="144"/>
      <c r="CR268" s="144"/>
      <c r="CS268" s="144"/>
      <c r="CT268" s="144"/>
      <c r="CU268" s="144"/>
      <c r="CV268" s="144"/>
      <c r="CW268" s="144"/>
      <c r="CX268" s="144"/>
      <c r="CY268" s="144"/>
      <c r="CZ268" s="144"/>
      <c r="DA268" s="144"/>
      <c r="DB268" s="144"/>
      <c r="DC268" s="144"/>
      <c r="DD268" s="144"/>
      <c r="DE268" s="144"/>
    </row>
    <row r="269" spans="1:109" x14ac:dyDescent="0.1">
      <c r="A269" s="113" t="s">
        <v>212</v>
      </c>
      <c r="B269" s="154" t="s">
        <v>199</v>
      </c>
      <c r="C269" s="154" t="s">
        <v>199</v>
      </c>
      <c r="D269" s="154" t="s">
        <v>199</v>
      </c>
      <c r="E269" s="154" t="s">
        <v>199</v>
      </c>
      <c r="F269" s="154" t="s">
        <v>199</v>
      </c>
      <c r="G269" s="154" t="s">
        <v>199</v>
      </c>
      <c r="H269" s="153">
        <v>19.5</v>
      </c>
      <c r="I269" s="153">
        <v>18.899999999999999</v>
      </c>
      <c r="J269" s="153">
        <v>18.8</v>
      </c>
      <c r="K269" s="153">
        <v>16</v>
      </c>
      <c r="L269" s="153">
        <v>17.2</v>
      </c>
      <c r="M269" s="153">
        <v>14.8</v>
      </c>
      <c r="N269" s="153">
        <v>11.5</v>
      </c>
      <c r="O269" s="153">
        <v>11</v>
      </c>
      <c r="P269" s="153">
        <v>10.8</v>
      </c>
      <c r="Q269" s="153">
        <v>9.8000000000000007</v>
      </c>
      <c r="R269" s="153">
        <v>9.5</v>
      </c>
      <c r="S269" s="153">
        <v>8.6</v>
      </c>
      <c r="T269" s="153">
        <v>9.4550000000000001</v>
      </c>
      <c r="U269" s="153">
        <v>10.451230000000001</v>
      </c>
      <c r="V269" s="153">
        <v>10.79665</v>
      </c>
      <c r="W269" s="153">
        <v>9.0920000000000005</v>
      </c>
      <c r="X269" s="153">
        <v>11.265000000000001</v>
      </c>
      <c r="Y269" s="153">
        <v>11.707000000000001</v>
      </c>
      <c r="Z269" s="153">
        <v>12.226000000000001</v>
      </c>
      <c r="AA269" s="153">
        <v>13.379</v>
      </c>
      <c r="AB269" s="153">
        <v>13.8</v>
      </c>
      <c r="AC269" s="153">
        <v>14.2</v>
      </c>
      <c r="AD269" s="153">
        <v>15.6</v>
      </c>
      <c r="AE269" s="153">
        <v>16.600000000000001</v>
      </c>
      <c r="AF269" s="153">
        <v>17</v>
      </c>
      <c r="AG269" s="153">
        <v>17.399999999999999</v>
      </c>
      <c r="AH269" s="153">
        <v>17.600000000000001</v>
      </c>
      <c r="AI269" s="153">
        <v>17.7</v>
      </c>
      <c r="AJ269" s="144"/>
      <c r="AK269" s="144"/>
      <c r="AL269" s="144"/>
      <c r="AM269" s="144"/>
      <c r="AN269" s="144"/>
      <c r="AO269" s="144"/>
      <c r="AP269" s="144"/>
      <c r="AQ269" s="144"/>
      <c r="AR269" s="144"/>
      <c r="AS269" s="144"/>
      <c r="AT269" s="144"/>
      <c r="AU269" s="144"/>
      <c r="AV269" s="144"/>
      <c r="AW269" s="144"/>
      <c r="AX269" s="144"/>
      <c r="AY269" s="144"/>
      <c r="AZ269" s="144"/>
      <c r="BA269" s="144"/>
      <c r="BB269" s="144"/>
      <c r="BC269" s="144"/>
      <c r="BD269" s="144"/>
      <c r="BE269" s="144"/>
      <c r="BF269" s="144"/>
      <c r="BG269" s="144"/>
      <c r="BH269" s="144"/>
      <c r="BI269" s="144"/>
      <c r="BJ269" s="144"/>
      <c r="BK269" s="144"/>
      <c r="BL269" s="144"/>
      <c r="BM269" s="144"/>
      <c r="BN269" s="144"/>
      <c r="BO269" s="144"/>
      <c r="BP269" s="144"/>
      <c r="BQ269" s="144"/>
      <c r="BR269" s="144"/>
      <c r="BS269" s="144"/>
      <c r="BT269" s="144"/>
      <c r="BU269" s="144"/>
      <c r="BV269" s="144"/>
      <c r="BW269" s="144"/>
      <c r="BX269" s="144"/>
      <c r="BY269" s="144"/>
      <c r="BZ269" s="144"/>
      <c r="CA269" s="144"/>
      <c r="CB269" s="144"/>
      <c r="CC269" s="144"/>
      <c r="CD269" s="144"/>
      <c r="CE269" s="144"/>
      <c r="CF269" s="144"/>
      <c r="CG269" s="144"/>
      <c r="CH269" s="144"/>
      <c r="CI269" s="144"/>
      <c r="CJ269" s="144"/>
      <c r="CK269" s="144"/>
      <c r="CL269" s="144"/>
      <c r="CM269" s="144"/>
      <c r="CN269" s="144"/>
      <c r="CO269" s="144"/>
      <c r="CP269" s="144"/>
      <c r="CQ269" s="144"/>
      <c r="CR269" s="144"/>
      <c r="CS269" s="144"/>
      <c r="CT269" s="144"/>
      <c r="CU269" s="144"/>
      <c r="CV269" s="144"/>
      <c r="CW269" s="144"/>
      <c r="CX269" s="144"/>
      <c r="CY269" s="144"/>
      <c r="CZ269" s="144"/>
      <c r="DA269" s="144"/>
      <c r="DB269" s="144"/>
      <c r="DC269" s="144"/>
      <c r="DD269" s="144"/>
      <c r="DE269" s="144"/>
    </row>
    <row r="270" spans="1:109" x14ac:dyDescent="0.1">
      <c r="A270" s="113" t="s">
        <v>213</v>
      </c>
      <c r="B270" s="154" t="s">
        <v>199</v>
      </c>
      <c r="C270" s="154" t="s">
        <v>199</v>
      </c>
      <c r="D270" s="154" t="s">
        <v>199</v>
      </c>
      <c r="E270" s="154" t="s">
        <v>199</v>
      </c>
      <c r="F270" s="154" t="s">
        <v>199</v>
      </c>
      <c r="G270" s="154" t="s">
        <v>199</v>
      </c>
      <c r="H270" s="153">
        <v>15.9</v>
      </c>
      <c r="I270" s="153">
        <v>18.399999999999999</v>
      </c>
      <c r="J270" s="153">
        <v>16.8</v>
      </c>
      <c r="K270" s="153">
        <v>16</v>
      </c>
      <c r="L270" s="153">
        <v>16.2</v>
      </c>
      <c r="M270" s="153">
        <v>12.4</v>
      </c>
      <c r="N270" s="153">
        <v>10.97</v>
      </c>
      <c r="O270" s="153">
        <v>10.224769999999999</v>
      </c>
      <c r="P270" s="153">
        <v>9.9597899999999999</v>
      </c>
      <c r="Q270" s="153">
        <v>8.96889</v>
      </c>
      <c r="R270" s="153">
        <v>8.44848</v>
      </c>
      <c r="S270" s="153">
        <v>8.2177000000000007</v>
      </c>
      <c r="T270" s="153">
        <v>7.7</v>
      </c>
      <c r="U270" s="153">
        <v>9.5</v>
      </c>
      <c r="V270" s="153">
        <v>10.199999999999999</v>
      </c>
      <c r="W270" s="153">
        <v>8.6999999999999993</v>
      </c>
      <c r="X270" s="153">
        <v>10.5</v>
      </c>
      <c r="Y270" s="153">
        <v>11.4</v>
      </c>
      <c r="Z270" s="153">
        <v>12.06082</v>
      </c>
      <c r="AA270" s="153">
        <v>12.51459</v>
      </c>
      <c r="AB270" s="153">
        <v>12.59979</v>
      </c>
      <c r="AC270" s="153">
        <v>13.178039999999999</v>
      </c>
      <c r="AD270" s="153">
        <v>15.6</v>
      </c>
      <c r="AE270" s="153">
        <v>16.600000000000001</v>
      </c>
      <c r="AF270" s="153">
        <v>17</v>
      </c>
      <c r="AG270" s="153">
        <v>17.399999999999999</v>
      </c>
      <c r="AH270" s="153">
        <v>17.600000000000001</v>
      </c>
      <c r="AI270" s="153">
        <v>17.7</v>
      </c>
      <c r="AJ270" s="144"/>
      <c r="AK270" s="144"/>
      <c r="AL270" s="144"/>
      <c r="AM270" s="144"/>
      <c r="AN270" s="144"/>
      <c r="AO270" s="144"/>
      <c r="AP270" s="144"/>
      <c r="AQ270" s="144"/>
      <c r="AR270" s="144"/>
      <c r="AS270" s="144"/>
      <c r="AT270" s="144"/>
      <c r="AU270" s="144"/>
      <c r="AV270" s="144"/>
      <c r="AW270" s="144"/>
      <c r="AX270" s="144"/>
      <c r="AY270" s="144"/>
      <c r="AZ270" s="144"/>
      <c r="BA270" s="144"/>
      <c r="BB270" s="144"/>
      <c r="BC270" s="144"/>
      <c r="BD270" s="144"/>
      <c r="BE270" s="144"/>
      <c r="BF270" s="144"/>
      <c r="BG270" s="144"/>
      <c r="BH270" s="144"/>
      <c r="BI270" s="144"/>
      <c r="BJ270" s="144"/>
      <c r="BK270" s="144"/>
      <c r="BL270" s="144"/>
      <c r="BM270" s="144"/>
      <c r="BN270" s="144"/>
      <c r="BO270" s="144"/>
      <c r="BP270" s="144"/>
      <c r="BQ270" s="144"/>
      <c r="BR270" s="144"/>
      <c r="BS270" s="144"/>
      <c r="BT270" s="144"/>
      <c r="BU270" s="144"/>
      <c r="BV270" s="144"/>
      <c r="BW270" s="144"/>
      <c r="BX270" s="144"/>
      <c r="BY270" s="144"/>
      <c r="BZ270" s="144"/>
      <c r="CA270" s="144"/>
      <c r="CB270" s="144"/>
      <c r="CC270" s="144"/>
      <c r="CD270" s="144"/>
      <c r="CE270" s="144"/>
      <c r="CF270" s="144"/>
      <c r="CG270" s="144"/>
      <c r="CH270" s="144"/>
      <c r="CI270" s="144"/>
      <c r="CJ270" s="144"/>
      <c r="CK270" s="144"/>
      <c r="CL270" s="144"/>
      <c r="CM270" s="144"/>
      <c r="CN270" s="144"/>
      <c r="CO270" s="144"/>
      <c r="CP270" s="144"/>
      <c r="CQ270" s="144"/>
      <c r="CR270" s="144"/>
      <c r="CS270" s="144"/>
      <c r="CT270" s="144"/>
      <c r="CU270" s="144"/>
      <c r="CV270" s="144"/>
      <c r="CW270" s="144"/>
      <c r="CX270" s="144"/>
      <c r="CY270" s="144"/>
      <c r="CZ270" s="144"/>
      <c r="DA270" s="144"/>
      <c r="DB270" s="144"/>
      <c r="DC270" s="144"/>
      <c r="DD270" s="144"/>
      <c r="DE270" s="144"/>
    </row>
    <row r="271" spans="1:109" x14ac:dyDescent="0.1">
      <c r="A271" s="113" t="s">
        <v>214</v>
      </c>
      <c r="B271" s="154" t="s">
        <v>199</v>
      </c>
      <c r="C271" s="154" t="s">
        <v>199</v>
      </c>
      <c r="D271" s="154" t="s">
        <v>199</v>
      </c>
      <c r="E271" s="154" t="s">
        <v>199</v>
      </c>
      <c r="F271" s="154" t="s">
        <v>199</v>
      </c>
      <c r="G271" s="154" t="s">
        <v>199</v>
      </c>
      <c r="H271" s="148">
        <v>1.5589999999999999</v>
      </c>
      <c r="I271" s="148">
        <v>0.25</v>
      </c>
      <c r="J271" s="148">
        <v>0.73951</v>
      </c>
      <c r="K271" s="148">
        <v>0</v>
      </c>
      <c r="L271" s="148">
        <v>0.5</v>
      </c>
      <c r="M271" s="148">
        <v>1.0436700000000001</v>
      </c>
      <c r="N271" s="148">
        <v>0.22137999999999999</v>
      </c>
      <c r="O271" s="148">
        <v>0.28561999999999999</v>
      </c>
      <c r="P271" s="148">
        <v>0.29925000000000002</v>
      </c>
      <c r="Q271" s="148">
        <v>0.37433</v>
      </c>
      <c r="R271" s="148">
        <v>0.39641999999999999</v>
      </c>
      <c r="S271" s="148">
        <v>0.17437</v>
      </c>
      <c r="T271" s="148">
        <v>0.72030000000000005</v>
      </c>
      <c r="U271" s="148">
        <v>0.44349</v>
      </c>
      <c r="V271" s="148">
        <v>0.28064</v>
      </c>
      <c r="W271" s="148">
        <v>0.16624</v>
      </c>
      <c r="X271" s="148">
        <v>0.33040000000000003</v>
      </c>
      <c r="Y271" s="148">
        <v>0.13561000000000001</v>
      </c>
      <c r="Z271" s="148">
        <v>7.0470000000000005E-2</v>
      </c>
      <c r="AA271" s="148">
        <v>0.36020999999999997</v>
      </c>
      <c r="AB271" s="148">
        <v>0.60009999999999997</v>
      </c>
      <c r="AC271" s="148">
        <v>0.51097999999999999</v>
      </c>
      <c r="AD271" s="148">
        <v>0</v>
      </c>
      <c r="AE271" s="148">
        <v>0</v>
      </c>
      <c r="AF271" s="148">
        <v>0</v>
      </c>
      <c r="AG271" s="148">
        <v>0</v>
      </c>
      <c r="AH271" s="148">
        <v>0</v>
      </c>
      <c r="AI271" s="148">
        <v>0</v>
      </c>
      <c r="AJ271" s="144"/>
      <c r="AK271" s="144"/>
      <c r="AL271" s="144"/>
      <c r="AM271" s="144"/>
      <c r="AN271" s="144"/>
      <c r="AO271" s="144"/>
      <c r="AP271" s="144"/>
      <c r="AQ271" s="144"/>
      <c r="AR271" s="144"/>
      <c r="AS271" s="144"/>
      <c r="AT271" s="144"/>
      <c r="AU271" s="144"/>
      <c r="AV271" s="144"/>
      <c r="AW271" s="144"/>
      <c r="AX271" s="144"/>
      <c r="AY271" s="144"/>
      <c r="AZ271" s="144"/>
      <c r="BA271" s="144"/>
      <c r="BB271" s="144"/>
      <c r="BC271" s="144"/>
      <c r="BD271" s="144"/>
      <c r="BE271" s="144"/>
      <c r="BF271" s="144"/>
      <c r="BG271" s="144"/>
      <c r="BH271" s="144"/>
      <c r="BI271" s="144"/>
      <c r="BJ271" s="144"/>
      <c r="BK271" s="144"/>
      <c r="BL271" s="144"/>
      <c r="BM271" s="144"/>
      <c r="BN271" s="144"/>
      <c r="BO271" s="144"/>
      <c r="BP271" s="144"/>
      <c r="BQ271" s="144"/>
      <c r="BR271" s="144"/>
      <c r="BS271" s="144"/>
      <c r="BT271" s="144"/>
      <c r="BU271" s="144"/>
      <c r="BV271" s="144"/>
      <c r="BW271" s="144"/>
      <c r="BX271" s="144"/>
      <c r="BY271" s="144"/>
      <c r="BZ271" s="144"/>
      <c r="CA271" s="144"/>
      <c r="CB271" s="144"/>
      <c r="CC271" s="144"/>
      <c r="CD271" s="144"/>
      <c r="CE271" s="144"/>
      <c r="CF271" s="144"/>
      <c r="CG271" s="144"/>
      <c r="CH271" s="144"/>
      <c r="CI271" s="144"/>
      <c r="CJ271" s="144"/>
      <c r="CK271" s="144"/>
      <c r="CL271" s="144"/>
      <c r="CM271" s="144"/>
      <c r="CN271" s="144"/>
      <c r="CO271" s="144"/>
      <c r="CP271" s="144"/>
      <c r="CQ271" s="144"/>
      <c r="CR271" s="144"/>
      <c r="CS271" s="144"/>
      <c r="CT271" s="144"/>
      <c r="CU271" s="144"/>
      <c r="CV271" s="144"/>
      <c r="CW271" s="144"/>
      <c r="CX271" s="144"/>
      <c r="CY271" s="144"/>
      <c r="CZ271" s="144"/>
      <c r="DA271" s="144"/>
      <c r="DB271" s="144"/>
      <c r="DC271" s="144"/>
      <c r="DD271" s="144"/>
      <c r="DE271" s="144"/>
    </row>
    <row r="272" spans="1:109" x14ac:dyDescent="0.1">
      <c r="A272" s="113" t="s">
        <v>215</v>
      </c>
      <c r="B272" s="154" t="s">
        <v>199</v>
      </c>
      <c r="C272" s="154" t="s">
        <v>199</v>
      </c>
      <c r="D272" s="154" t="s">
        <v>199</v>
      </c>
      <c r="E272" s="154" t="s">
        <v>199</v>
      </c>
      <c r="F272" s="154" t="s">
        <v>199</v>
      </c>
      <c r="G272" s="154" t="s">
        <v>199</v>
      </c>
      <c r="H272" s="154" t="s">
        <v>216</v>
      </c>
      <c r="I272" s="154" t="s">
        <v>233</v>
      </c>
      <c r="J272" s="154" t="s">
        <v>260</v>
      </c>
      <c r="K272" s="154" t="s">
        <v>177</v>
      </c>
      <c r="L272" s="154" t="s">
        <v>233</v>
      </c>
      <c r="M272" s="154" t="s">
        <v>216</v>
      </c>
      <c r="N272" s="154" t="s">
        <v>216</v>
      </c>
      <c r="O272" s="154" t="s">
        <v>164</v>
      </c>
      <c r="P272" s="154" t="s">
        <v>260</v>
      </c>
      <c r="Q272" s="154" t="s">
        <v>260</v>
      </c>
      <c r="R272" s="154" t="s">
        <v>260</v>
      </c>
      <c r="S272" s="154" t="s">
        <v>216</v>
      </c>
      <c r="T272" s="154" t="s">
        <v>216</v>
      </c>
      <c r="U272" s="154" t="s">
        <v>216</v>
      </c>
      <c r="V272" s="154" t="s">
        <v>216</v>
      </c>
      <c r="W272" s="154" t="s">
        <v>216</v>
      </c>
      <c r="X272" s="154" t="s">
        <v>216</v>
      </c>
      <c r="Y272" s="154" t="s">
        <v>216</v>
      </c>
      <c r="Z272" s="154" t="s">
        <v>216</v>
      </c>
      <c r="AA272" s="154" t="s">
        <v>216</v>
      </c>
      <c r="AB272" s="154" t="s">
        <v>233</v>
      </c>
      <c r="AC272" s="154" t="s">
        <v>233</v>
      </c>
      <c r="AD272" s="154" t="s">
        <v>177</v>
      </c>
      <c r="AE272" s="154" t="s">
        <v>177</v>
      </c>
      <c r="AF272" s="154" t="s">
        <v>177</v>
      </c>
      <c r="AG272" s="154" t="s">
        <v>177</v>
      </c>
      <c r="AH272" s="154" t="s">
        <v>177</v>
      </c>
      <c r="AI272" s="154" t="s">
        <v>177</v>
      </c>
      <c r="AJ272" s="144"/>
      <c r="AK272" s="144"/>
      <c r="AL272" s="144"/>
      <c r="AM272" s="144"/>
      <c r="AN272" s="144"/>
      <c r="AO272" s="144"/>
      <c r="AP272" s="144"/>
      <c r="AQ272" s="144"/>
      <c r="AR272" s="144"/>
      <c r="AS272" s="144"/>
      <c r="AT272" s="144"/>
      <c r="AU272" s="144"/>
      <c r="AV272" s="144"/>
      <c r="AW272" s="144"/>
      <c r="AX272" s="144"/>
      <c r="AY272" s="144"/>
      <c r="AZ272" s="144"/>
      <c r="BA272" s="144"/>
      <c r="BB272" s="144"/>
      <c r="BC272" s="144"/>
      <c r="BD272" s="144"/>
      <c r="BE272" s="144"/>
      <c r="BF272" s="144"/>
      <c r="BG272" s="144"/>
      <c r="BH272" s="144"/>
      <c r="BI272" s="144"/>
      <c r="BJ272" s="144"/>
      <c r="BK272" s="144"/>
      <c r="BL272" s="144"/>
      <c r="BM272" s="144"/>
      <c r="BN272" s="144"/>
      <c r="BO272" s="144"/>
      <c r="BP272" s="144"/>
      <c r="BQ272" s="144"/>
      <c r="BR272" s="144"/>
      <c r="BS272" s="144"/>
      <c r="BT272" s="144"/>
      <c r="BU272" s="144"/>
      <c r="BV272" s="144"/>
      <c r="BW272" s="144"/>
      <c r="BX272" s="144"/>
      <c r="BY272" s="144"/>
      <c r="BZ272" s="144"/>
      <c r="CA272" s="144"/>
      <c r="CB272" s="144"/>
      <c r="CC272" s="144"/>
      <c r="CD272" s="144"/>
      <c r="CE272" s="144"/>
      <c r="CF272" s="144"/>
      <c r="CG272" s="144"/>
      <c r="CH272" s="144"/>
      <c r="CI272" s="144"/>
      <c r="CJ272" s="144"/>
      <c r="CK272" s="144"/>
      <c r="CL272" s="144"/>
      <c r="CM272" s="144"/>
      <c r="CN272" s="144"/>
      <c r="CO272" s="144"/>
      <c r="CP272" s="144"/>
      <c r="CQ272" s="144"/>
      <c r="CR272" s="144"/>
      <c r="CS272" s="144"/>
      <c r="CT272" s="144"/>
      <c r="CU272" s="144"/>
      <c r="CV272" s="144"/>
      <c r="CW272" s="144"/>
      <c r="CX272" s="144"/>
      <c r="CY272" s="144"/>
      <c r="CZ272" s="144"/>
      <c r="DA272" s="144"/>
      <c r="DB272" s="144"/>
      <c r="DC272" s="144"/>
      <c r="DD272" s="144"/>
      <c r="DE272" s="144"/>
    </row>
    <row r="273" spans="1:109" x14ac:dyDescent="0.1">
      <c r="A273" s="113" t="s">
        <v>237</v>
      </c>
      <c r="B273" s="154" t="s">
        <v>199</v>
      </c>
      <c r="C273" s="154" t="s">
        <v>199</v>
      </c>
      <c r="D273" s="154" t="s">
        <v>199</v>
      </c>
      <c r="E273" s="154" t="s">
        <v>199</v>
      </c>
      <c r="F273" s="154" t="s">
        <v>199</v>
      </c>
      <c r="G273" s="154" t="s">
        <v>199</v>
      </c>
      <c r="H273" s="154" t="s">
        <v>238</v>
      </c>
      <c r="I273" s="154" t="s">
        <v>238</v>
      </c>
      <c r="J273" s="154" t="s">
        <v>238</v>
      </c>
      <c r="K273" s="154" t="s">
        <v>238</v>
      </c>
      <c r="L273" s="154" t="s">
        <v>238</v>
      </c>
      <c r="M273" s="154" t="s">
        <v>238</v>
      </c>
      <c r="N273" s="154" t="s">
        <v>238</v>
      </c>
      <c r="O273" s="154" t="s">
        <v>238</v>
      </c>
      <c r="P273" s="154" t="s">
        <v>238</v>
      </c>
      <c r="Q273" s="154" t="s">
        <v>238</v>
      </c>
      <c r="R273" s="154" t="s">
        <v>238</v>
      </c>
      <c r="S273" s="154" t="s">
        <v>238</v>
      </c>
      <c r="T273" s="154" t="s">
        <v>238</v>
      </c>
      <c r="U273" s="154" t="s">
        <v>238</v>
      </c>
      <c r="V273" s="154" t="s">
        <v>238</v>
      </c>
      <c r="W273" s="154" t="s">
        <v>238</v>
      </c>
      <c r="X273" s="154" t="s">
        <v>238</v>
      </c>
      <c r="Y273" s="154" t="s">
        <v>238</v>
      </c>
      <c r="Z273" s="154" t="s">
        <v>238</v>
      </c>
      <c r="AA273" s="154" t="s">
        <v>238</v>
      </c>
      <c r="AB273" s="154" t="s">
        <v>238</v>
      </c>
      <c r="AC273" s="154" t="s">
        <v>238</v>
      </c>
      <c r="AD273" s="154" t="s">
        <v>238</v>
      </c>
      <c r="AE273" s="154" t="s">
        <v>238</v>
      </c>
      <c r="AF273" s="154" t="s">
        <v>238</v>
      </c>
      <c r="AG273" s="154" t="s">
        <v>238</v>
      </c>
      <c r="AH273" s="154" t="s">
        <v>238</v>
      </c>
      <c r="AI273" s="154" t="s">
        <v>238</v>
      </c>
      <c r="AJ273" s="144"/>
      <c r="AK273" s="144"/>
      <c r="AL273" s="144"/>
      <c r="AM273" s="144"/>
      <c r="AN273" s="144"/>
      <c r="AO273" s="144"/>
      <c r="AP273" s="144"/>
      <c r="AQ273" s="144"/>
      <c r="AR273" s="144"/>
      <c r="AS273" s="144"/>
      <c r="AT273" s="144"/>
      <c r="AU273" s="144"/>
      <c r="AV273" s="144"/>
      <c r="AW273" s="144"/>
      <c r="AX273" s="144"/>
      <c r="AY273" s="144"/>
      <c r="AZ273" s="144"/>
      <c r="BA273" s="144"/>
      <c r="BB273" s="144"/>
      <c r="BC273" s="144"/>
      <c r="BD273" s="144"/>
      <c r="BE273" s="144"/>
      <c r="BF273" s="144"/>
      <c r="BG273" s="144"/>
      <c r="BH273" s="144"/>
      <c r="BI273" s="144"/>
      <c r="BJ273" s="144"/>
      <c r="BK273" s="144"/>
      <c r="BL273" s="144"/>
      <c r="BM273" s="144"/>
      <c r="BN273" s="144"/>
      <c r="BO273" s="144"/>
      <c r="BP273" s="144"/>
      <c r="BQ273" s="144"/>
      <c r="BR273" s="144"/>
      <c r="BS273" s="144"/>
      <c r="BT273" s="144"/>
      <c r="BU273" s="144"/>
      <c r="BV273" s="144"/>
      <c r="BW273" s="144"/>
      <c r="BX273" s="144"/>
      <c r="BY273" s="144"/>
      <c r="BZ273" s="144"/>
      <c r="CA273" s="144"/>
      <c r="CB273" s="144"/>
      <c r="CC273" s="144"/>
      <c r="CD273" s="144"/>
      <c r="CE273" s="144"/>
      <c r="CF273" s="144"/>
      <c r="CG273" s="144"/>
      <c r="CH273" s="144"/>
      <c r="CI273" s="144"/>
      <c r="CJ273" s="144"/>
      <c r="CK273" s="144"/>
      <c r="CL273" s="144"/>
      <c r="CM273" s="144"/>
      <c r="CN273" s="144"/>
      <c r="CO273" s="144"/>
      <c r="CP273" s="144"/>
      <c r="CQ273" s="144"/>
      <c r="CR273" s="144"/>
      <c r="CS273" s="144"/>
      <c r="CT273" s="144"/>
      <c r="CU273" s="144"/>
      <c r="CV273" s="144"/>
      <c r="CW273" s="144"/>
      <c r="CX273" s="144"/>
      <c r="CY273" s="144"/>
      <c r="CZ273" s="144"/>
      <c r="DA273" s="144"/>
      <c r="DB273" s="144"/>
      <c r="DC273" s="144"/>
      <c r="DD273" s="144"/>
      <c r="DE273" s="144"/>
    </row>
    <row r="274" spans="1:109" x14ac:dyDescent="0.1">
      <c r="A274" s="115" t="s">
        <v>342</v>
      </c>
      <c r="B274" s="154" t="s">
        <v>199</v>
      </c>
      <c r="C274" s="154" t="s">
        <v>199</v>
      </c>
      <c r="D274" s="154" t="s">
        <v>199</v>
      </c>
      <c r="E274" s="154" t="s">
        <v>199</v>
      </c>
      <c r="F274" s="154" t="s">
        <v>199</v>
      </c>
      <c r="G274" s="154" t="s">
        <v>199</v>
      </c>
      <c r="H274" s="154" t="s">
        <v>199</v>
      </c>
      <c r="I274" s="154" t="s">
        <v>199</v>
      </c>
      <c r="J274" s="154" t="s">
        <v>199</v>
      </c>
      <c r="K274" s="154" t="s">
        <v>199</v>
      </c>
      <c r="L274" s="154" t="s">
        <v>199</v>
      </c>
      <c r="M274" s="153">
        <v>149784.61163999999</v>
      </c>
      <c r="N274" s="153">
        <v>166087.23749</v>
      </c>
      <c r="O274" s="153">
        <v>182820.15038000001</v>
      </c>
      <c r="P274" s="153">
        <v>194675.34701999999</v>
      </c>
      <c r="Q274" s="153">
        <v>197208.71119999999</v>
      </c>
      <c r="R274" s="153">
        <v>203312.35140000001</v>
      </c>
      <c r="S274" s="153">
        <v>198043.82431</v>
      </c>
      <c r="T274" s="153">
        <v>210514.46747</v>
      </c>
      <c r="U274" s="153">
        <v>222511.75143</v>
      </c>
      <c r="V274" s="153">
        <v>253824.07985000001</v>
      </c>
      <c r="W274" s="153">
        <v>248698.86139000001</v>
      </c>
      <c r="X274" s="153">
        <v>279322.02669999999</v>
      </c>
      <c r="Y274" s="153">
        <v>285452.06751000002</v>
      </c>
      <c r="Z274" s="153">
        <v>293062.89496000001</v>
      </c>
      <c r="AA274" s="153">
        <v>294824.94065</v>
      </c>
      <c r="AB274" s="153">
        <v>306662.84091999999</v>
      </c>
      <c r="AC274" s="153">
        <v>287514.08935999998</v>
      </c>
      <c r="AD274" s="154" t="s">
        <v>199</v>
      </c>
      <c r="AE274" s="154" t="s">
        <v>199</v>
      </c>
      <c r="AF274" s="154" t="s">
        <v>199</v>
      </c>
      <c r="AG274" s="154" t="s">
        <v>199</v>
      </c>
      <c r="AH274" s="154" t="s">
        <v>199</v>
      </c>
      <c r="AI274" s="154" t="s">
        <v>199</v>
      </c>
      <c r="AJ274" s="144"/>
      <c r="AK274" s="144"/>
      <c r="AL274" s="144"/>
      <c r="AM274" s="144"/>
      <c r="AN274" s="144"/>
      <c r="AO274" s="144"/>
      <c r="AP274" s="144"/>
      <c r="AQ274" s="144"/>
      <c r="AR274" s="144"/>
      <c r="AS274" s="144"/>
      <c r="AT274" s="144"/>
      <c r="AU274" s="144"/>
      <c r="AV274" s="144"/>
      <c r="AW274" s="144"/>
      <c r="AX274" s="144"/>
      <c r="AY274" s="144"/>
      <c r="AZ274" s="144"/>
      <c r="BA274" s="144"/>
      <c r="BB274" s="144"/>
      <c r="BC274" s="144"/>
      <c r="BD274" s="144"/>
      <c r="BE274" s="144"/>
      <c r="BF274" s="144"/>
      <c r="BG274" s="144"/>
      <c r="BH274" s="144"/>
      <c r="BI274" s="144"/>
      <c r="BJ274" s="144"/>
      <c r="BK274" s="144"/>
      <c r="BL274" s="144"/>
      <c r="BM274" s="144"/>
      <c r="BN274" s="144"/>
      <c r="BO274" s="144"/>
      <c r="BP274" s="144"/>
      <c r="BQ274" s="144"/>
      <c r="BR274" s="144"/>
      <c r="BS274" s="144"/>
      <c r="BT274" s="144"/>
      <c r="BU274" s="144"/>
      <c r="BV274" s="144"/>
      <c r="BW274" s="144"/>
      <c r="BX274" s="144"/>
      <c r="BY274" s="144"/>
      <c r="BZ274" s="144"/>
      <c r="CA274" s="144"/>
      <c r="CB274" s="144"/>
      <c r="CC274" s="144"/>
      <c r="CD274" s="144"/>
      <c r="CE274" s="144"/>
      <c r="CF274" s="144"/>
      <c r="CG274" s="144"/>
      <c r="CH274" s="144"/>
      <c r="CI274" s="144"/>
      <c r="CJ274" s="144"/>
      <c r="CK274" s="144"/>
      <c r="CL274" s="144"/>
      <c r="CM274" s="144"/>
      <c r="CN274" s="144"/>
      <c r="CO274" s="144"/>
      <c r="CP274" s="144"/>
      <c r="CQ274" s="144"/>
      <c r="CR274" s="144"/>
      <c r="CS274" s="144"/>
      <c r="CT274" s="144"/>
      <c r="CU274" s="144"/>
      <c r="CV274" s="144"/>
      <c r="CW274" s="144"/>
      <c r="CX274" s="144"/>
      <c r="CY274" s="144"/>
      <c r="CZ274" s="144"/>
      <c r="DA274" s="144"/>
      <c r="DB274" s="144"/>
      <c r="DC274" s="144"/>
      <c r="DD274" s="144"/>
      <c r="DE274" s="144"/>
    </row>
    <row r="275" spans="1:109" x14ac:dyDescent="0.1">
      <c r="A275" s="113" t="s">
        <v>211</v>
      </c>
      <c r="B275" s="154" t="s">
        <v>199</v>
      </c>
      <c r="C275" s="154" t="s">
        <v>199</v>
      </c>
      <c r="D275" s="154" t="s">
        <v>199</v>
      </c>
      <c r="E275" s="154" t="s">
        <v>199</v>
      </c>
      <c r="F275" s="154" t="s">
        <v>199</v>
      </c>
      <c r="G275" s="154" t="s">
        <v>199</v>
      </c>
      <c r="H275" s="154" t="s">
        <v>199</v>
      </c>
      <c r="I275" s="154" t="s">
        <v>199</v>
      </c>
      <c r="J275" s="154" t="s">
        <v>199</v>
      </c>
      <c r="K275" s="154" t="s">
        <v>199</v>
      </c>
      <c r="L275" s="154" t="s">
        <v>199</v>
      </c>
      <c r="M275" s="153">
        <v>154589.9</v>
      </c>
      <c r="N275" s="153">
        <v>161237.47769</v>
      </c>
      <c r="O275" s="153">
        <v>178638.98772999999</v>
      </c>
      <c r="P275" s="153">
        <v>191923</v>
      </c>
      <c r="Q275" s="153">
        <v>194868.32996</v>
      </c>
      <c r="R275" s="153">
        <v>200460.77601999999</v>
      </c>
      <c r="S275" s="153">
        <v>197680.53026</v>
      </c>
      <c r="T275" s="153">
        <v>210159.141</v>
      </c>
      <c r="U275" s="153">
        <v>213096.58829000001</v>
      </c>
      <c r="V275" s="153">
        <v>249083.14282000001</v>
      </c>
      <c r="W275" s="153">
        <v>229998.10428</v>
      </c>
      <c r="X275" s="153">
        <v>285445.01390000002</v>
      </c>
      <c r="Y275" s="153">
        <v>284846.22657</v>
      </c>
      <c r="Z275" s="153">
        <v>282296.77064</v>
      </c>
      <c r="AA275" s="153">
        <v>280295.05450999999</v>
      </c>
      <c r="AB275" s="153">
        <v>291709.97720000002</v>
      </c>
      <c r="AC275" s="153">
        <v>287514.08935999998</v>
      </c>
      <c r="AD275" s="154" t="s">
        <v>199</v>
      </c>
      <c r="AE275" s="154" t="s">
        <v>199</v>
      </c>
      <c r="AF275" s="154" t="s">
        <v>199</v>
      </c>
      <c r="AG275" s="154" t="s">
        <v>199</v>
      </c>
      <c r="AH275" s="154" t="s">
        <v>199</v>
      </c>
      <c r="AI275" s="154" t="s">
        <v>199</v>
      </c>
      <c r="AJ275" s="144"/>
      <c r="AK275" s="144"/>
      <c r="AL275" s="144"/>
      <c r="AM275" s="144"/>
      <c r="AN275" s="144"/>
      <c r="AO275" s="144"/>
      <c r="AP275" s="144"/>
      <c r="AQ275" s="144"/>
      <c r="AR275" s="144"/>
      <c r="AS275" s="144"/>
      <c r="AT275" s="144"/>
      <c r="AU275" s="144"/>
      <c r="AV275" s="144"/>
      <c r="AW275" s="144"/>
      <c r="AX275" s="144"/>
      <c r="AY275" s="144"/>
      <c r="AZ275" s="144"/>
      <c r="BA275" s="144"/>
      <c r="BB275" s="144"/>
      <c r="BC275" s="144"/>
      <c r="BD275" s="144"/>
      <c r="BE275" s="144"/>
      <c r="BF275" s="144"/>
      <c r="BG275" s="144"/>
      <c r="BH275" s="144"/>
      <c r="BI275" s="144"/>
      <c r="BJ275" s="144"/>
      <c r="BK275" s="144"/>
      <c r="BL275" s="144"/>
      <c r="BM275" s="144"/>
      <c r="BN275" s="144"/>
      <c r="BO275" s="144"/>
      <c r="BP275" s="144"/>
      <c r="BQ275" s="144"/>
      <c r="BR275" s="144"/>
      <c r="BS275" s="144"/>
      <c r="BT275" s="144"/>
      <c r="BU275" s="144"/>
      <c r="BV275" s="144"/>
      <c r="BW275" s="144"/>
      <c r="BX275" s="144"/>
      <c r="BY275" s="144"/>
      <c r="BZ275" s="144"/>
      <c r="CA275" s="144"/>
      <c r="CB275" s="144"/>
      <c r="CC275" s="144"/>
      <c r="CD275" s="144"/>
      <c r="CE275" s="144"/>
      <c r="CF275" s="144"/>
      <c r="CG275" s="144"/>
      <c r="CH275" s="144"/>
      <c r="CI275" s="144"/>
      <c r="CJ275" s="144"/>
      <c r="CK275" s="144"/>
      <c r="CL275" s="144"/>
      <c r="CM275" s="144"/>
      <c r="CN275" s="144"/>
      <c r="CO275" s="144"/>
      <c r="CP275" s="144"/>
      <c r="CQ275" s="144"/>
      <c r="CR275" s="144"/>
      <c r="CS275" s="144"/>
      <c r="CT275" s="144"/>
      <c r="CU275" s="144"/>
      <c r="CV275" s="144"/>
      <c r="CW275" s="144"/>
      <c r="CX275" s="144"/>
      <c r="CY275" s="144"/>
      <c r="CZ275" s="144"/>
      <c r="DA275" s="144"/>
      <c r="DB275" s="144"/>
      <c r="DC275" s="144"/>
      <c r="DD275" s="144"/>
      <c r="DE275" s="144"/>
    </row>
    <row r="276" spans="1:109" x14ac:dyDescent="0.1">
      <c r="A276" s="113" t="s">
        <v>212</v>
      </c>
      <c r="B276" s="154" t="s">
        <v>199</v>
      </c>
      <c r="C276" s="154" t="s">
        <v>199</v>
      </c>
      <c r="D276" s="154" t="s">
        <v>199</v>
      </c>
      <c r="E276" s="154" t="s">
        <v>199</v>
      </c>
      <c r="F276" s="154" t="s">
        <v>199</v>
      </c>
      <c r="G276" s="154" t="s">
        <v>199</v>
      </c>
      <c r="H276" s="154" t="s">
        <v>199</v>
      </c>
      <c r="I276" s="154" t="s">
        <v>199</v>
      </c>
      <c r="J276" s="154" t="s">
        <v>199</v>
      </c>
      <c r="K276" s="154" t="s">
        <v>199</v>
      </c>
      <c r="L276" s="154" t="s">
        <v>199</v>
      </c>
      <c r="M276" s="153">
        <v>165402.30590000001</v>
      </c>
      <c r="N276" s="153">
        <v>177676.92105</v>
      </c>
      <c r="O276" s="153">
        <v>191723.4</v>
      </c>
      <c r="P276" s="153">
        <v>211198.28795999999</v>
      </c>
      <c r="Q276" s="153">
        <v>217720.44759</v>
      </c>
      <c r="R276" s="153">
        <v>224010.83840000001</v>
      </c>
      <c r="S276" s="153">
        <v>216885.25185</v>
      </c>
      <c r="T276" s="153">
        <v>237452.23926999999</v>
      </c>
      <c r="U276" s="153">
        <v>258153</v>
      </c>
      <c r="V276" s="153">
        <v>278534.06975999998</v>
      </c>
      <c r="W276" s="153">
        <v>293290</v>
      </c>
      <c r="X276" s="153">
        <v>304920</v>
      </c>
      <c r="Y276" s="153">
        <v>309540</v>
      </c>
      <c r="Z276" s="153">
        <v>331500</v>
      </c>
      <c r="AA276" s="153">
        <v>348080</v>
      </c>
      <c r="AB276" s="153">
        <v>378550</v>
      </c>
      <c r="AC276" s="153">
        <v>287514.08935999998</v>
      </c>
      <c r="AD276" s="154" t="s">
        <v>199</v>
      </c>
      <c r="AE276" s="154" t="s">
        <v>199</v>
      </c>
      <c r="AF276" s="154" t="s">
        <v>199</v>
      </c>
      <c r="AG276" s="154" t="s">
        <v>199</v>
      </c>
      <c r="AH276" s="154" t="s">
        <v>199</v>
      </c>
      <c r="AI276" s="154" t="s">
        <v>199</v>
      </c>
      <c r="AJ276" s="144"/>
      <c r="AK276" s="144"/>
      <c r="AL276" s="144"/>
      <c r="AM276" s="144"/>
      <c r="AN276" s="144"/>
      <c r="AO276" s="144"/>
      <c r="AP276" s="144"/>
      <c r="AQ276" s="144"/>
      <c r="AR276" s="144"/>
      <c r="AS276" s="144"/>
      <c r="AT276" s="144"/>
      <c r="AU276" s="144"/>
      <c r="AV276" s="144"/>
      <c r="AW276" s="144"/>
      <c r="AX276" s="144"/>
      <c r="AY276" s="144"/>
      <c r="AZ276" s="144"/>
      <c r="BA276" s="144"/>
      <c r="BB276" s="144"/>
      <c r="BC276" s="144"/>
      <c r="BD276" s="144"/>
      <c r="BE276" s="144"/>
      <c r="BF276" s="144"/>
      <c r="BG276" s="144"/>
      <c r="BH276" s="144"/>
      <c r="BI276" s="144"/>
      <c r="BJ276" s="144"/>
      <c r="BK276" s="144"/>
      <c r="BL276" s="144"/>
      <c r="BM276" s="144"/>
      <c r="BN276" s="144"/>
      <c r="BO276" s="144"/>
      <c r="BP276" s="144"/>
      <c r="BQ276" s="144"/>
      <c r="BR276" s="144"/>
      <c r="BS276" s="144"/>
      <c r="BT276" s="144"/>
      <c r="BU276" s="144"/>
      <c r="BV276" s="144"/>
      <c r="BW276" s="144"/>
      <c r="BX276" s="144"/>
      <c r="BY276" s="144"/>
      <c r="BZ276" s="144"/>
      <c r="CA276" s="144"/>
      <c r="CB276" s="144"/>
      <c r="CC276" s="144"/>
      <c r="CD276" s="144"/>
      <c r="CE276" s="144"/>
      <c r="CF276" s="144"/>
      <c r="CG276" s="144"/>
      <c r="CH276" s="144"/>
      <c r="CI276" s="144"/>
      <c r="CJ276" s="144"/>
      <c r="CK276" s="144"/>
      <c r="CL276" s="144"/>
      <c r="CM276" s="144"/>
      <c r="CN276" s="144"/>
      <c r="CO276" s="144"/>
      <c r="CP276" s="144"/>
      <c r="CQ276" s="144"/>
      <c r="CR276" s="144"/>
      <c r="CS276" s="144"/>
      <c r="CT276" s="144"/>
      <c r="CU276" s="144"/>
      <c r="CV276" s="144"/>
      <c r="CW276" s="144"/>
      <c r="CX276" s="144"/>
      <c r="CY276" s="144"/>
      <c r="CZ276" s="144"/>
      <c r="DA276" s="144"/>
      <c r="DB276" s="144"/>
      <c r="DC276" s="144"/>
      <c r="DD276" s="144"/>
      <c r="DE276" s="144"/>
    </row>
    <row r="277" spans="1:109" x14ac:dyDescent="0.1">
      <c r="A277" s="113" t="s">
        <v>213</v>
      </c>
      <c r="B277" s="154" t="s">
        <v>199</v>
      </c>
      <c r="C277" s="154" t="s">
        <v>199</v>
      </c>
      <c r="D277" s="154" t="s">
        <v>199</v>
      </c>
      <c r="E277" s="154" t="s">
        <v>199</v>
      </c>
      <c r="F277" s="154" t="s">
        <v>199</v>
      </c>
      <c r="G277" s="154" t="s">
        <v>199</v>
      </c>
      <c r="H277" s="154" t="s">
        <v>199</v>
      </c>
      <c r="I277" s="154" t="s">
        <v>199</v>
      </c>
      <c r="J277" s="154" t="s">
        <v>199</v>
      </c>
      <c r="K277" s="154" t="s">
        <v>199</v>
      </c>
      <c r="L277" s="154" t="s">
        <v>199</v>
      </c>
      <c r="M277" s="153">
        <v>118759.75228</v>
      </c>
      <c r="N277" s="153">
        <v>156614.47872000001</v>
      </c>
      <c r="O277" s="153">
        <v>175377.53989000001</v>
      </c>
      <c r="P277" s="153">
        <v>180554.01074999999</v>
      </c>
      <c r="Q277" s="153">
        <v>182981</v>
      </c>
      <c r="R277" s="153">
        <v>189927.49429999999</v>
      </c>
      <c r="S277" s="153">
        <v>185455.9816</v>
      </c>
      <c r="T277" s="153">
        <v>183449.65830000001</v>
      </c>
      <c r="U277" s="153">
        <v>195195.23850000001</v>
      </c>
      <c r="V277" s="153">
        <v>235607.27105000001</v>
      </c>
      <c r="W277" s="153">
        <v>218378.92879999999</v>
      </c>
      <c r="X277" s="153">
        <v>233590.07394</v>
      </c>
      <c r="Y277" s="153">
        <v>265211.11290000001</v>
      </c>
      <c r="Z277" s="153">
        <v>270378.42878000002</v>
      </c>
      <c r="AA277" s="153">
        <v>268281.59048000001</v>
      </c>
      <c r="AB277" s="153">
        <v>264681.40928999998</v>
      </c>
      <c r="AC277" s="153">
        <v>287514.08935999998</v>
      </c>
      <c r="AD277" s="154" t="s">
        <v>199</v>
      </c>
      <c r="AE277" s="154" t="s">
        <v>199</v>
      </c>
      <c r="AF277" s="154" t="s">
        <v>199</v>
      </c>
      <c r="AG277" s="154" t="s">
        <v>199</v>
      </c>
      <c r="AH277" s="154" t="s">
        <v>199</v>
      </c>
      <c r="AI277" s="154" t="s">
        <v>199</v>
      </c>
      <c r="AJ277" s="144"/>
      <c r="AK277" s="144"/>
      <c r="AL277" s="144"/>
      <c r="AM277" s="144"/>
      <c r="AN277" s="144"/>
      <c r="AO277" s="144"/>
      <c r="AP277" s="144"/>
      <c r="AQ277" s="144"/>
      <c r="AR277" s="144"/>
      <c r="AS277" s="144"/>
      <c r="AT277" s="144"/>
      <c r="AU277" s="144"/>
      <c r="AV277" s="144"/>
      <c r="AW277" s="144"/>
      <c r="AX277" s="144"/>
      <c r="AY277" s="144"/>
      <c r="AZ277" s="144"/>
      <c r="BA277" s="144"/>
      <c r="BB277" s="144"/>
      <c r="BC277" s="144"/>
      <c r="BD277" s="144"/>
      <c r="BE277" s="144"/>
      <c r="BF277" s="144"/>
      <c r="BG277" s="144"/>
      <c r="BH277" s="144"/>
      <c r="BI277" s="144"/>
      <c r="BJ277" s="144"/>
      <c r="BK277" s="144"/>
      <c r="BL277" s="144"/>
      <c r="BM277" s="144"/>
      <c r="BN277" s="144"/>
      <c r="BO277" s="144"/>
      <c r="BP277" s="144"/>
      <c r="BQ277" s="144"/>
      <c r="BR277" s="144"/>
      <c r="BS277" s="144"/>
      <c r="BT277" s="144"/>
      <c r="BU277" s="144"/>
      <c r="BV277" s="144"/>
      <c r="BW277" s="144"/>
      <c r="BX277" s="144"/>
      <c r="BY277" s="144"/>
      <c r="BZ277" s="144"/>
      <c r="CA277" s="144"/>
      <c r="CB277" s="144"/>
      <c r="CC277" s="144"/>
      <c r="CD277" s="144"/>
      <c r="CE277" s="144"/>
      <c r="CF277" s="144"/>
      <c r="CG277" s="144"/>
      <c r="CH277" s="144"/>
      <c r="CI277" s="144"/>
      <c r="CJ277" s="144"/>
      <c r="CK277" s="144"/>
      <c r="CL277" s="144"/>
      <c r="CM277" s="144"/>
      <c r="CN277" s="144"/>
      <c r="CO277" s="144"/>
      <c r="CP277" s="144"/>
      <c r="CQ277" s="144"/>
      <c r="CR277" s="144"/>
      <c r="CS277" s="144"/>
      <c r="CT277" s="144"/>
      <c r="CU277" s="144"/>
      <c r="CV277" s="144"/>
      <c r="CW277" s="144"/>
      <c r="CX277" s="144"/>
      <c r="CY277" s="144"/>
      <c r="CZ277" s="144"/>
      <c r="DA277" s="144"/>
      <c r="DB277" s="144"/>
      <c r="DC277" s="144"/>
      <c r="DD277" s="144"/>
      <c r="DE277" s="144"/>
    </row>
    <row r="278" spans="1:109" x14ac:dyDescent="0.1">
      <c r="A278" s="113" t="s">
        <v>214</v>
      </c>
      <c r="B278" s="154" t="s">
        <v>199</v>
      </c>
      <c r="C278" s="154" t="s">
        <v>199</v>
      </c>
      <c r="D278" s="154" t="s">
        <v>199</v>
      </c>
      <c r="E278" s="154" t="s">
        <v>199</v>
      </c>
      <c r="F278" s="154" t="s">
        <v>199</v>
      </c>
      <c r="G278" s="154" t="s">
        <v>199</v>
      </c>
      <c r="H278" s="154" t="s">
        <v>199</v>
      </c>
      <c r="I278" s="154" t="s">
        <v>199</v>
      </c>
      <c r="J278" s="154" t="s">
        <v>199</v>
      </c>
      <c r="K278" s="154" t="s">
        <v>199</v>
      </c>
      <c r="L278" s="154" t="s">
        <v>199</v>
      </c>
      <c r="M278" s="148">
        <v>16051.050950000001</v>
      </c>
      <c r="N278" s="148">
        <v>8286.5980899999995</v>
      </c>
      <c r="O278" s="148">
        <v>6863.57654</v>
      </c>
      <c r="P278" s="148">
        <v>9974.7070100000001</v>
      </c>
      <c r="Q278" s="148">
        <v>10335.05516</v>
      </c>
      <c r="R278" s="148">
        <v>12241.143309999999</v>
      </c>
      <c r="S278" s="148">
        <v>8835.5208299999995</v>
      </c>
      <c r="T278" s="148">
        <v>15857.515520000001</v>
      </c>
      <c r="U278" s="148">
        <v>22379.10816</v>
      </c>
      <c r="V278" s="148">
        <v>16149.06163</v>
      </c>
      <c r="W278" s="148">
        <v>32105.725910000001</v>
      </c>
      <c r="X278" s="148">
        <v>24916.40191</v>
      </c>
      <c r="Y278" s="148">
        <v>14399.36303</v>
      </c>
      <c r="Z278" s="148">
        <v>22298.534640000002</v>
      </c>
      <c r="AA278" s="148">
        <v>28594.228660000001</v>
      </c>
      <c r="AB278" s="148">
        <v>43025.690159999998</v>
      </c>
      <c r="AC278" s="148">
        <v>0</v>
      </c>
      <c r="AD278" s="154" t="s">
        <v>199</v>
      </c>
      <c r="AE278" s="154" t="s">
        <v>199</v>
      </c>
      <c r="AF278" s="154" t="s">
        <v>199</v>
      </c>
      <c r="AG278" s="154" t="s">
        <v>199</v>
      </c>
      <c r="AH278" s="154" t="s">
        <v>199</v>
      </c>
      <c r="AI278" s="154" t="s">
        <v>199</v>
      </c>
      <c r="AJ278" s="144"/>
      <c r="AK278" s="144"/>
      <c r="AL278" s="144"/>
      <c r="AM278" s="144"/>
      <c r="AN278" s="144"/>
      <c r="AO278" s="144"/>
      <c r="AP278" s="144"/>
      <c r="AQ278" s="144"/>
      <c r="AR278" s="144"/>
      <c r="AS278" s="144"/>
      <c r="AT278" s="144"/>
      <c r="AU278" s="144"/>
      <c r="AV278" s="144"/>
      <c r="AW278" s="144"/>
      <c r="AX278" s="144"/>
      <c r="AY278" s="144"/>
      <c r="AZ278" s="144"/>
      <c r="BA278" s="144"/>
      <c r="BB278" s="144"/>
      <c r="BC278" s="144"/>
      <c r="BD278" s="144"/>
      <c r="BE278" s="144"/>
      <c r="BF278" s="144"/>
      <c r="BG278" s="144"/>
      <c r="BH278" s="144"/>
      <c r="BI278" s="144"/>
      <c r="BJ278" s="144"/>
      <c r="BK278" s="144"/>
      <c r="BL278" s="144"/>
      <c r="BM278" s="144"/>
      <c r="BN278" s="144"/>
      <c r="BO278" s="144"/>
      <c r="BP278" s="144"/>
      <c r="BQ278" s="144"/>
      <c r="BR278" s="144"/>
      <c r="BS278" s="144"/>
      <c r="BT278" s="144"/>
      <c r="BU278" s="144"/>
      <c r="BV278" s="144"/>
      <c r="BW278" s="144"/>
      <c r="BX278" s="144"/>
      <c r="BY278" s="144"/>
      <c r="BZ278" s="144"/>
      <c r="CA278" s="144"/>
      <c r="CB278" s="144"/>
      <c r="CC278" s="144"/>
      <c r="CD278" s="144"/>
      <c r="CE278" s="144"/>
      <c r="CF278" s="144"/>
      <c r="CG278" s="144"/>
      <c r="CH278" s="144"/>
      <c r="CI278" s="144"/>
      <c r="CJ278" s="144"/>
      <c r="CK278" s="144"/>
      <c r="CL278" s="144"/>
      <c r="CM278" s="144"/>
      <c r="CN278" s="144"/>
      <c r="CO278" s="144"/>
      <c r="CP278" s="144"/>
      <c r="CQ278" s="144"/>
      <c r="CR278" s="144"/>
      <c r="CS278" s="144"/>
      <c r="CT278" s="144"/>
      <c r="CU278" s="144"/>
      <c r="CV278" s="144"/>
      <c r="CW278" s="144"/>
      <c r="CX278" s="144"/>
      <c r="CY278" s="144"/>
      <c r="CZ278" s="144"/>
      <c r="DA278" s="144"/>
      <c r="DB278" s="144"/>
      <c r="DC278" s="144"/>
      <c r="DD278" s="144"/>
      <c r="DE278" s="144"/>
    </row>
    <row r="279" spans="1:109" x14ac:dyDescent="0.1">
      <c r="A279" s="113" t="s">
        <v>215</v>
      </c>
      <c r="B279" s="154" t="s">
        <v>199</v>
      </c>
      <c r="C279" s="154" t="s">
        <v>199</v>
      </c>
      <c r="D279" s="154" t="s">
        <v>199</v>
      </c>
      <c r="E279" s="154" t="s">
        <v>199</v>
      </c>
      <c r="F279" s="154" t="s">
        <v>199</v>
      </c>
      <c r="G279" s="154" t="s">
        <v>199</v>
      </c>
      <c r="H279" s="154" t="s">
        <v>199</v>
      </c>
      <c r="I279" s="154" t="s">
        <v>199</v>
      </c>
      <c r="J279" s="154" t="s">
        <v>199</v>
      </c>
      <c r="K279" s="154" t="s">
        <v>199</v>
      </c>
      <c r="L279" s="154" t="s">
        <v>199</v>
      </c>
      <c r="M279" s="154" t="s">
        <v>164</v>
      </c>
      <c r="N279" s="154" t="s">
        <v>164</v>
      </c>
      <c r="O279" s="154" t="s">
        <v>164</v>
      </c>
      <c r="P279" s="154" t="s">
        <v>164</v>
      </c>
      <c r="Q279" s="154" t="s">
        <v>251</v>
      </c>
      <c r="R279" s="154" t="s">
        <v>251</v>
      </c>
      <c r="S279" s="154" t="s">
        <v>251</v>
      </c>
      <c r="T279" s="154" t="s">
        <v>249</v>
      </c>
      <c r="U279" s="154" t="s">
        <v>164</v>
      </c>
      <c r="V279" s="154" t="s">
        <v>164</v>
      </c>
      <c r="W279" s="154" t="s">
        <v>164</v>
      </c>
      <c r="X279" s="154" t="s">
        <v>164</v>
      </c>
      <c r="Y279" s="154" t="s">
        <v>164</v>
      </c>
      <c r="Z279" s="154" t="s">
        <v>164</v>
      </c>
      <c r="AA279" s="154" t="s">
        <v>164</v>
      </c>
      <c r="AB279" s="154" t="s">
        <v>260</v>
      </c>
      <c r="AC279" s="154" t="s">
        <v>177</v>
      </c>
      <c r="AD279" s="154" t="s">
        <v>199</v>
      </c>
      <c r="AE279" s="154" t="s">
        <v>199</v>
      </c>
      <c r="AF279" s="154" t="s">
        <v>199</v>
      </c>
      <c r="AG279" s="154" t="s">
        <v>199</v>
      </c>
      <c r="AH279" s="154" t="s">
        <v>199</v>
      </c>
      <c r="AI279" s="154" t="s">
        <v>199</v>
      </c>
      <c r="AJ279" s="144"/>
      <c r="AK279" s="144"/>
      <c r="AL279" s="144"/>
      <c r="AM279" s="144"/>
      <c r="AN279" s="144"/>
      <c r="AO279" s="144"/>
      <c r="AP279" s="144"/>
      <c r="AQ279" s="144"/>
      <c r="AR279" s="144"/>
      <c r="AS279" s="144"/>
      <c r="AT279" s="144"/>
      <c r="AU279" s="144"/>
      <c r="AV279" s="144"/>
      <c r="AW279" s="144"/>
      <c r="AX279" s="144"/>
      <c r="AY279" s="144"/>
      <c r="AZ279" s="144"/>
      <c r="BA279" s="144"/>
      <c r="BB279" s="144"/>
      <c r="BC279" s="144"/>
      <c r="BD279" s="144"/>
      <c r="BE279" s="144"/>
      <c r="BF279" s="144"/>
      <c r="BG279" s="144"/>
      <c r="BH279" s="144"/>
      <c r="BI279" s="144"/>
      <c r="BJ279" s="144"/>
      <c r="BK279" s="144"/>
      <c r="BL279" s="144"/>
      <c r="BM279" s="144"/>
      <c r="BN279" s="144"/>
      <c r="BO279" s="144"/>
      <c r="BP279" s="144"/>
      <c r="BQ279" s="144"/>
      <c r="BR279" s="144"/>
      <c r="BS279" s="144"/>
      <c r="BT279" s="144"/>
      <c r="BU279" s="144"/>
      <c r="BV279" s="144"/>
      <c r="BW279" s="144"/>
      <c r="BX279" s="144"/>
      <c r="BY279" s="144"/>
      <c r="BZ279" s="144"/>
      <c r="CA279" s="144"/>
      <c r="CB279" s="144"/>
      <c r="CC279" s="144"/>
      <c r="CD279" s="144"/>
      <c r="CE279" s="144"/>
      <c r="CF279" s="144"/>
      <c r="CG279" s="144"/>
      <c r="CH279" s="144"/>
      <c r="CI279" s="144"/>
      <c r="CJ279" s="144"/>
      <c r="CK279" s="144"/>
      <c r="CL279" s="144"/>
      <c r="CM279" s="144"/>
      <c r="CN279" s="144"/>
      <c r="CO279" s="144"/>
      <c r="CP279" s="144"/>
      <c r="CQ279" s="144"/>
      <c r="CR279" s="144"/>
      <c r="CS279" s="144"/>
      <c r="CT279" s="144"/>
      <c r="CU279" s="144"/>
      <c r="CV279" s="144"/>
      <c r="CW279" s="144"/>
      <c r="CX279" s="144"/>
      <c r="CY279" s="144"/>
      <c r="CZ279" s="144"/>
      <c r="DA279" s="144"/>
      <c r="DB279" s="144"/>
      <c r="DC279" s="144"/>
      <c r="DD279" s="144"/>
      <c r="DE279" s="144"/>
    </row>
    <row r="280" spans="1:109" x14ac:dyDescent="0.1">
      <c r="A280" s="113" t="s">
        <v>237</v>
      </c>
      <c r="B280" s="154" t="s">
        <v>199</v>
      </c>
      <c r="C280" s="154" t="s">
        <v>199</v>
      </c>
      <c r="D280" s="154" t="s">
        <v>199</v>
      </c>
      <c r="E280" s="154" t="s">
        <v>199</v>
      </c>
      <c r="F280" s="154" t="s">
        <v>199</v>
      </c>
      <c r="G280" s="154" t="s">
        <v>199</v>
      </c>
      <c r="H280" s="154" t="s">
        <v>199</v>
      </c>
      <c r="I280" s="154" t="s">
        <v>199</v>
      </c>
      <c r="J280" s="154" t="s">
        <v>199</v>
      </c>
      <c r="K280" s="154" t="s">
        <v>199</v>
      </c>
      <c r="L280" s="154" t="s">
        <v>199</v>
      </c>
      <c r="M280" s="154" t="s">
        <v>238</v>
      </c>
      <c r="N280" s="154" t="s">
        <v>238</v>
      </c>
      <c r="O280" s="154" t="s">
        <v>238</v>
      </c>
      <c r="P280" s="154" t="s">
        <v>238</v>
      </c>
      <c r="Q280" s="154" t="s">
        <v>238</v>
      </c>
      <c r="R280" s="154" t="s">
        <v>238</v>
      </c>
      <c r="S280" s="154" t="s">
        <v>238</v>
      </c>
      <c r="T280" s="154" t="s">
        <v>238</v>
      </c>
      <c r="U280" s="154" t="s">
        <v>238</v>
      </c>
      <c r="V280" s="154" t="s">
        <v>238</v>
      </c>
      <c r="W280" s="154" t="s">
        <v>238</v>
      </c>
      <c r="X280" s="154" t="s">
        <v>238</v>
      </c>
      <c r="Y280" s="154" t="s">
        <v>238</v>
      </c>
      <c r="Z280" s="154" t="s">
        <v>238</v>
      </c>
      <c r="AA280" s="154" t="s">
        <v>238</v>
      </c>
      <c r="AB280" s="154" t="s">
        <v>238</v>
      </c>
      <c r="AC280" s="154" t="s">
        <v>238</v>
      </c>
      <c r="AD280" s="154" t="s">
        <v>199</v>
      </c>
      <c r="AE280" s="154" t="s">
        <v>199</v>
      </c>
      <c r="AF280" s="154" t="s">
        <v>199</v>
      </c>
      <c r="AG280" s="154" t="s">
        <v>199</v>
      </c>
      <c r="AH280" s="154" t="s">
        <v>199</v>
      </c>
      <c r="AI280" s="154" t="s">
        <v>199</v>
      </c>
      <c r="AJ280" s="144"/>
      <c r="AK280" s="144"/>
      <c r="AL280" s="144"/>
      <c r="AM280" s="144"/>
      <c r="AN280" s="144"/>
      <c r="AO280" s="144"/>
      <c r="AP280" s="144"/>
      <c r="AQ280" s="144"/>
      <c r="AR280" s="144"/>
      <c r="AS280" s="144"/>
      <c r="AT280" s="144"/>
      <c r="AU280" s="144"/>
      <c r="AV280" s="144"/>
      <c r="AW280" s="144"/>
      <c r="AX280" s="144"/>
      <c r="AY280" s="144"/>
      <c r="AZ280" s="144"/>
      <c r="BA280" s="144"/>
      <c r="BB280" s="144"/>
      <c r="BC280" s="144"/>
      <c r="BD280" s="144"/>
      <c r="BE280" s="144"/>
      <c r="BF280" s="144"/>
      <c r="BG280" s="144"/>
      <c r="BH280" s="144"/>
      <c r="BI280" s="144"/>
      <c r="BJ280" s="144"/>
      <c r="BK280" s="144"/>
      <c r="BL280" s="144"/>
      <c r="BM280" s="144"/>
      <c r="BN280" s="144"/>
      <c r="BO280" s="144"/>
      <c r="BP280" s="144"/>
      <c r="BQ280" s="144"/>
      <c r="BR280" s="144"/>
      <c r="BS280" s="144"/>
      <c r="BT280" s="144"/>
      <c r="BU280" s="144"/>
      <c r="BV280" s="144"/>
      <c r="BW280" s="144"/>
      <c r="BX280" s="144"/>
      <c r="BY280" s="144"/>
      <c r="BZ280" s="144"/>
      <c r="CA280" s="144"/>
      <c r="CB280" s="144"/>
      <c r="CC280" s="144"/>
      <c r="CD280" s="144"/>
      <c r="CE280" s="144"/>
      <c r="CF280" s="144"/>
      <c r="CG280" s="144"/>
      <c r="CH280" s="144"/>
      <c r="CI280" s="144"/>
      <c r="CJ280" s="144"/>
      <c r="CK280" s="144"/>
      <c r="CL280" s="144"/>
      <c r="CM280" s="144"/>
      <c r="CN280" s="144"/>
      <c r="CO280" s="144"/>
      <c r="CP280" s="144"/>
      <c r="CQ280" s="144"/>
      <c r="CR280" s="144"/>
      <c r="CS280" s="144"/>
      <c r="CT280" s="144"/>
      <c r="CU280" s="144"/>
      <c r="CV280" s="144"/>
      <c r="CW280" s="144"/>
      <c r="CX280" s="144"/>
      <c r="CY280" s="144"/>
      <c r="CZ280" s="144"/>
      <c r="DA280" s="144"/>
      <c r="DB280" s="144"/>
      <c r="DC280" s="144"/>
      <c r="DD280" s="144"/>
      <c r="DE280" s="144"/>
    </row>
    <row r="281" spans="1:109" x14ac:dyDescent="0.1"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44"/>
      <c r="AH281" s="144"/>
      <c r="AI281" s="144"/>
      <c r="AJ281" s="144"/>
      <c r="AK281" s="144"/>
      <c r="AL281" s="144"/>
      <c r="AM281" s="144"/>
      <c r="AN281" s="144"/>
      <c r="AO281" s="144"/>
      <c r="AP281" s="144"/>
      <c r="AQ281" s="144"/>
      <c r="AR281" s="144"/>
      <c r="AS281" s="144"/>
      <c r="AT281" s="144"/>
      <c r="AU281" s="144"/>
      <c r="AV281" s="144"/>
      <c r="AW281" s="144"/>
      <c r="AX281" s="144"/>
      <c r="AY281" s="144"/>
      <c r="AZ281" s="144"/>
      <c r="BA281" s="144"/>
      <c r="BB281" s="144"/>
      <c r="BC281" s="144"/>
      <c r="BD281" s="144"/>
      <c r="BE281" s="144"/>
      <c r="BF281" s="144"/>
      <c r="BG281" s="144"/>
      <c r="BH281" s="144"/>
      <c r="BI281" s="144"/>
      <c r="BJ281" s="144"/>
      <c r="BK281" s="144"/>
      <c r="BL281" s="144"/>
      <c r="BM281" s="144"/>
      <c r="BN281" s="144"/>
      <c r="BO281" s="144"/>
      <c r="BP281" s="144"/>
      <c r="BQ281" s="144"/>
      <c r="BR281" s="144"/>
      <c r="BS281" s="144"/>
      <c r="BT281" s="144"/>
      <c r="BU281" s="144"/>
      <c r="BV281" s="144"/>
      <c r="BW281" s="144"/>
      <c r="BX281" s="144"/>
      <c r="BY281" s="144"/>
      <c r="BZ281" s="144"/>
      <c r="CA281" s="144"/>
      <c r="CB281" s="144"/>
      <c r="CC281" s="144"/>
      <c r="CD281" s="144"/>
      <c r="CE281" s="144"/>
      <c r="CF281" s="144"/>
      <c r="CG281" s="144"/>
      <c r="CH281" s="144"/>
      <c r="CI281" s="144"/>
      <c r="CJ281" s="144"/>
      <c r="CK281" s="144"/>
      <c r="CL281" s="144"/>
      <c r="CM281" s="144"/>
      <c r="CN281" s="144"/>
      <c r="CO281" s="144"/>
      <c r="CP281" s="144"/>
      <c r="CQ281" s="144"/>
      <c r="CR281" s="144"/>
      <c r="CS281" s="144"/>
      <c r="CT281" s="144"/>
      <c r="CU281" s="144"/>
      <c r="CV281" s="144"/>
      <c r="CW281" s="144"/>
      <c r="CX281" s="144"/>
      <c r="CY281" s="144"/>
      <c r="CZ281" s="144"/>
      <c r="DA281" s="144"/>
      <c r="DB281" s="144"/>
      <c r="DC281" s="144"/>
      <c r="DD281" s="144"/>
      <c r="DE281" s="144"/>
    </row>
    <row r="282" spans="1:109" ht="12.75" x14ac:dyDescent="0.1">
      <c r="A282" s="149"/>
      <c r="B282" s="149" t="s">
        <v>343</v>
      </c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  <c r="AE282" s="144"/>
      <c r="AF282" s="144"/>
      <c r="AG282" s="144"/>
      <c r="AH282" s="144"/>
      <c r="AI282" s="144"/>
      <c r="AJ282" s="144"/>
      <c r="AK282" s="144"/>
      <c r="AL282" s="144"/>
      <c r="AM282" s="144"/>
      <c r="AN282" s="144"/>
      <c r="AO282" s="144"/>
      <c r="AP282" s="144"/>
      <c r="AQ282" s="144"/>
      <c r="AR282" s="144"/>
      <c r="AS282" s="144"/>
      <c r="AT282" s="144"/>
      <c r="AU282" s="144"/>
      <c r="AV282" s="144"/>
      <c r="AW282" s="144"/>
      <c r="AX282" s="144"/>
      <c r="AY282" s="144"/>
      <c r="AZ282" s="144"/>
      <c r="BA282" s="144"/>
      <c r="BB282" s="144"/>
      <c r="BC282" s="144"/>
      <c r="BD282" s="144"/>
      <c r="BE282" s="144"/>
      <c r="BF282" s="144"/>
      <c r="BG282" s="144"/>
      <c r="BH282" s="144"/>
      <c r="BI282" s="144"/>
      <c r="BJ282" s="144"/>
      <c r="BK282" s="144"/>
      <c r="BL282" s="144"/>
      <c r="BM282" s="144"/>
      <c r="BN282" s="144"/>
      <c r="BO282" s="144"/>
      <c r="BP282" s="144"/>
      <c r="BQ282" s="144"/>
      <c r="BR282" s="144"/>
      <c r="BS282" s="144"/>
      <c r="BT282" s="144"/>
      <c r="BU282" s="144"/>
      <c r="BV282" s="144"/>
      <c r="BW282" s="144"/>
      <c r="BX282" s="144"/>
      <c r="BY282" s="144"/>
      <c r="BZ282" s="144"/>
      <c r="CA282" s="144"/>
      <c r="CB282" s="144"/>
      <c r="CC282" s="144"/>
      <c r="CD282" s="144"/>
      <c r="CE282" s="144"/>
      <c r="CF282" s="144"/>
      <c r="CG282" s="144"/>
      <c r="CH282" s="144"/>
      <c r="CI282" s="144"/>
      <c r="CJ282" s="144"/>
      <c r="CK282" s="144"/>
      <c r="CL282" s="144"/>
      <c r="CM282" s="144"/>
      <c r="CN282" s="144"/>
      <c r="CO282" s="144"/>
      <c r="CP282" s="144"/>
      <c r="CQ282" s="144"/>
      <c r="CR282" s="144"/>
      <c r="CS282" s="144"/>
      <c r="CT282" s="144"/>
      <c r="CU282" s="144"/>
      <c r="CV282" s="144"/>
      <c r="CW282" s="144"/>
      <c r="CX282" s="144"/>
      <c r="CY282" s="144"/>
      <c r="CZ282" s="144"/>
      <c r="DA282" s="144"/>
      <c r="DB282" s="144"/>
      <c r="DC282" s="144"/>
      <c r="DD282" s="144"/>
      <c r="DE282" s="144"/>
    </row>
    <row r="283" spans="1:109" ht="12.75" x14ac:dyDescent="0.25">
      <c r="A283" s="150" t="s">
        <v>152</v>
      </c>
      <c r="B283" s="151" t="s">
        <v>344</v>
      </c>
      <c r="C283" s="151" t="s">
        <v>345</v>
      </c>
      <c r="D283" s="151" t="s">
        <v>346</v>
      </c>
      <c r="E283" s="151" t="s">
        <v>347</v>
      </c>
      <c r="F283" s="151" t="s">
        <v>348</v>
      </c>
      <c r="G283" s="151" t="s">
        <v>349</v>
      </c>
      <c r="H283" s="151" t="s">
        <v>350</v>
      </c>
      <c r="I283" s="151" t="s">
        <v>351</v>
      </c>
      <c r="J283" s="151" t="s">
        <v>352</v>
      </c>
      <c r="K283" s="151" t="s">
        <v>353</v>
      </c>
      <c r="L283" s="151" t="s">
        <v>354</v>
      </c>
      <c r="M283" s="151" t="s">
        <v>355</v>
      </c>
      <c r="N283" s="151" t="s">
        <v>356</v>
      </c>
      <c r="O283" s="151" t="s">
        <v>357</v>
      </c>
      <c r="P283" s="151" t="s">
        <v>358</v>
      </c>
      <c r="Q283" s="151" t="s">
        <v>359</v>
      </c>
      <c r="R283" s="151" t="s">
        <v>360</v>
      </c>
      <c r="S283" s="151" t="s">
        <v>361</v>
      </c>
      <c r="T283" s="151" t="s">
        <v>362</v>
      </c>
      <c r="U283" s="151" t="s">
        <v>363</v>
      </c>
      <c r="V283" s="151" t="s">
        <v>364</v>
      </c>
      <c r="W283" s="151" t="s">
        <v>365</v>
      </c>
      <c r="X283" s="151" t="s">
        <v>366</v>
      </c>
      <c r="Y283" s="151" t="s">
        <v>367</v>
      </c>
      <c r="Z283" s="151" t="s">
        <v>368</v>
      </c>
      <c r="AA283" s="151" t="s">
        <v>369</v>
      </c>
      <c r="AB283" s="151" t="s">
        <v>370</v>
      </c>
      <c r="AC283" s="151" t="s">
        <v>371</v>
      </c>
      <c r="AD283" s="151" t="s">
        <v>372</v>
      </c>
      <c r="AE283" s="151" t="s">
        <v>373</v>
      </c>
      <c r="AF283" s="151" t="s">
        <v>374</v>
      </c>
      <c r="AG283" s="151" t="s">
        <v>375</v>
      </c>
      <c r="AH283" s="151" t="s">
        <v>376</v>
      </c>
      <c r="AI283" s="151" t="s">
        <v>377</v>
      </c>
      <c r="AJ283" s="151" t="s">
        <v>378</v>
      </c>
      <c r="AK283" s="151" t="s">
        <v>379</v>
      </c>
      <c r="AL283" s="151" t="s">
        <v>380</v>
      </c>
      <c r="AM283" s="151" t="s">
        <v>381</v>
      </c>
      <c r="AN283" s="151" t="s">
        <v>382</v>
      </c>
      <c r="AO283" s="151" t="s">
        <v>383</v>
      </c>
      <c r="AP283" s="151" t="s">
        <v>384</v>
      </c>
      <c r="AQ283" s="151" t="s">
        <v>385</v>
      </c>
      <c r="AR283" s="151" t="s">
        <v>386</v>
      </c>
      <c r="AS283" s="151" t="s">
        <v>387</v>
      </c>
      <c r="AT283" s="151" t="s">
        <v>388</v>
      </c>
      <c r="AU283" s="151" t="s">
        <v>389</v>
      </c>
      <c r="AV283" s="151" t="s">
        <v>390</v>
      </c>
      <c r="AW283" s="151" t="s">
        <v>391</v>
      </c>
      <c r="AX283" s="151" t="s">
        <v>392</v>
      </c>
      <c r="AY283" s="151" t="s">
        <v>393</v>
      </c>
      <c r="AZ283" s="151" t="s">
        <v>394</v>
      </c>
      <c r="BA283" s="151" t="s">
        <v>395</v>
      </c>
      <c r="BB283" s="151" t="s">
        <v>396</v>
      </c>
      <c r="BC283" s="151" t="s">
        <v>397</v>
      </c>
      <c r="BD283" s="151" t="s">
        <v>398</v>
      </c>
      <c r="BE283" s="151" t="s">
        <v>399</v>
      </c>
      <c r="BF283" s="151" t="s">
        <v>400</v>
      </c>
      <c r="BG283" s="151" t="s">
        <v>401</v>
      </c>
      <c r="BH283" s="151" t="s">
        <v>402</v>
      </c>
      <c r="BI283" s="151" t="s">
        <v>403</v>
      </c>
      <c r="BJ283" s="151" t="s">
        <v>404</v>
      </c>
      <c r="BK283" s="151" t="s">
        <v>405</v>
      </c>
      <c r="BL283" s="151" t="s">
        <v>406</v>
      </c>
      <c r="BM283" s="151" t="s">
        <v>407</v>
      </c>
      <c r="BN283" s="151" t="s">
        <v>408</v>
      </c>
      <c r="BO283" s="151" t="s">
        <v>409</v>
      </c>
      <c r="BP283" s="151" t="s">
        <v>410</v>
      </c>
      <c r="BQ283" s="151" t="s">
        <v>411</v>
      </c>
      <c r="BR283" s="151" t="s">
        <v>412</v>
      </c>
      <c r="BS283" s="151" t="s">
        <v>413</v>
      </c>
      <c r="BT283" s="151" t="s">
        <v>414</v>
      </c>
      <c r="BU283" s="151" t="s">
        <v>415</v>
      </c>
      <c r="BV283" s="151" t="s">
        <v>416</v>
      </c>
      <c r="BW283" s="151" t="s">
        <v>417</v>
      </c>
      <c r="BX283" s="151" t="s">
        <v>418</v>
      </c>
      <c r="BY283" s="151" t="s">
        <v>419</v>
      </c>
      <c r="BZ283" s="151" t="s">
        <v>420</v>
      </c>
      <c r="CA283" s="151" t="s">
        <v>421</v>
      </c>
      <c r="CB283" s="151" t="s">
        <v>422</v>
      </c>
      <c r="CC283" s="151" t="s">
        <v>423</v>
      </c>
      <c r="CD283" s="151" t="s">
        <v>424</v>
      </c>
      <c r="CE283" s="151" t="s">
        <v>425</v>
      </c>
      <c r="CF283" s="151" t="s">
        <v>426</v>
      </c>
      <c r="CG283" s="151" t="s">
        <v>427</v>
      </c>
      <c r="CH283" s="151" t="s">
        <v>428</v>
      </c>
      <c r="CI283" s="151" t="s">
        <v>429</v>
      </c>
      <c r="CJ283" s="151" t="s">
        <v>430</v>
      </c>
      <c r="CK283" s="151" t="s">
        <v>431</v>
      </c>
      <c r="CL283" s="151" t="s">
        <v>432</v>
      </c>
      <c r="CM283" s="151" t="s">
        <v>433</v>
      </c>
      <c r="CN283" s="151" t="s">
        <v>434</v>
      </c>
      <c r="CO283" s="151" t="s">
        <v>435</v>
      </c>
      <c r="CP283" s="151" t="s">
        <v>436</v>
      </c>
      <c r="CQ283" s="151" t="s">
        <v>437</v>
      </c>
      <c r="CR283" s="151" t="s">
        <v>438</v>
      </c>
      <c r="CS283" s="151" t="s">
        <v>439</v>
      </c>
      <c r="CT283" s="151" t="s">
        <v>440</v>
      </c>
      <c r="CU283" s="151" t="s">
        <v>441</v>
      </c>
      <c r="CV283" s="151" t="s">
        <v>442</v>
      </c>
      <c r="CW283" s="151" t="s">
        <v>443</v>
      </c>
      <c r="CX283" s="151" t="s">
        <v>444</v>
      </c>
      <c r="CY283" s="151" t="s">
        <v>445</v>
      </c>
      <c r="CZ283" s="151" t="s">
        <v>446</v>
      </c>
      <c r="DA283" s="151" t="s">
        <v>447</v>
      </c>
      <c r="DB283" s="151" t="s">
        <v>448</v>
      </c>
      <c r="DC283" s="151" t="s">
        <v>449</v>
      </c>
      <c r="DD283" s="151" t="s">
        <v>450</v>
      </c>
      <c r="DE283" s="151" t="s">
        <v>451</v>
      </c>
    </row>
    <row r="284" spans="1:109" x14ac:dyDescent="0.1">
      <c r="A284" s="115" t="s">
        <v>193</v>
      </c>
      <c r="B284" s="152">
        <v>0.15</v>
      </c>
      <c r="C284" s="152">
        <v>0.19</v>
      </c>
      <c r="D284" s="152">
        <v>0.16</v>
      </c>
      <c r="E284" s="152">
        <v>0.14499999999999999</v>
      </c>
      <c r="F284" s="152">
        <v>0.11</v>
      </c>
      <c r="G284" s="152">
        <v>0.21</v>
      </c>
      <c r="H284" s="152">
        <v>0.21</v>
      </c>
      <c r="I284" s="152">
        <v>0.19</v>
      </c>
      <c r="J284" s="152">
        <v>0.17499999999999999</v>
      </c>
      <c r="K284" s="152">
        <v>0.22500000000000001</v>
      </c>
      <c r="L284" s="152">
        <v>0.20499999999999999</v>
      </c>
      <c r="M284" s="152">
        <v>0.185</v>
      </c>
      <c r="N284" s="152">
        <v>0.2</v>
      </c>
      <c r="O284" s="152">
        <v>0.26</v>
      </c>
      <c r="P284" s="152">
        <v>0.24</v>
      </c>
      <c r="Q284" s="152">
        <v>0.2</v>
      </c>
      <c r="R284" s="152">
        <v>0.185</v>
      </c>
      <c r="S284" s="152">
        <v>0.28499999999999998</v>
      </c>
      <c r="T284" s="152">
        <v>0.27500000000000002</v>
      </c>
      <c r="U284" s="152">
        <v>0.23</v>
      </c>
      <c r="V284" s="152">
        <v>0.23</v>
      </c>
      <c r="W284" s="152">
        <v>0.3175</v>
      </c>
      <c r="X284" s="152">
        <v>0.25</v>
      </c>
      <c r="Y284" s="152">
        <v>0.23</v>
      </c>
      <c r="Z284" s="152">
        <v>0.23499999999999999</v>
      </c>
      <c r="AA284" s="152">
        <v>0.34</v>
      </c>
      <c r="AB284" s="152">
        <v>0.28000000000000003</v>
      </c>
      <c r="AC284" s="152">
        <v>0.23</v>
      </c>
      <c r="AD284" s="152">
        <v>0.245</v>
      </c>
      <c r="AE284" s="152">
        <v>0.375</v>
      </c>
      <c r="AF284" s="152">
        <v>0.31</v>
      </c>
      <c r="AG284" s="152">
        <v>0.26</v>
      </c>
      <c r="AH284" s="152">
        <v>0.28000000000000003</v>
      </c>
      <c r="AI284" s="152">
        <v>0.42499999999999999</v>
      </c>
      <c r="AJ284" s="152">
        <v>0.35499999999999998</v>
      </c>
      <c r="AK284" s="152">
        <v>0.28999999999999998</v>
      </c>
      <c r="AL284" s="152">
        <v>0.33500000000000002</v>
      </c>
      <c r="AM284" s="152">
        <v>0.505</v>
      </c>
      <c r="AN284" s="152">
        <v>0.41499999999999998</v>
      </c>
      <c r="AO284" s="152">
        <v>0.32</v>
      </c>
      <c r="AP284" s="152">
        <v>0.32500000000000001</v>
      </c>
      <c r="AQ284" s="152">
        <v>0.46</v>
      </c>
      <c r="AR284" s="152">
        <v>0.41</v>
      </c>
      <c r="AS284" s="152">
        <v>0.33</v>
      </c>
      <c r="AT284" s="152">
        <v>0.4</v>
      </c>
      <c r="AU284" s="152">
        <v>0.53</v>
      </c>
      <c r="AV284" s="152">
        <v>0.46</v>
      </c>
      <c r="AW284" s="152">
        <v>0.36</v>
      </c>
      <c r="AX284" s="152">
        <v>0.43</v>
      </c>
      <c r="AY284" s="152">
        <v>0.58499999999999996</v>
      </c>
      <c r="AZ284" s="152">
        <v>0.51500000000000001</v>
      </c>
      <c r="BA284" s="152">
        <v>0.39500000000000002</v>
      </c>
      <c r="BB284" s="152">
        <v>0.44500000000000001</v>
      </c>
      <c r="BC284" s="152">
        <v>0.61</v>
      </c>
      <c r="BD284" s="152">
        <v>0.51</v>
      </c>
      <c r="BE284" s="152">
        <v>0.45</v>
      </c>
      <c r="BF284" s="152">
        <v>0.46</v>
      </c>
      <c r="BG284" s="152">
        <v>0.63</v>
      </c>
      <c r="BH284" s="152">
        <v>0.53</v>
      </c>
      <c r="BI284" s="152">
        <v>0.46</v>
      </c>
      <c r="BJ284" s="152">
        <v>0.44</v>
      </c>
      <c r="BK284" s="152">
        <v>0.64</v>
      </c>
      <c r="BL284" s="152">
        <v>0.53</v>
      </c>
      <c r="BM284" s="152">
        <v>0.44</v>
      </c>
      <c r="BN284" s="152">
        <v>0.48</v>
      </c>
      <c r="BO284" s="152">
        <v>0.63</v>
      </c>
      <c r="BP284" s="152">
        <v>0.51</v>
      </c>
      <c r="BQ284" s="152">
        <v>0.38</v>
      </c>
      <c r="BR284" s="152">
        <v>0.45</v>
      </c>
      <c r="BS284" s="152">
        <v>0.6</v>
      </c>
      <c r="BT284" s="152">
        <v>0.49</v>
      </c>
      <c r="BU284" s="152">
        <v>0.37</v>
      </c>
      <c r="BV284" s="152">
        <v>0.43</v>
      </c>
      <c r="BW284" s="152">
        <v>0.59</v>
      </c>
      <c r="BX284" s="152">
        <v>0.5</v>
      </c>
      <c r="BY284" s="152">
        <v>0.39</v>
      </c>
      <c r="BZ284" s="152">
        <v>0.47</v>
      </c>
      <c r="CA284" s="152">
        <v>0.61</v>
      </c>
      <c r="CB284" s="152">
        <v>0.57999999999999996</v>
      </c>
      <c r="CC284" s="152">
        <v>0.43</v>
      </c>
      <c r="CD284" s="152">
        <v>0.48</v>
      </c>
      <c r="CE284" s="152">
        <v>0.63</v>
      </c>
      <c r="CF284" s="152">
        <v>0.56000000000000005</v>
      </c>
      <c r="CG284" s="152">
        <v>0.44</v>
      </c>
      <c r="CH284" s="152">
        <v>0.51</v>
      </c>
      <c r="CI284" s="152">
        <v>0.42</v>
      </c>
      <c r="CJ284" s="152">
        <v>0.55000000000000004</v>
      </c>
      <c r="CK284" s="152">
        <v>0.47</v>
      </c>
      <c r="CL284" s="152">
        <v>0.55000000000000004</v>
      </c>
      <c r="CM284" s="152">
        <v>0.68</v>
      </c>
      <c r="CN284" s="152">
        <v>0.65</v>
      </c>
      <c r="CO284" s="152">
        <v>0.45</v>
      </c>
      <c r="CP284" s="152">
        <v>0.64</v>
      </c>
      <c r="CQ284" s="152">
        <v>0.7</v>
      </c>
      <c r="CR284" s="152">
        <v>0.69</v>
      </c>
      <c r="CS284" s="152">
        <v>0.45</v>
      </c>
      <c r="CT284" s="153">
        <v>0.64517999999999998</v>
      </c>
      <c r="CU284" s="153">
        <v>0.72885</v>
      </c>
      <c r="CV284" s="153">
        <v>0.71853</v>
      </c>
      <c r="CW284" s="153">
        <v>0.50578000000000001</v>
      </c>
      <c r="CX284" s="153">
        <v>0.69045999999999996</v>
      </c>
      <c r="CY284" s="153">
        <v>0.78903999999999996</v>
      </c>
      <c r="CZ284" s="153">
        <v>0.77266999999999997</v>
      </c>
      <c r="DA284" s="153">
        <v>0.55001</v>
      </c>
      <c r="DB284" s="153">
        <v>0.72211000000000003</v>
      </c>
      <c r="DC284" s="153">
        <v>0.83933999999999997</v>
      </c>
      <c r="DD284" s="153">
        <v>0.80855999999999995</v>
      </c>
      <c r="DE284" s="153">
        <v>0.58774999999999999</v>
      </c>
    </row>
    <row r="285" spans="1:109" x14ac:dyDescent="0.1">
      <c r="A285" s="113" t="s">
        <v>210</v>
      </c>
      <c r="B285" s="153">
        <v>0.14000000000000001</v>
      </c>
      <c r="C285" s="153">
        <v>0.1925</v>
      </c>
      <c r="D285" s="153">
        <v>0.16750000000000001</v>
      </c>
      <c r="E285" s="153">
        <v>0.15167</v>
      </c>
      <c r="F285" s="153">
        <v>0.10582999999999999</v>
      </c>
      <c r="G285" s="153">
        <v>0.20374999999999999</v>
      </c>
      <c r="H285" s="153">
        <v>0.20250000000000001</v>
      </c>
      <c r="I285" s="153">
        <v>0.192</v>
      </c>
      <c r="J285" s="153">
        <v>0.16600000000000001</v>
      </c>
      <c r="K285" s="153">
        <v>0.217</v>
      </c>
      <c r="L285" s="153">
        <v>0.19900000000000001</v>
      </c>
      <c r="M285" s="153">
        <v>0.1835</v>
      </c>
      <c r="N285" s="153">
        <v>0.1895</v>
      </c>
      <c r="O285" s="153">
        <v>0.25933</v>
      </c>
      <c r="P285" s="153">
        <v>0.23893</v>
      </c>
      <c r="Q285" s="153">
        <v>0.19893</v>
      </c>
      <c r="R285" s="153">
        <v>0.1865</v>
      </c>
      <c r="S285" s="153">
        <v>0.27</v>
      </c>
      <c r="T285" s="153">
        <v>0.25968999999999998</v>
      </c>
      <c r="U285" s="153">
        <v>0.22178</v>
      </c>
      <c r="V285" s="153">
        <v>0.219</v>
      </c>
      <c r="W285" s="153">
        <v>0.31767000000000001</v>
      </c>
      <c r="X285" s="153">
        <v>0.2339</v>
      </c>
      <c r="Y285" s="153">
        <v>0.19900000000000001</v>
      </c>
      <c r="Z285" s="153">
        <v>0.2165</v>
      </c>
      <c r="AA285" s="153">
        <v>0.32167000000000001</v>
      </c>
      <c r="AB285" s="153">
        <v>0.26400000000000001</v>
      </c>
      <c r="AC285" s="153">
        <v>0.222</v>
      </c>
      <c r="AD285" s="153">
        <v>0.24088000000000001</v>
      </c>
      <c r="AE285" s="153">
        <v>0.35843999999999998</v>
      </c>
      <c r="AF285" s="153">
        <v>0.29561999999999999</v>
      </c>
      <c r="AG285" s="153">
        <v>0.25033</v>
      </c>
      <c r="AH285" s="153">
        <v>0.26535999999999998</v>
      </c>
      <c r="AI285" s="153">
        <v>0.40899999999999997</v>
      </c>
      <c r="AJ285" s="153">
        <v>0.34192</v>
      </c>
      <c r="AK285" s="153">
        <v>0.27461999999999998</v>
      </c>
      <c r="AL285" s="153">
        <v>0.31308000000000002</v>
      </c>
      <c r="AM285" s="153">
        <v>0.47909000000000002</v>
      </c>
      <c r="AN285" s="153">
        <v>0.38374999999999998</v>
      </c>
      <c r="AO285" s="153">
        <v>0.30742000000000003</v>
      </c>
      <c r="AP285" s="153">
        <v>0.32344000000000001</v>
      </c>
      <c r="AQ285" s="153">
        <v>0.44400000000000001</v>
      </c>
      <c r="AR285" s="153">
        <v>0.40550000000000003</v>
      </c>
      <c r="AS285" s="153">
        <v>0.33028000000000002</v>
      </c>
      <c r="AT285" s="153">
        <v>0.36899999999999999</v>
      </c>
      <c r="AU285" s="153">
        <v>0.51292000000000004</v>
      </c>
      <c r="AV285" s="153">
        <v>0.44507000000000002</v>
      </c>
      <c r="AW285" s="153">
        <v>0.35796</v>
      </c>
      <c r="AX285" s="153">
        <v>0.43252000000000002</v>
      </c>
      <c r="AY285" s="153">
        <v>0.58057000000000003</v>
      </c>
      <c r="AZ285" s="153">
        <v>0.50827999999999995</v>
      </c>
      <c r="BA285" s="153">
        <v>0.38869999999999999</v>
      </c>
      <c r="BB285" s="153">
        <v>0.43818000000000001</v>
      </c>
      <c r="BC285" s="153">
        <v>0.59436999999999995</v>
      </c>
      <c r="BD285" s="153">
        <v>0.50697000000000003</v>
      </c>
      <c r="BE285" s="153">
        <v>0.43503000000000003</v>
      </c>
      <c r="BF285" s="153">
        <v>0.44663999999999998</v>
      </c>
      <c r="BG285" s="153">
        <v>0.63063999999999998</v>
      </c>
      <c r="BH285" s="153">
        <v>0.53444999999999998</v>
      </c>
      <c r="BI285" s="153">
        <v>0.46276</v>
      </c>
      <c r="BJ285" s="153">
        <v>0.44098999999999999</v>
      </c>
      <c r="BK285" s="153">
        <v>0.63241000000000003</v>
      </c>
      <c r="BL285" s="153">
        <v>0.52632999999999996</v>
      </c>
      <c r="BM285" s="153">
        <v>0.42122999999999999</v>
      </c>
      <c r="BN285" s="153">
        <v>0.42371999999999999</v>
      </c>
      <c r="BO285" s="153">
        <v>0.60119999999999996</v>
      </c>
      <c r="BP285" s="153">
        <v>0.49983</v>
      </c>
      <c r="BQ285" s="153">
        <v>0.37195</v>
      </c>
      <c r="BR285" s="153">
        <v>0.44270999999999999</v>
      </c>
      <c r="BS285" s="153">
        <v>0.58150000000000002</v>
      </c>
      <c r="BT285" s="153">
        <v>0.48182999999999998</v>
      </c>
      <c r="BU285" s="153">
        <v>0.36564000000000002</v>
      </c>
      <c r="BV285" s="153">
        <v>0.43551000000000001</v>
      </c>
      <c r="BW285" s="153">
        <v>0.57213999999999998</v>
      </c>
      <c r="BX285" s="153">
        <v>0.48698999999999998</v>
      </c>
      <c r="BY285" s="153">
        <v>0.38270999999999999</v>
      </c>
      <c r="BZ285" s="153">
        <v>0.45590000000000003</v>
      </c>
      <c r="CA285" s="153">
        <v>0.60057000000000005</v>
      </c>
      <c r="CB285" s="153">
        <v>0.54715999999999998</v>
      </c>
      <c r="CC285" s="153">
        <v>0.42970999999999998</v>
      </c>
      <c r="CD285" s="153">
        <v>0.46298</v>
      </c>
      <c r="CE285" s="153">
        <v>0.61497999999999997</v>
      </c>
      <c r="CF285" s="153">
        <v>0.56254000000000004</v>
      </c>
      <c r="CG285" s="153">
        <v>0.43717</v>
      </c>
      <c r="CH285" s="153">
        <v>0.44486999999999999</v>
      </c>
      <c r="CI285" s="153">
        <v>0.41027000000000002</v>
      </c>
      <c r="CJ285" s="153">
        <v>0.46248</v>
      </c>
      <c r="CK285" s="153">
        <v>0.41798000000000002</v>
      </c>
      <c r="CL285" s="153">
        <v>0.50432999999999995</v>
      </c>
      <c r="CM285" s="153">
        <v>0.56428</v>
      </c>
      <c r="CN285" s="153">
        <v>0.57930000000000004</v>
      </c>
      <c r="CO285" s="153">
        <v>0.41154000000000002</v>
      </c>
      <c r="CP285" s="153">
        <v>0.57950000000000002</v>
      </c>
      <c r="CQ285" s="153">
        <v>0.66862999999999995</v>
      </c>
      <c r="CR285" s="153">
        <v>0.63702999999999999</v>
      </c>
      <c r="CS285" s="153">
        <v>0.44917000000000001</v>
      </c>
      <c r="CT285" s="154" t="s">
        <v>199</v>
      </c>
      <c r="CU285" s="154" t="s">
        <v>199</v>
      </c>
      <c r="CV285" s="154" t="s">
        <v>199</v>
      </c>
      <c r="CW285" s="154" t="s">
        <v>199</v>
      </c>
      <c r="CX285" s="154" t="s">
        <v>199</v>
      </c>
      <c r="CY285" s="154" t="s">
        <v>199</v>
      </c>
      <c r="CZ285" s="154" t="s">
        <v>199</v>
      </c>
      <c r="DA285" s="154" t="s">
        <v>199</v>
      </c>
      <c r="DB285" s="154" t="s">
        <v>199</v>
      </c>
      <c r="DC285" s="154" t="s">
        <v>199</v>
      </c>
      <c r="DD285" s="154" t="s">
        <v>199</v>
      </c>
      <c r="DE285" s="154" t="s">
        <v>199</v>
      </c>
    </row>
    <row r="286" spans="1:109" x14ac:dyDescent="0.1">
      <c r="A286" s="113" t="s">
        <v>211</v>
      </c>
      <c r="B286" s="153">
        <v>0.14000000000000001</v>
      </c>
      <c r="C286" s="153">
        <v>0.1925</v>
      </c>
      <c r="D286" s="153">
        <v>0.16</v>
      </c>
      <c r="E286" s="153">
        <v>0.15</v>
      </c>
      <c r="F286" s="153">
        <v>0.105</v>
      </c>
      <c r="G286" s="153">
        <v>0.20499999999999999</v>
      </c>
      <c r="H286" s="153">
        <v>0.20499999999999999</v>
      </c>
      <c r="I286" s="153">
        <v>0.19</v>
      </c>
      <c r="J286" s="153">
        <v>0.16500000000000001</v>
      </c>
      <c r="K286" s="153">
        <v>0.2175</v>
      </c>
      <c r="L286" s="153">
        <v>0.2</v>
      </c>
      <c r="M286" s="153">
        <v>0.185</v>
      </c>
      <c r="N286" s="153">
        <v>0.19</v>
      </c>
      <c r="O286" s="153">
        <v>0.26</v>
      </c>
      <c r="P286" s="153">
        <v>0.24</v>
      </c>
      <c r="Q286" s="153">
        <v>0.19500000000000001</v>
      </c>
      <c r="R286" s="153">
        <v>0.185</v>
      </c>
      <c r="S286" s="153">
        <v>0.27</v>
      </c>
      <c r="T286" s="153">
        <v>0.26</v>
      </c>
      <c r="U286" s="153">
        <v>0.22</v>
      </c>
      <c r="V286" s="153">
        <v>0.22</v>
      </c>
      <c r="W286" s="153">
        <v>0.32</v>
      </c>
      <c r="X286" s="153">
        <v>0.23499999999999999</v>
      </c>
      <c r="Y286" s="153">
        <v>0.2</v>
      </c>
      <c r="Z286" s="153">
        <v>0.22</v>
      </c>
      <c r="AA286" s="153">
        <v>0.32</v>
      </c>
      <c r="AB286" s="153">
        <v>0.26500000000000001</v>
      </c>
      <c r="AC286" s="153">
        <v>0.22</v>
      </c>
      <c r="AD286" s="153">
        <v>0.24</v>
      </c>
      <c r="AE286" s="153">
        <v>0.36</v>
      </c>
      <c r="AF286" s="153">
        <v>0.29499999999999998</v>
      </c>
      <c r="AG286" s="153">
        <v>0.25</v>
      </c>
      <c r="AH286" s="153">
        <v>0.26500000000000001</v>
      </c>
      <c r="AI286" s="153">
        <v>0.41</v>
      </c>
      <c r="AJ286" s="153">
        <v>0.34499999999999997</v>
      </c>
      <c r="AK286" s="153">
        <v>0.27500000000000002</v>
      </c>
      <c r="AL286" s="153">
        <v>0.315</v>
      </c>
      <c r="AM286" s="153">
        <v>0.48</v>
      </c>
      <c r="AN286" s="153">
        <v>0.38</v>
      </c>
      <c r="AO286" s="153">
        <v>0.3075</v>
      </c>
      <c r="AP286" s="153">
        <v>0.32</v>
      </c>
      <c r="AQ286" s="153">
        <v>0.44</v>
      </c>
      <c r="AR286" s="153">
        <v>0.40500000000000003</v>
      </c>
      <c r="AS286" s="153">
        <v>0.33250000000000002</v>
      </c>
      <c r="AT286" s="153">
        <v>0.3725</v>
      </c>
      <c r="AU286" s="153">
        <v>0.51500000000000001</v>
      </c>
      <c r="AV286" s="153">
        <v>0.44536999999999999</v>
      </c>
      <c r="AW286" s="153">
        <v>0.36</v>
      </c>
      <c r="AX286" s="153">
        <v>0.435</v>
      </c>
      <c r="AY286" s="153">
        <v>0.57999999999999996</v>
      </c>
      <c r="AZ286" s="153">
        <v>0.51</v>
      </c>
      <c r="BA286" s="153">
        <v>0.38500000000000001</v>
      </c>
      <c r="BB286" s="153">
        <v>0.44</v>
      </c>
      <c r="BC286" s="153">
        <v>0.59733999999999998</v>
      </c>
      <c r="BD286" s="153">
        <v>0.50775999999999999</v>
      </c>
      <c r="BE286" s="153">
        <v>0.43615999999999999</v>
      </c>
      <c r="BF286" s="153">
        <v>0.44775999999999999</v>
      </c>
      <c r="BG286" s="153">
        <v>0.63</v>
      </c>
      <c r="BH286" s="153">
        <v>0.53</v>
      </c>
      <c r="BI286" s="153">
        <v>0.47</v>
      </c>
      <c r="BJ286" s="153">
        <v>0.44</v>
      </c>
      <c r="BK286" s="153">
        <v>0.63</v>
      </c>
      <c r="BL286" s="153">
        <v>0.53</v>
      </c>
      <c r="BM286" s="153">
        <v>0.42</v>
      </c>
      <c r="BN286" s="153">
        <v>0.42464000000000002</v>
      </c>
      <c r="BO286" s="153">
        <v>0.6</v>
      </c>
      <c r="BP286" s="153">
        <v>0.5</v>
      </c>
      <c r="BQ286" s="153">
        <v>0.37</v>
      </c>
      <c r="BR286" s="153">
        <v>0.44</v>
      </c>
      <c r="BS286" s="153">
        <v>0.58487999999999996</v>
      </c>
      <c r="BT286" s="153">
        <v>0.48</v>
      </c>
      <c r="BU286" s="153">
        <v>0.36913000000000001</v>
      </c>
      <c r="BV286" s="153">
        <v>0.44</v>
      </c>
      <c r="BW286" s="153">
        <v>0.57245999999999997</v>
      </c>
      <c r="BX286" s="153">
        <v>0.49</v>
      </c>
      <c r="BY286" s="153">
        <v>0.38</v>
      </c>
      <c r="BZ286" s="153">
        <v>0.46</v>
      </c>
      <c r="CA286" s="153">
        <v>0.60145999999999999</v>
      </c>
      <c r="CB286" s="153">
        <v>0.55000000000000004</v>
      </c>
      <c r="CC286" s="153">
        <v>0.43</v>
      </c>
      <c r="CD286" s="153">
        <v>0.47</v>
      </c>
      <c r="CE286" s="153">
        <v>0.61070000000000002</v>
      </c>
      <c r="CF286" s="153">
        <v>0.56000000000000005</v>
      </c>
      <c r="CG286" s="153">
        <v>0.44</v>
      </c>
      <c r="CH286" s="153">
        <v>0.44690000000000002</v>
      </c>
      <c r="CI286" s="153">
        <v>0.41</v>
      </c>
      <c r="CJ286" s="153">
        <v>0.46</v>
      </c>
      <c r="CK286" s="153">
        <v>0.41</v>
      </c>
      <c r="CL286" s="153">
        <v>0.5</v>
      </c>
      <c r="CM286" s="153">
        <v>0.56000000000000005</v>
      </c>
      <c r="CN286" s="153">
        <v>0.57999999999999996</v>
      </c>
      <c r="CO286" s="153">
        <v>0.41</v>
      </c>
      <c r="CP286" s="153">
        <v>0.57999999999999996</v>
      </c>
      <c r="CQ286" s="153">
        <v>0.67</v>
      </c>
      <c r="CR286" s="153">
        <v>0.63812000000000002</v>
      </c>
      <c r="CS286" s="153">
        <v>0.45</v>
      </c>
      <c r="CT286" s="153">
        <v>0.64641999999999999</v>
      </c>
      <c r="CU286" s="153">
        <v>0.72841</v>
      </c>
      <c r="CV286" s="153">
        <v>0.72196000000000005</v>
      </c>
      <c r="CW286" s="153">
        <v>0.5</v>
      </c>
      <c r="CX286" s="153">
        <v>0.68450999999999995</v>
      </c>
      <c r="CY286" s="153">
        <v>0.79</v>
      </c>
      <c r="CZ286" s="153">
        <v>0.77500000000000002</v>
      </c>
      <c r="DA286" s="153">
        <v>0.54847999999999997</v>
      </c>
      <c r="DB286" s="153">
        <v>0.72211000000000003</v>
      </c>
      <c r="DC286" s="153">
        <v>0.83933999999999997</v>
      </c>
      <c r="DD286" s="153">
        <v>0.80855999999999995</v>
      </c>
      <c r="DE286" s="153">
        <v>0.58774999999999999</v>
      </c>
    </row>
    <row r="287" spans="1:109" x14ac:dyDescent="0.1">
      <c r="A287" s="113" t="s">
        <v>212</v>
      </c>
      <c r="B287" s="153">
        <v>0.14000000000000001</v>
      </c>
      <c r="C287" s="153">
        <v>0.19500000000000001</v>
      </c>
      <c r="D287" s="153">
        <v>0.19</v>
      </c>
      <c r="E287" s="153">
        <v>0.155</v>
      </c>
      <c r="F287" s="153">
        <v>0.11</v>
      </c>
      <c r="G287" s="153">
        <v>0.20499999999999999</v>
      </c>
      <c r="H287" s="153">
        <v>0.21</v>
      </c>
      <c r="I287" s="153">
        <v>0.2</v>
      </c>
      <c r="J287" s="153">
        <v>0.18</v>
      </c>
      <c r="K287" s="153">
        <v>0.22500000000000001</v>
      </c>
      <c r="L287" s="153">
        <v>0.215</v>
      </c>
      <c r="M287" s="153">
        <v>0.19500000000000001</v>
      </c>
      <c r="N287" s="153">
        <v>0.19500000000000001</v>
      </c>
      <c r="O287" s="153">
        <v>0.26500000000000001</v>
      </c>
      <c r="P287" s="153">
        <v>0.245</v>
      </c>
      <c r="Q287" s="153">
        <v>0.21</v>
      </c>
      <c r="R287" s="153">
        <v>0.19500000000000001</v>
      </c>
      <c r="S287" s="153">
        <v>0.27500000000000002</v>
      </c>
      <c r="T287" s="153">
        <v>0.27</v>
      </c>
      <c r="U287" s="153">
        <v>0.23499999999999999</v>
      </c>
      <c r="V287" s="153">
        <v>0.23</v>
      </c>
      <c r="W287" s="153">
        <v>0.33</v>
      </c>
      <c r="X287" s="153">
        <v>0.24740000000000001</v>
      </c>
      <c r="Y287" s="153">
        <v>0.21</v>
      </c>
      <c r="Z287" s="153">
        <v>0.23</v>
      </c>
      <c r="AA287" s="153">
        <v>0.33500000000000002</v>
      </c>
      <c r="AB287" s="153">
        <v>0.27</v>
      </c>
      <c r="AC287" s="153">
        <v>0.245</v>
      </c>
      <c r="AD287" s="153">
        <v>0.25</v>
      </c>
      <c r="AE287" s="153">
        <v>0.37</v>
      </c>
      <c r="AF287" s="153">
        <v>0.3</v>
      </c>
      <c r="AG287" s="153">
        <v>0.26500000000000001</v>
      </c>
      <c r="AH287" s="153">
        <v>0.27500000000000002</v>
      </c>
      <c r="AI287" s="153">
        <v>0.42</v>
      </c>
      <c r="AJ287" s="153">
        <v>0.35</v>
      </c>
      <c r="AK287" s="153">
        <v>0.28499999999999998</v>
      </c>
      <c r="AL287" s="153">
        <v>0.32</v>
      </c>
      <c r="AM287" s="153">
        <v>0.48499999999999999</v>
      </c>
      <c r="AN287" s="153">
        <v>0.4</v>
      </c>
      <c r="AO287" s="153">
        <v>0.32</v>
      </c>
      <c r="AP287" s="153">
        <v>0.34</v>
      </c>
      <c r="AQ287" s="153">
        <v>0.47</v>
      </c>
      <c r="AR287" s="153">
        <v>0.41499999999999998</v>
      </c>
      <c r="AS287" s="153">
        <v>0.34499999999999997</v>
      </c>
      <c r="AT287" s="153">
        <v>0.39500000000000002</v>
      </c>
      <c r="AU287" s="153">
        <v>0.5232</v>
      </c>
      <c r="AV287" s="153">
        <v>0.45500000000000002</v>
      </c>
      <c r="AW287" s="153">
        <v>0.36499999999999999</v>
      </c>
      <c r="AX287" s="153">
        <v>0.44500000000000001</v>
      </c>
      <c r="AY287" s="153">
        <v>0.60499999999999998</v>
      </c>
      <c r="AZ287" s="153">
        <v>0.51500000000000001</v>
      </c>
      <c r="BA287" s="153">
        <v>0.4</v>
      </c>
      <c r="BB287" s="153">
        <v>0.45</v>
      </c>
      <c r="BC287" s="153">
        <v>0.60499999999999998</v>
      </c>
      <c r="BD287" s="153">
        <v>0.53</v>
      </c>
      <c r="BE287" s="153">
        <v>0.45</v>
      </c>
      <c r="BF287" s="153">
        <v>0.46</v>
      </c>
      <c r="BG287" s="153">
        <v>0.65</v>
      </c>
      <c r="BH287" s="153">
        <v>0.56000000000000005</v>
      </c>
      <c r="BI287" s="153">
        <v>0.47299999999999998</v>
      </c>
      <c r="BJ287" s="153">
        <v>0.46</v>
      </c>
      <c r="BK287" s="153">
        <v>0.65549000000000002</v>
      </c>
      <c r="BL287" s="153">
        <v>0.54605999999999999</v>
      </c>
      <c r="BM287" s="153">
        <v>0.43</v>
      </c>
      <c r="BN287" s="153">
        <v>0.45</v>
      </c>
      <c r="BO287" s="153">
        <v>0.63</v>
      </c>
      <c r="BP287" s="153">
        <v>0.51354999999999995</v>
      </c>
      <c r="BQ287" s="153">
        <v>0.39</v>
      </c>
      <c r="BR287" s="153">
        <v>0.46</v>
      </c>
      <c r="BS287" s="153">
        <v>0.59</v>
      </c>
      <c r="BT287" s="153">
        <v>0.5</v>
      </c>
      <c r="BU287" s="153">
        <v>0.39012999999999998</v>
      </c>
      <c r="BV287" s="153">
        <v>0.45</v>
      </c>
      <c r="BW287" s="153">
        <v>0.6</v>
      </c>
      <c r="BX287" s="153">
        <v>0.5</v>
      </c>
      <c r="BY287" s="153">
        <v>0.39510000000000001</v>
      </c>
      <c r="BZ287" s="153">
        <v>0.47</v>
      </c>
      <c r="CA287" s="153">
        <v>0.62</v>
      </c>
      <c r="CB287" s="153">
        <v>0.60097</v>
      </c>
      <c r="CC287" s="153">
        <v>0.45</v>
      </c>
      <c r="CD287" s="153">
        <v>0.47299999999999998</v>
      </c>
      <c r="CE287" s="153">
        <v>0.63</v>
      </c>
      <c r="CF287" s="153">
        <v>0.58367999999999998</v>
      </c>
      <c r="CG287" s="153">
        <v>0.45</v>
      </c>
      <c r="CH287" s="153">
        <v>0.48405999999999999</v>
      </c>
      <c r="CI287" s="153">
        <v>0.46</v>
      </c>
      <c r="CJ287" s="153">
        <v>0.48604000000000003</v>
      </c>
      <c r="CK287" s="153">
        <v>0.47</v>
      </c>
      <c r="CL287" s="153">
        <v>0.55000000000000004</v>
      </c>
      <c r="CM287" s="153">
        <v>0.6</v>
      </c>
      <c r="CN287" s="153">
        <v>0.61</v>
      </c>
      <c r="CO287" s="153">
        <v>0.48</v>
      </c>
      <c r="CP287" s="153">
        <v>0.61</v>
      </c>
      <c r="CQ287" s="153">
        <v>0.7</v>
      </c>
      <c r="CR287" s="153">
        <v>0.67</v>
      </c>
      <c r="CS287" s="153">
        <v>0.47649999999999998</v>
      </c>
      <c r="CT287" s="153">
        <v>0.68</v>
      </c>
      <c r="CU287" s="153">
        <v>0.76656000000000002</v>
      </c>
      <c r="CV287" s="153">
        <v>0.74</v>
      </c>
      <c r="CW287" s="153">
        <v>0.53</v>
      </c>
      <c r="CX287" s="153">
        <v>0.73</v>
      </c>
      <c r="CY287" s="153">
        <v>0.81882999999999995</v>
      </c>
      <c r="CZ287" s="153">
        <v>0.79</v>
      </c>
      <c r="DA287" s="153">
        <v>0.57999999999999996</v>
      </c>
      <c r="DB287" s="153">
        <v>0.748</v>
      </c>
      <c r="DC287" s="153">
        <v>0.83940000000000003</v>
      </c>
      <c r="DD287" s="153">
        <v>0.84582000000000002</v>
      </c>
      <c r="DE287" s="153">
        <v>0.62321000000000004</v>
      </c>
    </row>
    <row r="288" spans="1:109" x14ac:dyDescent="0.1">
      <c r="A288" s="113" t="s">
        <v>213</v>
      </c>
      <c r="B288" s="153">
        <v>0.14000000000000001</v>
      </c>
      <c r="C288" s="153">
        <v>0.19</v>
      </c>
      <c r="D288" s="153">
        <v>0.16</v>
      </c>
      <c r="E288" s="153">
        <v>0.15</v>
      </c>
      <c r="F288" s="153">
        <v>0.1</v>
      </c>
      <c r="G288" s="153">
        <v>0.2</v>
      </c>
      <c r="H288" s="153">
        <v>0.185</v>
      </c>
      <c r="I288" s="153">
        <v>0.185</v>
      </c>
      <c r="J288" s="153">
        <v>0.15</v>
      </c>
      <c r="K288" s="153">
        <v>0.21</v>
      </c>
      <c r="L288" s="153">
        <v>0.185</v>
      </c>
      <c r="M288" s="153">
        <v>0.17</v>
      </c>
      <c r="N288" s="153">
        <v>0.185</v>
      </c>
      <c r="O288" s="153">
        <v>0.245</v>
      </c>
      <c r="P288" s="153">
        <v>0.23499999999999999</v>
      </c>
      <c r="Q288" s="153">
        <v>0.19500000000000001</v>
      </c>
      <c r="R288" s="153">
        <v>0.18</v>
      </c>
      <c r="S288" s="153">
        <v>0.26</v>
      </c>
      <c r="T288" s="153">
        <v>0.24</v>
      </c>
      <c r="U288" s="153">
        <v>0.215</v>
      </c>
      <c r="V288" s="153">
        <v>0.2</v>
      </c>
      <c r="W288" s="153">
        <v>0.30499999999999999</v>
      </c>
      <c r="X288" s="153">
        <v>0.22500000000000001</v>
      </c>
      <c r="Y288" s="153">
        <v>0.19</v>
      </c>
      <c r="Z288" s="153">
        <v>0.19500000000000001</v>
      </c>
      <c r="AA288" s="153">
        <v>0.31</v>
      </c>
      <c r="AB288" s="153">
        <v>0.255</v>
      </c>
      <c r="AC288" s="153">
        <v>0.20499999999999999</v>
      </c>
      <c r="AD288" s="153">
        <v>0.22500000000000001</v>
      </c>
      <c r="AE288" s="153">
        <v>0.35</v>
      </c>
      <c r="AF288" s="153">
        <v>0.28499999999999998</v>
      </c>
      <c r="AG288" s="153">
        <v>0.24</v>
      </c>
      <c r="AH288" s="153">
        <v>0.255</v>
      </c>
      <c r="AI288" s="153">
        <v>0.4</v>
      </c>
      <c r="AJ288" s="153">
        <v>0.33500000000000002</v>
      </c>
      <c r="AK288" s="153">
        <v>0.25</v>
      </c>
      <c r="AL288" s="153">
        <v>0.3</v>
      </c>
      <c r="AM288" s="153">
        <v>0.47</v>
      </c>
      <c r="AN288" s="153">
        <v>0.375</v>
      </c>
      <c r="AO288" s="153">
        <v>0.29499999999999998</v>
      </c>
      <c r="AP288" s="153">
        <v>0.30945</v>
      </c>
      <c r="AQ288" s="153">
        <v>0.42499999999999999</v>
      </c>
      <c r="AR288" s="153">
        <v>0.39800000000000002</v>
      </c>
      <c r="AS288" s="153">
        <v>0.315</v>
      </c>
      <c r="AT288" s="153">
        <v>0.32500000000000001</v>
      </c>
      <c r="AU288" s="153">
        <v>0.5</v>
      </c>
      <c r="AV288" s="153">
        <v>0.435</v>
      </c>
      <c r="AW288" s="153">
        <v>0.33</v>
      </c>
      <c r="AX288" s="153">
        <v>0.40500000000000003</v>
      </c>
      <c r="AY288" s="153">
        <v>0.56999999999999995</v>
      </c>
      <c r="AZ288" s="153">
        <v>0.49</v>
      </c>
      <c r="BA288" s="153">
        <v>0.38</v>
      </c>
      <c r="BB288" s="153">
        <v>0.42499999999999999</v>
      </c>
      <c r="BC288" s="153">
        <v>0.57999999999999996</v>
      </c>
      <c r="BD288" s="153">
        <v>0.49</v>
      </c>
      <c r="BE288" s="153">
        <v>0.42</v>
      </c>
      <c r="BF288" s="153">
        <v>0.43</v>
      </c>
      <c r="BG288" s="153">
        <v>0.62</v>
      </c>
      <c r="BH288" s="153">
        <v>0.52</v>
      </c>
      <c r="BI288" s="153">
        <v>0.43912000000000001</v>
      </c>
      <c r="BJ288" s="153">
        <v>0.4</v>
      </c>
      <c r="BK288" s="153">
        <v>0.62</v>
      </c>
      <c r="BL288" s="153">
        <v>0.5</v>
      </c>
      <c r="BM288" s="153">
        <v>0.41</v>
      </c>
      <c r="BN288" s="153">
        <v>0.40748000000000001</v>
      </c>
      <c r="BO288" s="153">
        <v>0.59</v>
      </c>
      <c r="BP288" s="153">
        <v>0.48</v>
      </c>
      <c r="BQ288" s="153">
        <v>0.36</v>
      </c>
      <c r="BR288" s="153">
        <v>0.43</v>
      </c>
      <c r="BS288" s="153">
        <v>0.56000000000000005</v>
      </c>
      <c r="BT288" s="153">
        <v>0.46</v>
      </c>
      <c r="BU288" s="153">
        <v>0.35</v>
      </c>
      <c r="BV288" s="153">
        <v>0.41</v>
      </c>
      <c r="BW288" s="153">
        <v>0.53</v>
      </c>
      <c r="BX288" s="153">
        <v>0.46</v>
      </c>
      <c r="BY288" s="153">
        <v>0.37</v>
      </c>
      <c r="BZ288" s="153">
        <v>0.42</v>
      </c>
      <c r="CA288" s="153">
        <v>0.53334000000000004</v>
      </c>
      <c r="CB288" s="153">
        <v>0.5</v>
      </c>
      <c r="CC288" s="153">
        <v>0.41393999999999997</v>
      </c>
      <c r="CD288" s="153">
        <v>0.45</v>
      </c>
      <c r="CE288" s="153">
        <v>0.57999999999999996</v>
      </c>
      <c r="CF288" s="153">
        <v>0.54825000000000002</v>
      </c>
      <c r="CG288" s="153">
        <v>0.43</v>
      </c>
      <c r="CH288" s="153">
        <v>0.41</v>
      </c>
      <c r="CI288" s="153">
        <v>0.35</v>
      </c>
      <c r="CJ288" s="153">
        <v>0.42</v>
      </c>
      <c r="CK288" s="153">
        <v>0.38583000000000001</v>
      </c>
      <c r="CL288" s="153">
        <v>0.47</v>
      </c>
      <c r="CM288" s="153">
        <v>0.53</v>
      </c>
      <c r="CN288" s="153">
        <v>0.55798000000000003</v>
      </c>
      <c r="CO288" s="153">
        <v>0.39</v>
      </c>
      <c r="CP288" s="153">
        <v>0.54</v>
      </c>
      <c r="CQ288" s="153">
        <v>0.61</v>
      </c>
      <c r="CR288" s="153">
        <v>0.59</v>
      </c>
      <c r="CS288" s="153">
        <v>0.43</v>
      </c>
      <c r="CT288" s="153">
        <v>0.62</v>
      </c>
      <c r="CU288" s="153">
        <v>0.71</v>
      </c>
      <c r="CV288" s="153">
        <v>0.67</v>
      </c>
      <c r="CW288" s="153">
        <v>0.47</v>
      </c>
      <c r="CX288" s="153">
        <v>0.67</v>
      </c>
      <c r="CY288" s="153">
        <v>0.76</v>
      </c>
      <c r="CZ288" s="153">
        <v>0.75</v>
      </c>
      <c r="DA288" s="153">
        <v>0.52500000000000002</v>
      </c>
      <c r="DB288" s="153">
        <v>0.69621999999999995</v>
      </c>
      <c r="DC288" s="153">
        <v>0.83928000000000003</v>
      </c>
      <c r="DD288" s="153">
        <v>0.77131000000000005</v>
      </c>
      <c r="DE288" s="153">
        <v>0.55228999999999995</v>
      </c>
    </row>
    <row r="289" spans="1:109" x14ac:dyDescent="0.1">
      <c r="A289" s="113" t="s">
        <v>214</v>
      </c>
      <c r="B289" s="148">
        <v>0</v>
      </c>
      <c r="C289" s="148">
        <v>2.5000000000000001E-3</v>
      </c>
      <c r="D289" s="148">
        <v>1.299E-2</v>
      </c>
      <c r="E289" s="148">
        <v>2.3600000000000001E-3</v>
      </c>
      <c r="F289" s="148">
        <v>3.4399999999999999E-3</v>
      </c>
      <c r="G289" s="148">
        <v>2.1700000000000001E-3</v>
      </c>
      <c r="H289" s="148">
        <v>6.1999999999999998E-3</v>
      </c>
      <c r="I289" s="148">
        <v>3.5000000000000001E-3</v>
      </c>
      <c r="J289" s="148">
        <v>7.4999999999999997E-3</v>
      </c>
      <c r="K289" s="148">
        <v>5.0000000000000001E-3</v>
      </c>
      <c r="L289" s="148">
        <v>6.4999999999999997E-3</v>
      </c>
      <c r="M289" s="148">
        <v>7.0000000000000001E-3</v>
      </c>
      <c r="N289" s="148">
        <v>3.0000000000000001E-3</v>
      </c>
      <c r="O289" s="148">
        <v>4.4200000000000003E-3</v>
      </c>
      <c r="P289" s="148">
        <v>2.7899999999999999E-3</v>
      </c>
      <c r="Q289" s="148">
        <v>5.4000000000000003E-3</v>
      </c>
      <c r="R289" s="148">
        <v>4.0000000000000001E-3</v>
      </c>
      <c r="S289" s="148">
        <v>4.4999999999999997E-3</v>
      </c>
      <c r="T289" s="148">
        <v>6.7200000000000003E-3</v>
      </c>
      <c r="U289" s="148">
        <v>5.8700000000000002E-3</v>
      </c>
      <c r="V289" s="148">
        <v>8.0000000000000002E-3</v>
      </c>
      <c r="W289" s="148">
        <v>5.8300000000000001E-3</v>
      </c>
      <c r="X289" s="148">
        <v>5.2100000000000002E-3</v>
      </c>
      <c r="Y289" s="148">
        <v>6.0000000000000001E-3</v>
      </c>
      <c r="Z289" s="148">
        <v>8.5000000000000006E-3</v>
      </c>
      <c r="AA289" s="148">
        <v>7.45E-3</v>
      </c>
      <c r="AB289" s="148">
        <v>4.4999999999999997E-3</v>
      </c>
      <c r="AC289" s="148">
        <v>9.2700000000000005E-3</v>
      </c>
      <c r="AD289" s="148">
        <v>5.6600000000000001E-3</v>
      </c>
      <c r="AE289" s="148">
        <v>5.5100000000000001E-3</v>
      </c>
      <c r="AF289" s="148">
        <v>4.28E-3</v>
      </c>
      <c r="AG289" s="148">
        <v>6.7000000000000002E-3</v>
      </c>
      <c r="AH289" s="148">
        <v>4.7999999999999996E-3</v>
      </c>
      <c r="AI289" s="148">
        <v>6.3800000000000003E-3</v>
      </c>
      <c r="AJ289" s="148">
        <v>4.62E-3</v>
      </c>
      <c r="AK289" s="148">
        <v>9.0900000000000009E-3</v>
      </c>
      <c r="AL289" s="148">
        <v>6.0600000000000003E-3</v>
      </c>
      <c r="AM289" s="148">
        <v>4.1700000000000001E-3</v>
      </c>
      <c r="AN289" s="148">
        <v>8.9300000000000004E-3</v>
      </c>
      <c r="AO289" s="148">
        <v>7.43E-3</v>
      </c>
      <c r="AP289" s="148">
        <v>1.1259999999999999E-2</v>
      </c>
      <c r="AQ289" s="148">
        <v>1.4E-2</v>
      </c>
      <c r="AR289" s="148">
        <v>6.0000000000000001E-3</v>
      </c>
      <c r="AS289" s="148">
        <v>9.41E-3</v>
      </c>
      <c r="AT289" s="148">
        <v>1.8409999999999999E-2</v>
      </c>
      <c r="AU289" s="148">
        <v>7.7299999999999999E-3</v>
      </c>
      <c r="AV289" s="148">
        <v>6.1199999999999996E-3</v>
      </c>
      <c r="AW289" s="148">
        <v>8.8000000000000005E-3</v>
      </c>
      <c r="AX289" s="148">
        <v>1.0120000000000001E-2</v>
      </c>
      <c r="AY289" s="148">
        <v>8.1499999999999993E-3</v>
      </c>
      <c r="AZ289" s="148">
        <v>6.1900000000000002E-3</v>
      </c>
      <c r="BA289" s="148">
        <v>6.7499999999999999E-3</v>
      </c>
      <c r="BB289" s="148">
        <v>7.0400000000000003E-3</v>
      </c>
      <c r="BC289" s="148">
        <v>8.8199999999999997E-3</v>
      </c>
      <c r="BD289" s="148">
        <v>1.17E-2</v>
      </c>
      <c r="BE289" s="148">
        <v>9.3299999999999998E-3</v>
      </c>
      <c r="BF289" s="148">
        <v>9.2599999999999991E-3</v>
      </c>
      <c r="BG289" s="148">
        <v>8.1799999999999998E-3</v>
      </c>
      <c r="BH289" s="148">
        <v>9.8200000000000006E-3</v>
      </c>
      <c r="BI289" s="148">
        <v>9.7000000000000003E-3</v>
      </c>
      <c r="BJ289" s="148">
        <v>1.3480000000000001E-2</v>
      </c>
      <c r="BK289" s="148">
        <v>8.1099999999999992E-3</v>
      </c>
      <c r="BL289" s="148">
        <v>9.8399999999999998E-3</v>
      </c>
      <c r="BM289" s="148">
        <v>5.6699999999999997E-3</v>
      </c>
      <c r="BN289" s="148">
        <v>1.0319999999999999E-2</v>
      </c>
      <c r="BO289" s="148">
        <v>1.021E-2</v>
      </c>
      <c r="BP289" s="148">
        <v>1.1379999999999999E-2</v>
      </c>
      <c r="BQ289" s="148">
        <v>8.5800000000000008E-3</v>
      </c>
      <c r="BR289" s="148">
        <v>7.9799999999999992E-3</v>
      </c>
      <c r="BS289" s="148">
        <v>9.9699999999999997E-3</v>
      </c>
      <c r="BT289" s="148">
        <v>1.0189999999999999E-2</v>
      </c>
      <c r="BU289" s="148">
        <v>1.23E-2</v>
      </c>
      <c r="BV289" s="148">
        <v>1.0710000000000001E-2</v>
      </c>
      <c r="BW289" s="148">
        <v>1.6719999999999999E-2</v>
      </c>
      <c r="BX289" s="148">
        <v>8.1899999999999994E-3</v>
      </c>
      <c r="BY289" s="148">
        <v>7.8600000000000007E-3</v>
      </c>
      <c r="BZ289" s="148">
        <v>1.107E-2</v>
      </c>
      <c r="CA289" s="148">
        <v>1.7500000000000002E-2</v>
      </c>
      <c r="CB289" s="148">
        <v>1.8190000000000001E-2</v>
      </c>
      <c r="CC289" s="148">
        <v>9.9299999999999996E-3</v>
      </c>
      <c r="CD289" s="148">
        <v>8.4700000000000001E-3</v>
      </c>
      <c r="CE289" s="148">
        <v>1.1299999999999999E-2</v>
      </c>
      <c r="CF289" s="148">
        <v>8.3599999999999994E-3</v>
      </c>
      <c r="CG289" s="148">
        <v>6.3200000000000001E-3</v>
      </c>
      <c r="CH289" s="148">
        <v>1.9380000000000001E-2</v>
      </c>
      <c r="CI289" s="148">
        <v>2.6579999999999999E-2</v>
      </c>
      <c r="CJ289" s="148">
        <v>1.512E-2</v>
      </c>
      <c r="CK289" s="148">
        <v>1.8589999999999999E-2</v>
      </c>
      <c r="CL289" s="148">
        <v>2.0209999999999999E-2</v>
      </c>
      <c r="CM289" s="148">
        <v>1.8589999999999999E-2</v>
      </c>
      <c r="CN289" s="148">
        <v>1.439E-2</v>
      </c>
      <c r="CO289" s="148">
        <v>1.7780000000000001E-2</v>
      </c>
      <c r="CP289" s="148">
        <v>1.5339999999999999E-2</v>
      </c>
      <c r="CQ289" s="148">
        <v>1.702E-2</v>
      </c>
      <c r="CR289" s="148">
        <v>1.687E-2</v>
      </c>
      <c r="CS289" s="148">
        <v>9.7099999999999999E-3</v>
      </c>
      <c r="CT289" s="148">
        <v>1.329E-2</v>
      </c>
      <c r="CU289" s="148">
        <v>1.4630000000000001E-2</v>
      </c>
      <c r="CV289" s="148">
        <v>1.7149999999999999E-2</v>
      </c>
      <c r="CW289" s="148">
        <v>1.491E-2</v>
      </c>
      <c r="CX289" s="148">
        <v>1.7440000000000001E-2</v>
      </c>
      <c r="CY289" s="148">
        <v>1.6209999999999999E-2</v>
      </c>
      <c r="CZ289" s="148">
        <v>1.299E-2</v>
      </c>
      <c r="DA289" s="148">
        <v>1.8870000000000001E-2</v>
      </c>
      <c r="DB289" s="148">
        <v>2.589E-2</v>
      </c>
      <c r="DC289" s="148">
        <v>6.0000000000000002E-5</v>
      </c>
      <c r="DD289" s="148">
        <v>3.7260000000000001E-2</v>
      </c>
      <c r="DE289" s="148">
        <v>3.5459999999999998E-2</v>
      </c>
    </row>
    <row r="290" spans="1:109" x14ac:dyDescent="0.1">
      <c r="A290" s="113" t="s">
        <v>215</v>
      </c>
      <c r="B290" s="154" t="s">
        <v>177</v>
      </c>
      <c r="C290" s="154" t="s">
        <v>233</v>
      </c>
      <c r="D290" s="154" t="s">
        <v>260</v>
      </c>
      <c r="E290" s="154" t="s">
        <v>216</v>
      </c>
      <c r="F290" s="154" t="s">
        <v>240</v>
      </c>
      <c r="G290" s="154" t="s">
        <v>260</v>
      </c>
      <c r="H290" s="154" t="s">
        <v>270</v>
      </c>
      <c r="I290" s="154" t="s">
        <v>270</v>
      </c>
      <c r="J290" s="154" t="s">
        <v>224</v>
      </c>
      <c r="K290" s="154" t="s">
        <v>270</v>
      </c>
      <c r="L290" s="154" t="s">
        <v>452</v>
      </c>
      <c r="M290" s="154" t="s">
        <v>224</v>
      </c>
      <c r="N290" s="154" t="s">
        <v>453</v>
      </c>
      <c r="O290" s="154" t="s">
        <v>219</v>
      </c>
      <c r="P290" s="154" t="s">
        <v>270</v>
      </c>
      <c r="Q290" s="154" t="s">
        <v>270</v>
      </c>
      <c r="R290" s="154" t="s">
        <v>219</v>
      </c>
      <c r="S290" s="154" t="s">
        <v>222</v>
      </c>
      <c r="T290" s="154" t="s">
        <v>223</v>
      </c>
      <c r="U290" s="154" t="s">
        <v>223</v>
      </c>
      <c r="V290" s="154" t="s">
        <v>220</v>
      </c>
      <c r="W290" s="154" t="s">
        <v>223</v>
      </c>
      <c r="X290" s="154" t="s">
        <v>257</v>
      </c>
      <c r="Y290" s="154" t="s">
        <v>312</v>
      </c>
      <c r="Z290" s="154" t="s">
        <v>220</v>
      </c>
      <c r="AA290" s="154" t="s">
        <v>219</v>
      </c>
      <c r="AB290" s="154" t="s">
        <v>219</v>
      </c>
      <c r="AC290" s="154" t="s">
        <v>219</v>
      </c>
      <c r="AD290" s="154" t="s">
        <v>219</v>
      </c>
      <c r="AE290" s="154" t="s">
        <v>223</v>
      </c>
      <c r="AF290" s="154" t="s">
        <v>223</v>
      </c>
      <c r="AG290" s="154" t="s">
        <v>219</v>
      </c>
      <c r="AH290" s="154" t="s">
        <v>270</v>
      </c>
      <c r="AI290" s="154" t="s">
        <v>219</v>
      </c>
      <c r="AJ290" s="154" t="s">
        <v>224</v>
      </c>
      <c r="AK290" s="154" t="s">
        <v>224</v>
      </c>
      <c r="AL290" s="154" t="s">
        <v>224</v>
      </c>
      <c r="AM290" s="154" t="s">
        <v>256</v>
      </c>
      <c r="AN290" s="154" t="s">
        <v>218</v>
      </c>
      <c r="AO290" s="154" t="s">
        <v>232</v>
      </c>
      <c r="AP290" s="154" t="s">
        <v>232</v>
      </c>
      <c r="AQ290" s="154" t="s">
        <v>244</v>
      </c>
      <c r="AR290" s="154" t="s">
        <v>232</v>
      </c>
      <c r="AS290" s="154" t="s">
        <v>232</v>
      </c>
      <c r="AT290" s="154" t="s">
        <v>232</v>
      </c>
      <c r="AU290" s="154" t="s">
        <v>325</v>
      </c>
      <c r="AV290" s="154" t="s">
        <v>218</v>
      </c>
      <c r="AW290" s="154" t="s">
        <v>219</v>
      </c>
      <c r="AX290" s="154" t="s">
        <v>270</v>
      </c>
      <c r="AY290" s="154" t="s">
        <v>219</v>
      </c>
      <c r="AZ290" s="154" t="s">
        <v>270</v>
      </c>
      <c r="BA290" s="154" t="s">
        <v>224</v>
      </c>
      <c r="BB290" s="154" t="s">
        <v>223</v>
      </c>
      <c r="BC290" s="154" t="s">
        <v>219</v>
      </c>
      <c r="BD290" s="154" t="s">
        <v>223</v>
      </c>
      <c r="BE290" s="154" t="s">
        <v>219</v>
      </c>
      <c r="BF290" s="154" t="s">
        <v>223</v>
      </c>
      <c r="BG290" s="154" t="s">
        <v>221</v>
      </c>
      <c r="BH290" s="154" t="s">
        <v>220</v>
      </c>
      <c r="BI290" s="154" t="s">
        <v>220</v>
      </c>
      <c r="BJ290" s="154" t="s">
        <v>222</v>
      </c>
      <c r="BK290" s="154" t="s">
        <v>217</v>
      </c>
      <c r="BL290" s="154" t="s">
        <v>217</v>
      </c>
      <c r="BM290" s="154" t="s">
        <v>221</v>
      </c>
      <c r="BN290" s="154" t="s">
        <v>217</v>
      </c>
      <c r="BO290" s="154" t="s">
        <v>217</v>
      </c>
      <c r="BP290" s="154" t="s">
        <v>221</v>
      </c>
      <c r="BQ290" s="154" t="s">
        <v>225</v>
      </c>
      <c r="BR290" s="154" t="s">
        <v>217</v>
      </c>
      <c r="BS290" s="154" t="s">
        <v>222</v>
      </c>
      <c r="BT290" s="154" t="s">
        <v>222</v>
      </c>
      <c r="BU290" s="154" t="s">
        <v>217</v>
      </c>
      <c r="BV290" s="154" t="s">
        <v>217</v>
      </c>
      <c r="BW290" s="154" t="s">
        <v>225</v>
      </c>
      <c r="BX290" s="154" t="s">
        <v>225</v>
      </c>
      <c r="BY290" s="154" t="s">
        <v>230</v>
      </c>
      <c r="BZ290" s="154" t="s">
        <v>454</v>
      </c>
      <c r="CA290" s="154" t="s">
        <v>217</v>
      </c>
      <c r="CB290" s="154" t="s">
        <v>230</v>
      </c>
      <c r="CC290" s="154" t="s">
        <v>225</v>
      </c>
      <c r="CD290" s="154" t="s">
        <v>230</v>
      </c>
      <c r="CE290" s="154" t="s">
        <v>230</v>
      </c>
      <c r="CF290" s="154" t="s">
        <v>225</v>
      </c>
      <c r="CG290" s="154" t="s">
        <v>221</v>
      </c>
      <c r="CH290" s="154" t="s">
        <v>221</v>
      </c>
      <c r="CI290" s="154" t="s">
        <v>221</v>
      </c>
      <c r="CJ290" s="154" t="s">
        <v>221</v>
      </c>
      <c r="CK290" s="154" t="s">
        <v>217</v>
      </c>
      <c r="CL290" s="154" t="s">
        <v>217</v>
      </c>
      <c r="CM290" s="154" t="s">
        <v>225</v>
      </c>
      <c r="CN290" s="154" t="s">
        <v>225</v>
      </c>
      <c r="CO290" s="154" t="s">
        <v>217</v>
      </c>
      <c r="CP290" s="154" t="s">
        <v>230</v>
      </c>
      <c r="CQ290" s="154" t="s">
        <v>225</v>
      </c>
      <c r="CR290" s="154" t="s">
        <v>297</v>
      </c>
      <c r="CS290" s="154" t="s">
        <v>217</v>
      </c>
      <c r="CT290" s="154" t="s">
        <v>225</v>
      </c>
      <c r="CU290" s="154" t="s">
        <v>217</v>
      </c>
      <c r="CV290" s="154" t="s">
        <v>217</v>
      </c>
      <c r="CW290" s="154" t="s">
        <v>217</v>
      </c>
      <c r="CX290" s="154" t="s">
        <v>244</v>
      </c>
      <c r="CY290" s="154" t="s">
        <v>244</v>
      </c>
      <c r="CZ290" s="154" t="s">
        <v>244</v>
      </c>
      <c r="DA290" s="154" t="s">
        <v>244</v>
      </c>
      <c r="DB290" s="154" t="s">
        <v>233</v>
      </c>
      <c r="DC290" s="154" t="s">
        <v>233</v>
      </c>
      <c r="DD290" s="154" t="s">
        <v>233</v>
      </c>
      <c r="DE290" s="154" t="s">
        <v>233</v>
      </c>
    </row>
    <row r="291" spans="1:109" x14ac:dyDescent="0.1">
      <c r="A291" s="113" t="s">
        <v>237</v>
      </c>
      <c r="B291" s="154" t="s">
        <v>238</v>
      </c>
      <c r="C291" s="154" t="s">
        <v>238</v>
      </c>
      <c r="D291" s="154" t="s">
        <v>238</v>
      </c>
      <c r="E291" s="154" t="s">
        <v>238</v>
      </c>
      <c r="F291" s="154" t="s">
        <v>238</v>
      </c>
      <c r="G291" s="154" t="s">
        <v>238</v>
      </c>
      <c r="H291" s="154" t="s">
        <v>238</v>
      </c>
      <c r="I291" s="154" t="s">
        <v>238</v>
      </c>
      <c r="J291" s="154" t="s">
        <v>238</v>
      </c>
      <c r="K291" s="154" t="s">
        <v>238</v>
      </c>
      <c r="L291" s="154" t="s">
        <v>238</v>
      </c>
      <c r="M291" s="154" t="s">
        <v>238</v>
      </c>
      <c r="N291" s="154" t="s">
        <v>238</v>
      </c>
      <c r="O291" s="154" t="s">
        <v>238</v>
      </c>
      <c r="P291" s="154" t="s">
        <v>238</v>
      </c>
      <c r="Q291" s="154" t="s">
        <v>238</v>
      </c>
      <c r="R291" s="154" t="s">
        <v>238</v>
      </c>
      <c r="S291" s="154" t="s">
        <v>238</v>
      </c>
      <c r="T291" s="154" t="s">
        <v>238</v>
      </c>
      <c r="U291" s="154" t="s">
        <v>238</v>
      </c>
      <c r="V291" s="154" t="s">
        <v>238</v>
      </c>
      <c r="W291" s="154" t="s">
        <v>238</v>
      </c>
      <c r="X291" s="154" t="s">
        <v>238</v>
      </c>
      <c r="Y291" s="154" t="s">
        <v>238</v>
      </c>
      <c r="Z291" s="154" t="s">
        <v>238</v>
      </c>
      <c r="AA291" s="154" t="s">
        <v>238</v>
      </c>
      <c r="AB291" s="154" t="s">
        <v>238</v>
      </c>
      <c r="AC291" s="154" t="s">
        <v>238</v>
      </c>
      <c r="AD291" s="154" t="s">
        <v>238</v>
      </c>
      <c r="AE291" s="154" t="s">
        <v>238</v>
      </c>
      <c r="AF291" s="154" t="s">
        <v>238</v>
      </c>
      <c r="AG291" s="154" t="s">
        <v>238</v>
      </c>
      <c r="AH291" s="154" t="s">
        <v>238</v>
      </c>
      <c r="AI291" s="154" t="s">
        <v>238</v>
      </c>
      <c r="AJ291" s="154" t="s">
        <v>238</v>
      </c>
      <c r="AK291" s="154" t="s">
        <v>238</v>
      </c>
      <c r="AL291" s="154" t="s">
        <v>238</v>
      </c>
      <c r="AM291" s="154" t="s">
        <v>238</v>
      </c>
      <c r="AN291" s="154" t="s">
        <v>238</v>
      </c>
      <c r="AO291" s="154" t="s">
        <v>238</v>
      </c>
      <c r="AP291" s="154" t="s">
        <v>238</v>
      </c>
      <c r="AQ291" s="154" t="s">
        <v>238</v>
      </c>
      <c r="AR291" s="154" t="s">
        <v>238</v>
      </c>
      <c r="AS291" s="154" t="s">
        <v>238</v>
      </c>
      <c r="AT291" s="154" t="s">
        <v>238</v>
      </c>
      <c r="AU291" s="154" t="s">
        <v>238</v>
      </c>
      <c r="AV291" s="154" t="s">
        <v>238</v>
      </c>
      <c r="AW291" s="154" t="s">
        <v>238</v>
      </c>
      <c r="AX291" s="154" t="s">
        <v>238</v>
      </c>
      <c r="AY291" s="154" t="s">
        <v>238</v>
      </c>
      <c r="AZ291" s="154" t="s">
        <v>238</v>
      </c>
      <c r="BA291" s="154" t="s">
        <v>238</v>
      </c>
      <c r="BB291" s="154" t="s">
        <v>238</v>
      </c>
      <c r="BC291" s="154" t="s">
        <v>238</v>
      </c>
      <c r="BD291" s="154" t="s">
        <v>238</v>
      </c>
      <c r="BE291" s="154" t="s">
        <v>238</v>
      </c>
      <c r="BF291" s="154" t="s">
        <v>238</v>
      </c>
      <c r="BG291" s="154" t="s">
        <v>238</v>
      </c>
      <c r="BH291" s="154" t="s">
        <v>238</v>
      </c>
      <c r="BI291" s="154" t="s">
        <v>238</v>
      </c>
      <c r="BJ291" s="154" t="s">
        <v>238</v>
      </c>
      <c r="BK291" s="154" t="s">
        <v>238</v>
      </c>
      <c r="BL291" s="154" t="s">
        <v>238</v>
      </c>
      <c r="BM291" s="154" t="s">
        <v>238</v>
      </c>
      <c r="BN291" s="154" t="s">
        <v>238</v>
      </c>
      <c r="BO291" s="154" t="s">
        <v>238</v>
      </c>
      <c r="BP291" s="154" t="s">
        <v>238</v>
      </c>
      <c r="BQ291" s="154" t="s">
        <v>238</v>
      </c>
      <c r="BR291" s="154" t="s">
        <v>238</v>
      </c>
      <c r="BS291" s="154" t="s">
        <v>238</v>
      </c>
      <c r="BT291" s="154" t="s">
        <v>238</v>
      </c>
      <c r="BU291" s="154" t="s">
        <v>238</v>
      </c>
      <c r="BV291" s="154" t="s">
        <v>238</v>
      </c>
      <c r="BW291" s="154" t="s">
        <v>238</v>
      </c>
      <c r="BX291" s="154" t="s">
        <v>238</v>
      </c>
      <c r="BY291" s="154" t="s">
        <v>238</v>
      </c>
      <c r="BZ291" s="154" t="s">
        <v>238</v>
      </c>
      <c r="CA291" s="154" t="s">
        <v>238</v>
      </c>
      <c r="CB291" s="154" t="s">
        <v>238</v>
      </c>
      <c r="CC291" s="154" t="s">
        <v>238</v>
      </c>
      <c r="CD291" s="154" t="s">
        <v>238</v>
      </c>
      <c r="CE291" s="154" t="s">
        <v>238</v>
      </c>
      <c r="CF291" s="154" t="s">
        <v>238</v>
      </c>
      <c r="CG291" s="154" t="s">
        <v>238</v>
      </c>
      <c r="CH291" s="154" t="s">
        <v>238</v>
      </c>
      <c r="CI291" s="154" t="s">
        <v>238</v>
      </c>
      <c r="CJ291" s="154" t="s">
        <v>238</v>
      </c>
      <c r="CK291" s="154" t="s">
        <v>238</v>
      </c>
      <c r="CL291" s="154" t="s">
        <v>238</v>
      </c>
      <c r="CM291" s="154" t="s">
        <v>238</v>
      </c>
      <c r="CN291" s="154" t="s">
        <v>238</v>
      </c>
      <c r="CO291" s="154" t="s">
        <v>238</v>
      </c>
      <c r="CP291" s="154" t="s">
        <v>238</v>
      </c>
      <c r="CQ291" s="154" t="s">
        <v>238</v>
      </c>
      <c r="CR291" s="154" t="s">
        <v>238</v>
      </c>
      <c r="CS291" s="154" t="s">
        <v>238</v>
      </c>
      <c r="CT291" s="154" t="s">
        <v>238</v>
      </c>
      <c r="CU291" s="154" t="s">
        <v>238</v>
      </c>
      <c r="CV291" s="154" t="s">
        <v>238</v>
      </c>
      <c r="CW291" s="154" t="s">
        <v>238</v>
      </c>
      <c r="CX291" s="154" t="s">
        <v>238</v>
      </c>
      <c r="CY291" s="154" t="s">
        <v>238</v>
      </c>
      <c r="CZ291" s="154" t="s">
        <v>238</v>
      </c>
      <c r="DA291" s="154" t="s">
        <v>238</v>
      </c>
      <c r="DB291" s="154" t="s">
        <v>238</v>
      </c>
      <c r="DC291" s="154" t="s">
        <v>238</v>
      </c>
      <c r="DD291" s="154" t="s">
        <v>238</v>
      </c>
      <c r="DE291" s="154" t="s">
        <v>238</v>
      </c>
    </row>
    <row r="292" spans="1:109" x14ac:dyDescent="0.1">
      <c r="A292" s="115" t="s">
        <v>239</v>
      </c>
      <c r="B292" s="152">
        <v>0.15</v>
      </c>
      <c r="C292" s="152">
        <v>0.1895</v>
      </c>
      <c r="D292" s="152">
        <v>0.1585</v>
      </c>
      <c r="E292" s="152">
        <v>-8.9999999999999993E-3</v>
      </c>
      <c r="F292" s="152">
        <v>-1.2E-2</v>
      </c>
      <c r="G292" s="152">
        <v>0.1865</v>
      </c>
      <c r="H292" s="152">
        <v>0.2145</v>
      </c>
      <c r="I292" s="152">
        <v>4.8500000000000001E-2</v>
      </c>
      <c r="J292" s="152">
        <v>0.17549999999999999</v>
      </c>
      <c r="K292" s="152">
        <v>0.22450000000000001</v>
      </c>
      <c r="L292" s="152">
        <v>0.216</v>
      </c>
      <c r="M292" s="152">
        <v>0.184</v>
      </c>
      <c r="N292" s="152">
        <v>0.161</v>
      </c>
      <c r="O292" s="152">
        <v>0.25950000000000001</v>
      </c>
      <c r="P292" s="152">
        <v>0.23499999999999999</v>
      </c>
      <c r="Q292" s="152">
        <v>0.19</v>
      </c>
      <c r="R292" s="152">
        <v>0.17</v>
      </c>
      <c r="S292" s="152">
        <v>0.27500000000000002</v>
      </c>
      <c r="T292" s="152">
        <v>0.25</v>
      </c>
      <c r="U292" s="152">
        <v>0.19</v>
      </c>
      <c r="V292" s="152">
        <v>0.23</v>
      </c>
      <c r="W292" s="152">
        <v>0.32500000000000001</v>
      </c>
      <c r="X292" s="152">
        <v>0.19500000000000001</v>
      </c>
      <c r="Y292" s="152">
        <v>0.25</v>
      </c>
      <c r="Z292" s="152">
        <v>0.21</v>
      </c>
      <c r="AA292" s="152">
        <v>0.36</v>
      </c>
      <c r="AB292" s="152">
        <v>0.27</v>
      </c>
      <c r="AC292" s="152">
        <v>0.18</v>
      </c>
      <c r="AD292" s="152">
        <v>0.23499999999999999</v>
      </c>
      <c r="AE292" s="152">
        <v>0.39</v>
      </c>
      <c r="AF292" s="152">
        <v>0.31</v>
      </c>
      <c r="AG292" s="152">
        <v>0.14499999999999999</v>
      </c>
      <c r="AH292" s="152">
        <v>0.27</v>
      </c>
      <c r="AI292" s="152">
        <v>0.4</v>
      </c>
      <c r="AJ292" s="152">
        <v>0.35499999999999998</v>
      </c>
      <c r="AK292" s="152">
        <v>0.26</v>
      </c>
      <c r="AL292" s="152">
        <v>0.32</v>
      </c>
      <c r="AM292" s="152">
        <v>0.30499999999999999</v>
      </c>
      <c r="AN292" s="152">
        <v>0.40500000000000003</v>
      </c>
      <c r="AO292" s="152">
        <v>0.215</v>
      </c>
      <c r="AP292" s="152">
        <v>0.28999999999999998</v>
      </c>
      <c r="AQ292" s="152">
        <v>0.44</v>
      </c>
      <c r="AR292" s="152">
        <v>0.40500000000000003</v>
      </c>
      <c r="AS292" s="152">
        <v>0.33</v>
      </c>
      <c r="AT292" s="152">
        <v>0.34499999999999997</v>
      </c>
      <c r="AU292" s="152">
        <v>0.51</v>
      </c>
      <c r="AV292" s="152">
        <v>0.44</v>
      </c>
      <c r="AW292" s="152">
        <v>1.23</v>
      </c>
      <c r="AX292" s="152">
        <v>0.41</v>
      </c>
      <c r="AY292" s="152">
        <v>0.6</v>
      </c>
      <c r="AZ292" s="152">
        <v>0.47499999999999998</v>
      </c>
      <c r="BA292" s="152">
        <v>0.36</v>
      </c>
      <c r="BB292" s="152">
        <v>0.44500000000000001</v>
      </c>
      <c r="BC292" s="152">
        <v>0.60499999999999998</v>
      </c>
      <c r="BD292" s="152">
        <v>0.5</v>
      </c>
      <c r="BE292" s="152">
        <v>0.41</v>
      </c>
      <c r="BF292" s="152">
        <v>0.39</v>
      </c>
      <c r="BG292" s="152">
        <v>0.59</v>
      </c>
      <c r="BH292" s="152">
        <v>0.54</v>
      </c>
      <c r="BI292" s="152">
        <v>0.38</v>
      </c>
      <c r="BJ292" s="152">
        <v>0.36</v>
      </c>
      <c r="BK292" s="152">
        <v>0.57999999999999996</v>
      </c>
      <c r="BL292" s="152">
        <v>0.48</v>
      </c>
      <c r="BM292" s="152">
        <v>0.17</v>
      </c>
      <c r="BN292" s="152">
        <v>0.35</v>
      </c>
      <c r="BO292" s="152">
        <v>0.71</v>
      </c>
      <c r="BP292" s="152">
        <v>0.33</v>
      </c>
      <c r="BQ292" s="152">
        <v>0.28000000000000003</v>
      </c>
      <c r="BR292" s="152">
        <v>0.34</v>
      </c>
      <c r="BS292" s="152">
        <v>0.79</v>
      </c>
      <c r="BT292" s="152">
        <v>0.24</v>
      </c>
      <c r="BU292" s="152">
        <v>0.13</v>
      </c>
      <c r="BV292" s="152">
        <v>0.27</v>
      </c>
      <c r="BW292" s="152">
        <v>0.32</v>
      </c>
      <c r="BX292" s="152">
        <v>0.33</v>
      </c>
      <c r="BY292" s="152">
        <v>-0.65</v>
      </c>
      <c r="BZ292" s="152">
        <v>0.32</v>
      </c>
      <c r="CA292" s="152">
        <v>0.54</v>
      </c>
      <c r="CB292" s="152">
        <v>0.44</v>
      </c>
      <c r="CC292" s="152">
        <v>0.2</v>
      </c>
      <c r="CD292" s="152">
        <v>0.39</v>
      </c>
      <c r="CE292" s="152">
        <v>0.61</v>
      </c>
      <c r="CF292" s="152">
        <v>0.6</v>
      </c>
      <c r="CG292" s="152">
        <v>0.47</v>
      </c>
      <c r="CH292" s="152">
        <v>0.64</v>
      </c>
      <c r="CI292" s="152">
        <v>0.41</v>
      </c>
      <c r="CJ292" s="152">
        <v>0.4</v>
      </c>
      <c r="CK292" s="152">
        <v>0.34</v>
      </c>
      <c r="CL292" s="152">
        <v>0.52</v>
      </c>
      <c r="CM292" s="152">
        <v>0.61</v>
      </c>
      <c r="CN292" s="152">
        <v>0.56999999999999995</v>
      </c>
      <c r="CO292" s="152">
        <v>0.56000000000000005</v>
      </c>
      <c r="CP292" s="152">
        <v>0.64</v>
      </c>
      <c r="CQ292" s="152">
        <v>0.44</v>
      </c>
      <c r="CR292" s="152">
        <v>0.65</v>
      </c>
      <c r="CS292" s="152">
        <v>0.47</v>
      </c>
      <c r="CT292" s="153">
        <v>0.64597000000000004</v>
      </c>
      <c r="CU292" s="153">
        <v>0.73131000000000002</v>
      </c>
      <c r="CV292" s="153">
        <v>0.72560999999999998</v>
      </c>
      <c r="CW292" s="153">
        <v>0.51358999999999999</v>
      </c>
      <c r="CX292" s="153">
        <v>0.69352999999999998</v>
      </c>
      <c r="CY292" s="153">
        <v>0.80293999999999999</v>
      </c>
      <c r="CZ292" s="153">
        <v>0.77022000000000002</v>
      </c>
      <c r="DA292" s="153">
        <v>0.53949000000000003</v>
      </c>
      <c r="DB292" s="153">
        <v>0.69621999999999995</v>
      </c>
      <c r="DC292" s="153">
        <v>0.83928000000000003</v>
      </c>
      <c r="DD292" s="153">
        <v>0.77131000000000005</v>
      </c>
      <c r="DE292" s="153">
        <v>0.55228999999999995</v>
      </c>
    </row>
    <row r="293" spans="1:109" x14ac:dyDescent="0.1">
      <c r="A293" s="113" t="s">
        <v>210</v>
      </c>
      <c r="B293" s="154" t="s">
        <v>199</v>
      </c>
      <c r="C293" s="154" t="s">
        <v>199</v>
      </c>
      <c r="D293" s="154" t="s">
        <v>199</v>
      </c>
      <c r="E293" s="154" t="s">
        <v>199</v>
      </c>
      <c r="F293" s="154" t="s">
        <v>199</v>
      </c>
      <c r="G293" s="154" t="s">
        <v>199</v>
      </c>
      <c r="H293" s="154" t="s">
        <v>199</v>
      </c>
      <c r="I293" s="154" t="s">
        <v>199</v>
      </c>
      <c r="J293" s="154" t="s">
        <v>199</v>
      </c>
      <c r="K293" s="154" t="s">
        <v>199</v>
      </c>
      <c r="L293" s="154" t="s">
        <v>199</v>
      </c>
      <c r="M293" s="154" t="s">
        <v>199</v>
      </c>
      <c r="N293" s="154" t="s">
        <v>199</v>
      </c>
      <c r="O293" s="154" t="s">
        <v>199</v>
      </c>
      <c r="P293" s="154" t="s">
        <v>199</v>
      </c>
      <c r="Q293" s="154" t="s">
        <v>199</v>
      </c>
      <c r="R293" s="154" t="s">
        <v>199</v>
      </c>
      <c r="S293" s="154" t="s">
        <v>199</v>
      </c>
      <c r="T293" s="154" t="s">
        <v>199</v>
      </c>
      <c r="U293" s="154" t="s">
        <v>199</v>
      </c>
      <c r="V293" s="154" t="s">
        <v>199</v>
      </c>
      <c r="W293" s="153">
        <v>0.32</v>
      </c>
      <c r="X293" s="153">
        <v>0.2225</v>
      </c>
      <c r="Y293" s="153">
        <v>0.16650000000000001</v>
      </c>
      <c r="Z293" s="153">
        <v>0.221</v>
      </c>
      <c r="AA293" s="153">
        <v>0.32</v>
      </c>
      <c r="AB293" s="153">
        <v>0.26550000000000001</v>
      </c>
      <c r="AC293" s="153">
        <v>0.22900000000000001</v>
      </c>
      <c r="AD293" s="153">
        <v>0.24</v>
      </c>
      <c r="AE293" s="153">
        <v>0.35799999999999998</v>
      </c>
      <c r="AF293" s="153">
        <v>0.29749999999999999</v>
      </c>
      <c r="AG293" s="153">
        <v>0.24667</v>
      </c>
      <c r="AH293" s="153">
        <v>0.26500000000000001</v>
      </c>
      <c r="AI293" s="153">
        <v>0.40749999999999997</v>
      </c>
      <c r="AJ293" s="153">
        <v>0.33750000000000002</v>
      </c>
      <c r="AK293" s="153">
        <v>0.26500000000000001</v>
      </c>
      <c r="AL293" s="153">
        <v>0.30499999999999999</v>
      </c>
      <c r="AM293" s="153">
        <v>0.47499999999999998</v>
      </c>
      <c r="AN293" s="153">
        <v>0.38167000000000001</v>
      </c>
      <c r="AO293" s="153">
        <v>0.30166999999999999</v>
      </c>
      <c r="AP293" s="153">
        <v>0.32500000000000001</v>
      </c>
      <c r="AQ293" s="154" t="s">
        <v>199</v>
      </c>
      <c r="AR293" s="153">
        <v>0.39500000000000002</v>
      </c>
      <c r="AS293" s="153">
        <v>0.32</v>
      </c>
      <c r="AT293" s="153">
        <v>0.35832999999999998</v>
      </c>
      <c r="AU293" s="153">
        <v>0.50749999999999995</v>
      </c>
      <c r="AV293" s="153">
        <v>0.44846000000000003</v>
      </c>
      <c r="AW293" s="153">
        <v>0.97</v>
      </c>
      <c r="AX293" s="153">
        <v>0.42687999999999998</v>
      </c>
      <c r="AY293" s="153">
        <v>0.57099999999999995</v>
      </c>
      <c r="AZ293" s="153">
        <v>0.50360000000000005</v>
      </c>
      <c r="BA293" s="153">
        <v>0.376</v>
      </c>
      <c r="BB293" s="153">
        <v>0.43085000000000001</v>
      </c>
      <c r="BC293" s="153">
        <v>0.58572000000000002</v>
      </c>
      <c r="BD293" s="153">
        <v>0.50356000000000001</v>
      </c>
      <c r="BE293" s="153">
        <v>0.43726999999999999</v>
      </c>
      <c r="BF293" s="153">
        <v>0.43807000000000001</v>
      </c>
      <c r="BG293" s="153">
        <v>0.62895999999999996</v>
      </c>
      <c r="BH293" s="153">
        <v>0.53166999999999998</v>
      </c>
      <c r="BI293" s="153">
        <v>0.46190999999999999</v>
      </c>
      <c r="BJ293" s="153">
        <v>0.44338</v>
      </c>
      <c r="BK293" s="153">
        <v>0.62568000000000001</v>
      </c>
      <c r="BL293" s="153">
        <v>0.52270000000000005</v>
      </c>
      <c r="BM293" s="153">
        <v>0.4123</v>
      </c>
      <c r="BN293" s="153">
        <v>0.41914000000000001</v>
      </c>
      <c r="BO293" s="153">
        <v>0.6</v>
      </c>
      <c r="BP293" s="153">
        <v>0.50175999999999998</v>
      </c>
      <c r="BQ293" s="153">
        <v>0.36170999999999998</v>
      </c>
      <c r="BR293" s="153">
        <v>0.435</v>
      </c>
      <c r="BS293" s="153">
        <v>0.57428999999999997</v>
      </c>
      <c r="BT293" s="153">
        <v>0.47749999999999998</v>
      </c>
      <c r="BU293" s="153">
        <v>0.36</v>
      </c>
      <c r="BV293" s="153">
        <v>0.42981000000000003</v>
      </c>
      <c r="BW293" s="153">
        <v>0.57206999999999997</v>
      </c>
      <c r="BX293" s="153">
        <v>0.48332999999999998</v>
      </c>
      <c r="BY293" s="153">
        <v>0.36691000000000001</v>
      </c>
      <c r="BZ293" s="153">
        <v>0.44769999999999999</v>
      </c>
      <c r="CA293" s="153">
        <v>0.60199000000000003</v>
      </c>
      <c r="CB293" s="153">
        <v>0.53422999999999998</v>
      </c>
      <c r="CC293" s="153">
        <v>0.42595</v>
      </c>
      <c r="CD293" s="153">
        <v>0.46285999999999999</v>
      </c>
      <c r="CE293" s="153">
        <v>0.61548999999999998</v>
      </c>
      <c r="CF293" s="153">
        <v>0.56342000000000003</v>
      </c>
      <c r="CG293" s="153">
        <v>0.43667</v>
      </c>
      <c r="CH293" s="153">
        <v>0.43554999999999999</v>
      </c>
      <c r="CI293" s="153">
        <v>0.41399999999999998</v>
      </c>
      <c r="CJ293" s="153">
        <v>0.45612999999999998</v>
      </c>
      <c r="CK293" s="153">
        <v>0.41716999999999999</v>
      </c>
      <c r="CL293" s="153">
        <v>0.49815999999999999</v>
      </c>
      <c r="CM293" s="153">
        <v>0.55700000000000005</v>
      </c>
      <c r="CN293" s="153">
        <v>0.56620000000000004</v>
      </c>
      <c r="CO293" s="153">
        <v>0.41880000000000001</v>
      </c>
      <c r="CP293" s="153">
        <v>0.56816999999999995</v>
      </c>
      <c r="CQ293" s="153">
        <v>0.66317999999999999</v>
      </c>
      <c r="CR293" s="153">
        <v>0.60568</v>
      </c>
      <c r="CS293" s="153">
        <v>0.44324999999999998</v>
      </c>
      <c r="CT293" s="154" t="s">
        <v>199</v>
      </c>
      <c r="CU293" s="154" t="s">
        <v>199</v>
      </c>
      <c r="CV293" s="154" t="s">
        <v>199</v>
      </c>
      <c r="CW293" s="154" t="s">
        <v>199</v>
      </c>
      <c r="CX293" s="154" t="s">
        <v>199</v>
      </c>
      <c r="CY293" s="154" t="s">
        <v>199</v>
      </c>
      <c r="CZ293" s="154" t="s">
        <v>199</v>
      </c>
      <c r="DA293" s="154" t="s">
        <v>199</v>
      </c>
      <c r="DB293" s="154" t="s">
        <v>199</v>
      </c>
      <c r="DC293" s="154" t="s">
        <v>199</v>
      </c>
      <c r="DD293" s="154" t="s">
        <v>199</v>
      </c>
      <c r="DE293" s="154" t="s">
        <v>199</v>
      </c>
    </row>
    <row r="294" spans="1:109" x14ac:dyDescent="0.1">
      <c r="A294" s="113" t="s">
        <v>211</v>
      </c>
      <c r="B294" s="154" t="s">
        <v>199</v>
      </c>
      <c r="C294" s="154" t="s">
        <v>199</v>
      </c>
      <c r="D294" s="154" t="s">
        <v>199</v>
      </c>
      <c r="E294" s="154" t="s">
        <v>199</v>
      </c>
      <c r="F294" s="154" t="s">
        <v>199</v>
      </c>
      <c r="G294" s="154" t="s">
        <v>199</v>
      </c>
      <c r="H294" s="154" t="s">
        <v>199</v>
      </c>
      <c r="I294" s="154" t="s">
        <v>199</v>
      </c>
      <c r="J294" s="154" t="s">
        <v>199</v>
      </c>
      <c r="K294" s="154" t="s">
        <v>199</v>
      </c>
      <c r="L294" s="154" t="s">
        <v>199</v>
      </c>
      <c r="M294" s="154" t="s">
        <v>199</v>
      </c>
      <c r="N294" s="154" t="s">
        <v>199</v>
      </c>
      <c r="O294" s="154" t="s">
        <v>199</v>
      </c>
      <c r="P294" s="154" t="s">
        <v>199</v>
      </c>
      <c r="Q294" s="154" t="s">
        <v>199</v>
      </c>
      <c r="R294" s="154" t="s">
        <v>199</v>
      </c>
      <c r="S294" s="154" t="s">
        <v>199</v>
      </c>
      <c r="T294" s="154" t="s">
        <v>199</v>
      </c>
      <c r="U294" s="154" t="s">
        <v>199</v>
      </c>
      <c r="V294" s="154" t="s">
        <v>199</v>
      </c>
      <c r="W294" s="153">
        <v>0.32</v>
      </c>
      <c r="X294" s="153">
        <v>0.23499999999999999</v>
      </c>
      <c r="Y294" s="153">
        <v>0.2</v>
      </c>
      <c r="Z294" s="153">
        <v>0.22</v>
      </c>
      <c r="AA294" s="153">
        <v>0.32</v>
      </c>
      <c r="AB294" s="153">
        <v>0.26500000000000001</v>
      </c>
      <c r="AC294" s="153">
        <v>0.22750000000000001</v>
      </c>
      <c r="AD294" s="153">
        <v>0.24</v>
      </c>
      <c r="AE294" s="153">
        <v>0.35499999999999998</v>
      </c>
      <c r="AF294" s="153">
        <v>0.29499999999999998</v>
      </c>
      <c r="AG294" s="153">
        <v>0.24</v>
      </c>
      <c r="AH294" s="153">
        <v>0.26500000000000001</v>
      </c>
      <c r="AI294" s="153">
        <v>0.40500000000000003</v>
      </c>
      <c r="AJ294" s="153">
        <v>0.33750000000000002</v>
      </c>
      <c r="AK294" s="153">
        <v>0.27250000000000002</v>
      </c>
      <c r="AL294" s="153">
        <v>0.30499999999999999</v>
      </c>
      <c r="AM294" s="153">
        <v>0.47499999999999998</v>
      </c>
      <c r="AN294" s="153">
        <v>0.38</v>
      </c>
      <c r="AO294" s="153">
        <v>0.30499999999999999</v>
      </c>
      <c r="AP294" s="153">
        <v>0.32500000000000001</v>
      </c>
      <c r="AQ294" s="154" t="s">
        <v>199</v>
      </c>
      <c r="AR294" s="153">
        <v>0.39500000000000002</v>
      </c>
      <c r="AS294" s="153">
        <v>0.32</v>
      </c>
      <c r="AT294" s="153">
        <v>0.36</v>
      </c>
      <c r="AU294" s="153">
        <v>0.505</v>
      </c>
      <c r="AV294" s="153">
        <v>0.44535999999999998</v>
      </c>
      <c r="AW294" s="153">
        <v>1.125</v>
      </c>
      <c r="AX294" s="153">
        <v>0.42749999999999999</v>
      </c>
      <c r="AY294" s="153">
        <v>0.57499999999999996</v>
      </c>
      <c r="AZ294" s="153">
        <v>0.505</v>
      </c>
      <c r="BA294" s="153">
        <v>0.38</v>
      </c>
      <c r="BB294" s="153">
        <v>0.42499999999999999</v>
      </c>
      <c r="BC294" s="153">
        <v>0.58301999999999998</v>
      </c>
      <c r="BD294" s="153">
        <v>0.50553000000000003</v>
      </c>
      <c r="BE294" s="153">
        <v>0.44</v>
      </c>
      <c r="BF294" s="153">
        <v>0.44</v>
      </c>
      <c r="BG294" s="153">
        <v>0.62585000000000002</v>
      </c>
      <c r="BH294" s="153">
        <v>0.53</v>
      </c>
      <c r="BI294" s="153">
        <v>0.46511000000000002</v>
      </c>
      <c r="BJ294" s="153">
        <v>0.44</v>
      </c>
      <c r="BK294" s="153">
        <v>0.63</v>
      </c>
      <c r="BL294" s="153">
        <v>0.52500000000000002</v>
      </c>
      <c r="BM294" s="153">
        <v>0.41908000000000001</v>
      </c>
      <c r="BN294" s="153">
        <v>0.42</v>
      </c>
      <c r="BO294" s="153">
        <v>0.59997999999999996</v>
      </c>
      <c r="BP294" s="153">
        <v>0.50234999999999996</v>
      </c>
      <c r="BQ294" s="153">
        <v>0.37</v>
      </c>
      <c r="BR294" s="153">
        <v>0.44500000000000001</v>
      </c>
      <c r="BS294" s="153">
        <v>0.57999999999999996</v>
      </c>
      <c r="BT294" s="153">
        <v>0.48</v>
      </c>
      <c r="BU294" s="153">
        <v>0.36</v>
      </c>
      <c r="BV294" s="153">
        <v>0.43421999999999999</v>
      </c>
      <c r="BW294" s="153">
        <v>0.57999999999999996</v>
      </c>
      <c r="BX294" s="153">
        <v>0.49</v>
      </c>
      <c r="BY294" s="153">
        <v>0.37</v>
      </c>
      <c r="BZ294" s="153">
        <v>0.45500000000000002</v>
      </c>
      <c r="CA294" s="153">
        <v>0.60499999999999998</v>
      </c>
      <c r="CB294" s="153">
        <v>0.54957999999999996</v>
      </c>
      <c r="CC294" s="153">
        <v>0.43</v>
      </c>
      <c r="CD294" s="153">
        <v>0.47</v>
      </c>
      <c r="CE294" s="153">
        <v>0.61</v>
      </c>
      <c r="CF294" s="153">
        <v>0.56799999999999995</v>
      </c>
      <c r="CG294" s="153">
        <v>0.435</v>
      </c>
      <c r="CH294" s="153">
        <v>0.44</v>
      </c>
      <c r="CI294" s="153">
        <v>0.41299999999999998</v>
      </c>
      <c r="CJ294" s="153">
        <v>0.46226</v>
      </c>
      <c r="CK294" s="153">
        <v>0.41</v>
      </c>
      <c r="CL294" s="153">
        <v>0.49</v>
      </c>
      <c r="CM294" s="153">
        <v>0.55500000000000005</v>
      </c>
      <c r="CN294" s="153">
        <v>0.57362000000000002</v>
      </c>
      <c r="CO294" s="153">
        <v>0.40400999999999998</v>
      </c>
      <c r="CP294" s="153">
        <v>0.57999999999999996</v>
      </c>
      <c r="CQ294" s="153">
        <v>0.67</v>
      </c>
      <c r="CR294" s="153">
        <v>0.63705000000000001</v>
      </c>
      <c r="CS294" s="153">
        <v>0.45</v>
      </c>
      <c r="CT294" s="153">
        <v>0.65</v>
      </c>
      <c r="CU294" s="153">
        <v>0.73</v>
      </c>
      <c r="CV294" s="153">
        <v>0.72</v>
      </c>
      <c r="CW294" s="153">
        <v>0.50793999999999995</v>
      </c>
      <c r="CX294" s="153">
        <v>0.69</v>
      </c>
      <c r="CY294" s="153">
        <v>0.8</v>
      </c>
      <c r="CZ294" s="153">
        <v>0.77</v>
      </c>
      <c r="DA294" s="153">
        <v>0.54</v>
      </c>
      <c r="DB294" s="153">
        <v>0.69621999999999995</v>
      </c>
      <c r="DC294" s="153">
        <v>0.83928000000000003</v>
      </c>
      <c r="DD294" s="153">
        <v>0.77131000000000005</v>
      </c>
      <c r="DE294" s="153">
        <v>0.55228999999999995</v>
      </c>
    </row>
    <row r="295" spans="1:109" x14ac:dyDescent="0.1">
      <c r="A295" s="113" t="s">
        <v>212</v>
      </c>
      <c r="B295" s="154" t="s">
        <v>199</v>
      </c>
      <c r="C295" s="154" t="s">
        <v>199</v>
      </c>
      <c r="D295" s="154" t="s">
        <v>199</v>
      </c>
      <c r="E295" s="154" t="s">
        <v>199</v>
      </c>
      <c r="F295" s="154" t="s">
        <v>199</v>
      </c>
      <c r="G295" s="154" t="s">
        <v>199</v>
      </c>
      <c r="H295" s="154" t="s">
        <v>199</v>
      </c>
      <c r="I295" s="154" t="s">
        <v>199</v>
      </c>
      <c r="J295" s="154" t="s">
        <v>199</v>
      </c>
      <c r="K295" s="154" t="s">
        <v>199</v>
      </c>
      <c r="L295" s="154" t="s">
        <v>199</v>
      </c>
      <c r="M295" s="154" t="s">
        <v>199</v>
      </c>
      <c r="N295" s="154" t="s">
        <v>199</v>
      </c>
      <c r="O295" s="154" t="s">
        <v>199</v>
      </c>
      <c r="P295" s="154" t="s">
        <v>199</v>
      </c>
      <c r="Q295" s="154" t="s">
        <v>199</v>
      </c>
      <c r="R295" s="154" t="s">
        <v>199</v>
      </c>
      <c r="S295" s="154" t="s">
        <v>199</v>
      </c>
      <c r="T295" s="154" t="s">
        <v>199</v>
      </c>
      <c r="U295" s="154" t="s">
        <v>199</v>
      </c>
      <c r="V295" s="154" t="s">
        <v>199</v>
      </c>
      <c r="W295" s="153">
        <v>0.32</v>
      </c>
      <c r="X295" s="153">
        <v>0.24</v>
      </c>
      <c r="Y295" s="153">
        <v>0.2</v>
      </c>
      <c r="Z295" s="153">
        <v>0.22500000000000001</v>
      </c>
      <c r="AA295" s="153">
        <v>0.33500000000000002</v>
      </c>
      <c r="AB295" s="153">
        <v>0.27</v>
      </c>
      <c r="AC295" s="153">
        <v>0.2465</v>
      </c>
      <c r="AD295" s="153">
        <v>0.24</v>
      </c>
      <c r="AE295" s="153">
        <v>0.37</v>
      </c>
      <c r="AF295" s="153">
        <v>0.30499999999999999</v>
      </c>
      <c r="AG295" s="153">
        <v>0.26</v>
      </c>
      <c r="AH295" s="153">
        <v>0.27</v>
      </c>
      <c r="AI295" s="153">
        <v>0.42</v>
      </c>
      <c r="AJ295" s="153">
        <v>0.34</v>
      </c>
      <c r="AK295" s="153">
        <v>0.27500000000000002</v>
      </c>
      <c r="AL295" s="153">
        <v>0.31</v>
      </c>
      <c r="AM295" s="153">
        <v>0.48</v>
      </c>
      <c r="AN295" s="153">
        <v>0.39</v>
      </c>
      <c r="AO295" s="153">
        <v>0.31</v>
      </c>
      <c r="AP295" s="153">
        <v>0.33500000000000002</v>
      </c>
      <c r="AQ295" s="154" t="s">
        <v>199</v>
      </c>
      <c r="AR295" s="153">
        <v>0.4</v>
      </c>
      <c r="AS295" s="153">
        <v>0.32500000000000001</v>
      </c>
      <c r="AT295" s="153">
        <v>0.375</v>
      </c>
      <c r="AU295" s="153">
        <v>0.52</v>
      </c>
      <c r="AV295" s="153">
        <v>0.47499999999999998</v>
      </c>
      <c r="AW295" s="153">
        <v>1.4350000000000001</v>
      </c>
      <c r="AX295" s="153">
        <v>0.44125999999999999</v>
      </c>
      <c r="AY295" s="153">
        <v>0.58499999999999996</v>
      </c>
      <c r="AZ295" s="153">
        <v>0.51500000000000001</v>
      </c>
      <c r="BA295" s="153">
        <v>0.38</v>
      </c>
      <c r="BB295" s="153">
        <v>0.44</v>
      </c>
      <c r="BC295" s="153">
        <v>0.60326000000000002</v>
      </c>
      <c r="BD295" s="153">
        <v>0.51939999999999997</v>
      </c>
      <c r="BE295" s="153">
        <v>0.45</v>
      </c>
      <c r="BF295" s="153">
        <v>0.46</v>
      </c>
      <c r="BG295" s="153">
        <v>0.65</v>
      </c>
      <c r="BH295" s="153">
        <v>0.54100000000000004</v>
      </c>
      <c r="BI295" s="153">
        <v>0.47299999999999998</v>
      </c>
      <c r="BJ295" s="153">
        <v>0.46</v>
      </c>
      <c r="BK295" s="153">
        <v>0.64</v>
      </c>
      <c r="BL295" s="153">
        <v>0.55000000000000004</v>
      </c>
      <c r="BM295" s="153">
        <v>0.43</v>
      </c>
      <c r="BN295" s="153">
        <v>0.43</v>
      </c>
      <c r="BO295" s="153">
        <v>0.61</v>
      </c>
      <c r="BP295" s="153">
        <v>0.51</v>
      </c>
      <c r="BQ295" s="153">
        <v>0.38</v>
      </c>
      <c r="BR295" s="153">
        <v>0.45</v>
      </c>
      <c r="BS295" s="153">
        <v>0.59</v>
      </c>
      <c r="BT295" s="153">
        <v>0.49</v>
      </c>
      <c r="BU295" s="153">
        <v>0.38</v>
      </c>
      <c r="BV295" s="153">
        <v>0.45</v>
      </c>
      <c r="BW295" s="153">
        <v>0.6</v>
      </c>
      <c r="BX295" s="153">
        <v>0.5</v>
      </c>
      <c r="BY295" s="153">
        <v>0.39</v>
      </c>
      <c r="BZ295" s="153">
        <v>0.46</v>
      </c>
      <c r="CA295" s="153">
        <v>0.62</v>
      </c>
      <c r="CB295" s="153">
        <v>0.56000000000000005</v>
      </c>
      <c r="CC295" s="153">
        <v>0.434</v>
      </c>
      <c r="CD295" s="153">
        <v>0.47</v>
      </c>
      <c r="CE295" s="153">
        <v>0.63</v>
      </c>
      <c r="CF295" s="153">
        <v>0.56999999999999995</v>
      </c>
      <c r="CG295" s="153">
        <v>0.45</v>
      </c>
      <c r="CH295" s="153">
        <v>0.45300000000000001</v>
      </c>
      <c r="CI295" s="153">
        <v>0.43</v>
      </c>
      <c r="CJ295" s="153">
        <v>0.48</v>
      </c>
      <c r="CK295" s="153">
        <v>0.47</v>
      </c>
      <c r="CL295" s="153">
        <v>0.55000000000000004</v>
      </c>
      <c r="CM295" s="153">
        <v>0.59</v>
      </c>
      <c r="CN295" s="153">
        <v>0.6</v>
      </c>
      <c r="CO295" s="153">
        <v>0.46</v>
      </c>
      <c r="CP295" s="153">
        <v>0.61</v>
      </c>
      <c r="CQ295" s="153">
        <v>0.7</v>
      </c>
      <c r="CR295" s="153">
        <v>0.67</v>
      </c>
      <c r="CS295" s="153">
        <v>0.45</v>
      </c>
      <c r="CT295" s="153">
        <v>0.66</v>
      </c>
      <c r="CU295" s="153">
        <v>0.76656000000000002</v>
      </c>
      <c r="CV295" s="153">
        <v>0.74</v>
      </c>
      <c r="CW295" s="153">
        <v>0.53</v>
      </c>
      <c r="CX295" s="153">
        <v>0.71</v>
      </c>
      <c r="CY295" s="153">
        <v>0.81882999999999995</v>
      </c>
      <c r="CZ295" s="153">
        <v>0.78</v>
      </c>
      <c r="DA295" s="153">
        <v>0.54847999999999997</v>
      </c>
      <c r="DB295" s="153">
        <v>0.69621999999999995</v>
      </c>
      <c r="DC295" s="153">
        <v>0.83928000000000003</v>
      </c>
      <c r="DD295" s="153">
        <v>0.77131000000000005</v>
      </c>
      <c r="DE295" s="153">
        <v>0.55228999999999995</v>
      </c>
    </row>
    <row r="296" spans="1:109" x14ac:dyDescent="0.1">
      <c r="A296" s="113" t="s">
        <v>213</v>
      </c>
      <c r="B296" s="154" t="s">
        <v>199</v>
      </c>
      <c r="C296" s="154" t="s">
        <v>199</v>
      </c>
      <c r="D296" s="154" t="s">
        <v>199</v>
      </c>
      <c r="E296" s="154" t="s">
        <v>199</v>
      </c>
      <c r="F296" s="154" t="s">
        <v>199</v>
      </c>
      <c r="G296" s="154" t="s">
        <v>199</v>
      </c>
      <c r="H296" s="154" t="s">
        <v>199</v>
      </c>
      <c r="I296" s="154" t="s">
        <v>199</v>
      </c>
      <c r="J296" s="154" t="s">
        <v>199</v>
      </c>
      <c r="K296" s="154" t="s">
        <v>199</v>
      </c>
      <c r="L296" s="154" t="s">
        <v>199</v>
      </c>
      <c r="M296" s="154" t="s">
        <v>199</v>
      </c>
      <c r="N296" s="154" t="s">
        <v>199</v>
      </c>
      <c r="O296" s="154" t="s">
        <v>199</v>
      </c>
      <c r="P296" s="154" t="s">
        <v>199</v>
      </c>
      <c r="Q296" s="154" t="s">
        <v>199</v>
      </c>
      <c r="R296" s="154" t="s">
        <v>199</v>
      </c>
      <c r="S296" s="154" t="s">
        <v>199</v>
      </c>
      <c r="T296" s="154" t="s">
        <v>199</v>
      </c>
      <c r="U296" s="154" t="s">
        <v>199</v>
      </c>
      <c r="V296" s="154" t="s">
        <v>199</v>
      </c>
      <c r="W296" s="153">
        <v>0.32</v>
      </c>
      <c r="X296" s="153">
        <v>0.18</v>
      </c>
      <c r="Y296" s="153">
        <v>6.5000000000000002E-2</v>
      </c>
      <c r="Z296" s="153">
        <v>0.215</v>
      </c>
      <c r="AA296" s="153">
        <v>0.30499999999999999</v>
      </c>
      <c r="AB296" s="153">
        <v>0.26</v>
      </c>
      <c r="AC296" s="153">
        <v>0.215</v>
      </c>
      <c r="AD296" s="153">
        <v>0.24</v>
      </c>
      <c r="AE296" s="153">
        <v>0.35</v>
      </c>
      <c r="AF296" s="153">
        <v>0.29499999999999998</v>
      </c>
      <c r="AG296" s="153">
        <v>0.24</v>
      </c>
      <c r="AH296" s="153">
        <v>0.26</v>
      </c>
      <c r="AI296" s="153">
        <v>0.4</v>
      </c>
      <c r="AJ296" s="153">
        <v>0.33500000000000002</v>
      </c>
      <c r="AK296" s="153">
        <v>0.24</v>
      </c>
      <c r="AL296" s="153">
        <v>0.3</v>
      </c>
      <c r="AM296" s="153">
        <v>0.47</v>
      </c>
      <c r="AN296" s="153">
        <v>0.375</v>
      </c>
      <c r="AO296" s="153">
        <v>0.28999999999999998</v>
      </c>
      <c r="AP296" s="153">
        <v>0.315</v>
      </c>
      <c r="AQ296" s="154" t="s">
        <v>199</v>
      </c>
      <c r="AR296" s="153">
        <v>0.39</v>
      </c>
      <c r="AS296" s="153">
        <v>0.315</v>
      </c>
      <c r="AT296" s="153">
        <v>0.33500000000000002</v>
      </c>
      <c r="AU296" s="153">
        <v>0.5</v>
      </c>
      <c r="AV296" s="153">
        <v>0.435</v>
      </c>
      <c r="AW296" s="153">
        <v>0.35</v>
      </c>
      <c r="AX296" s="153">
        <v>0.41</v>
      </c>
      <c r="AY296" s="153">
        <v>0.55500000000000005</v>
      </c>
      <c r="AZ296" s="153">
        <v>0.49</v>
      </c>
      <c r="BA296" s="153">
        <v>0.36499999999999999</v>
      </c>
      <c r="BB296" s="153">
        <v>0.42499999999999999</v>
      </c>
      <c r="BC296" s="153">
        <v>0.57499999999999996</v>
      </c>
      <c r="BD296" s="153">
        <v>0.49</v>
      </c>
      <c r="BE296" s="153">
        <v>0.42</v>
      </c>
      <c r="BF296" s="153">
        <v>0.42</v>
      </c>
      <c r="BG296" s="153">
        <v>0.62</v>
      </c>
      <c r="BH296" s="153">
        <v>0.52</v>
      </c>
      <c r="BI296" s="153">
        <v>0.43912000000000001</v>
      </c>
      <c r="BJ296" s="153">
        <v>0.42</v>
      </c>
      <c r="BK296" s="153">
        <v>0.59</v>
      </c>
      <c r="BL296" s="153">
        <v>0.49</v>
      </c>
      <c r="BM296" s="153">
        <v>0.37</v>
      </c>
      <c r="BN296" s="153">
        <v>0.41</v>
      </c>
      <c r="BO296" s="153">
        <v>0.59</v>
      </c>
      <c r="BP296" s="153">
        <v>0.48</v>
      </c>
      <c r="BQ296" s="153">
        <v>0.31</v>
      </c>
      <c r="BR296" s="153">
        <v>0.4</v>
      </c>
      <c r="BS296" s="153">
        <v>0.55000000000000004</v>
      </c>
      <c r="BT296" s="153">
        <v>0.46</v>
      </c>
      <c r="BU296" s="153">
        <v>0.34</v>
      </c>
      <c r="BV296" s="153">
        <v>0.4</v>
      </c>
      <c r="BW296" s="153">
        <v>0.52</v>
      </c>
      <c r="BX296" s="153">
        <v>0.45</v>
      </c>
      <c r="BY296" s="153">
        <v>0.32</v>
      </c>
      <c r="BZ296" s="153">
        <v>0.42</v>
      </c>
      <c r="CA296" s="153">
        <v>0.57194999999999996</v>
      </c>
      <c r="CB296" s="153">
        <v>0.47</v>
      </c>
      <c r="CC296" s="153">
        <v>0.41575000000000001</v>
      </c>
      <c r="CD296" s="153">
        <v>0.45</v>
      </c>
      <c r="CE296" s="153">
        <v>0.60741000000000001</v>
      </c>
      <c r="CF296" s="153">
        <v>0.55000000000000004</v>
      </c>
      <c r="CG296" s="153">
        <v>0.43</v>
      </c>
      <c r="CH296" s="153">
        <v>0.41364000000000001</v>
      </c>
      <c r="CI296" s="153">
        <v>0.4</v>
      </c>
      <c r="CJ296" s="153">
        <v>0.42</v>
      </c>
      <c r="CK296" s="153">
        <v>0.38583000000000001</v>
      </c>
      <c r="CL296" s="153">
        <v>0.47897000000000001</v>
      </c>
      <c r="CM296" s="153">
        <v>0.53</v>
      </c>
      <c r="CN296" s="153">
        <v>0.5</v>
      </c>
      <c r="CO296" s="153">
        <v>0.4</v>
      </c>
      <c r="CP296" s="153">
        <v>0.49</v>
      </c>
      <c r="CQ296" s="153">
        <v>0.61</v>
      </c>
      <c r="CR296" s="153">
        <v>0.4</v>
      </c>
      <c r="CS296" s="153">
        <v>0.41</v>
      </c>
      <c r="CT296" s="153">
        <v>0.62987000000000004</v>
      </c>
      <c r="CU296" s="153">
        <v>0.71</v>
      </c>
      <c r="CV296" s="153">
        <v>0.71804999999999997</v>
      </c>
      <c r="CW296" s="153">
        <v>0.5</v>
      </c>
      <c r="CX296" s="153">
        <v>0.68059000000000003</v>
      </c>
      <c r="CY296" s="153">
        <v>0.79</v>
      </c>
      <c r="CZ296" s="153">
        <v>0.76065000000000005</v>
      </c>
      <c r="DA296" s="153">
        <v>0.53</v>
      </c>
      <c r="DB296" s="153">
        <v>0.69621999999999995</v>
      </c>
      <c r="DC296" s="153">
        <v>0.83928000000000003</v>
      </c>
      <c r="DD296" s="153">
        <v>0.77131000000000005</v>
      </c>
      <c r="DE296" s="153">
        <v>0.55228999999999995</v>
      </c>
    </row>
    <row r="297" spans="1:109" x14ac:dyDescent="0.1">
      <c r="A297" s="113" t="s">
        <v>214</v>
      </c>
      <c r="B297" s="154" t="s">
        <v>199</v>
      </c>
      <c r="C297" s="154" t="s">
        <v>199</v>
      </c>
      <c r="D297" s="154" t="s">
        <v>199</v>
      </c>
      <c r="E297" s="154" t="s">
        <v>199</v>
      </c>
      <c r="F297" s="154" t="s">
        <v>199</v>
      </c>
      <c r="G297" s="154" t="s">
        <v>199</v>
      </c>
      <c r="H297" s="154" t="s">
        <v>199</v>
      </c>
      <c r="I297" s="154" t="s">
        <v>199</v>
      </c>
      <c r="J297" s="154" t="s">
        <v>199</v>
      </c>
      <c r="K297" s="154" t="s">
        <v>199</v>
      </c>
      <c r="L297" s="154" t="s">
        <v>199</v>
      </c>
      <c r="M297" s="154" t="s">
        <v>199</v>
      </c>
      <c r="N297" s="154" t="s">
        <v>199</v>
      </c>
      <c r="O297" s="154" t="s">
        <v>199</v>
      </c>
      <c r="P297" s="154" t="s">
        <v>199</v>
      </c>
      <c r="Q297" s="154" t="s">
        <v>199</v>
      </c>
      <c r="R297" s="154" t="s">
        <v>199</v>
      </c>
      <c r="S297" s="154" t="s">
        <v>199</v>
      </c>
      <c r="T297" s="154" t="s">
        <v>199</v>
      </c>
      <c r="U297" s="154" t="s">
        <v>199</v>
      </c>
      <c r="V297" s="154" t="s">
        <v>199</v>
      </c>
      <c r="W297" s="148">
        <v>0</v>
      </c>
      <c r="X297" s="148">
        <v>2.4500000000000001E-2</v>
      </c>
      <c r="Y297" s="148">
        <v>5.8500000000000003E-2</v>
      </c>
      <c r="Z297" s="148">
        <v>4.0000000000000001E-3</v>
      </c>
      <c r="AA297" s="148">
        <v>0.01</v>
      </c>
      <c r="AB297" s="148">
        <v>3.5000000000000001E-3</v>
      </c>
      <c r="AC297" s="148">
        <v>1.2500000000000001E-2</v>
      </c>
      <c r="AD297" s="148">
        <v>0</v>
      </c>
      <c r="AE297" s="148">
        <v>6.7799999999999996E-3</v>
      </c>
      <c r="AF297" s="148">
        <v>3.82E-3</v>
      </c>
      <c r="AG297" s="148">
        <v>9.4299999999999991E-3</v>
      </c>
      <c r="AH297" s="148">
        <v>3.5400000000000002E-3</v>
      </c>
      <c r="AI297" s="148">
        <v>8.2900000000000005E-3</v>
      </c>
      <c r="AJ297" s="148">
        <v>2.5000000000000001E-3</v>
      </c>
      <c r="AK297" s="148">
        <v>1.4579999999999999E-2</v>
      </c>
      <c r="AL297" s="148">
        <v>4.0800000000000003E-3</v>
      </c>
      <c r="AM297" s="148">
        <v>4.0800000000000003E-3</v>
      </c>
      <c r="AN297" s="148">
        <v>6.2399999999999999E-3</v>
      </c>
      <c r="AO297" s="148">
        <v>8.5000000000000006E-3</v>
      </c>
      <c r="AP297" s="148">
        <v>0.01</v>
      </c>
      <c r="AQ297" s="154" t="s">
        <v>199</v>
      </c>
      <c r="AR297" s="148">
        <v>5.0000000000000001E-3</v>
      </c>
      <c r="AS297" s="148">
        <v>5.0000000000000001E-3</v>
      </c>
      <c r="AT297" s="148">
        <v>1.3440000000000001E-2</v>
      </c>
      <c r="AU297" s="148">
        <v>8.2900000000000005E-3</v>
      </c>
      <c r="AV297" s="148">
        <v>1.277E-2</v>
      </c>
      <c r="AW297" s="148">
        <v>0.45630999999999999</v>
      </c>
      <c r="AX297" s="148">
        <v>1.0149999999999999E-2</v>
      </c>
      <c r="AY297" s="148">
        <v>1.158E-2</v>
      </c>
      <c r="AZ297" s="148">
        <v>8.7200000000000003E-3</v>
      </c>
      <c r="BA297" s="148">
        <v>5.8300000000000001E-3</v>
      </c>
      <c r="BB297" s="148">
        <v>7.1700000000000002E-3</v>
      </c>
      <c r="BC297" s="148">
        <v>9.0900000000000009E-3</v>
      </c>
      <c r="BD297" s="148">
        <v>1.013E-2</v>
      </c>
      <c r="BE297" s="148">
        <v>1.1180000000000001E-2</v>
      </c>
      <c r="BF297" s="148">
        <v>1.1979999999999999E-2</v>
      </c>
      <c r="BG297" s="148">
        <v>1.0160000000000001E-2</v>
      </c>
      <c r="BH297" s="148">
        <v>6.1700000000000001E-3</v>
      </c>
      <c r="BI297" s="148">
        <v>1.0529999999999999E-2</v>
      </c>
      <c r="BJ297" s="148">
        <v>1.115E-2</v>
      </c>
      <c r="BK297" s="148">
        <v>1.4420000000000001E-2</v>
      </c>
      <c r="BL297" s="148">
        <v>1.495E-2</v>
      </c>
      <c r="BM297" s="148">
        <v>1.8100000000000002E-2</v>
      </c>
      <c r="BN297" s="148">
        <v>8.3599999999999994E-3</v>
      </c>
      <c r="BO297" s="148">
        <v>8.6599999999999993E-3</v>
      </c>
      <c r="BP297" s="148">
        <v>9.8799999999999999E-3</v>
      </c>
      <c r="BQ297" s="148">
        <v>1.942E-2</v>
      </c>
      <c r="BR297" s="148">
        <v>2.0619999999999999E-2</v>
      </c>
      <c r="BS297" s="148">
        <v>1.5910000000000001E-2</v>
      </c>
      <c r="BT297" s="148">
        <v>1.1990000000000001E-2</v>
      </c>
      <c r="BU297" s="148">
        <v>1.414E-2</v>
      </c>
      <c r="BV297" s="148">
        <v>1.4880000000000001E-2</v>
      </c>
      <c r="BW297" s="148">
        <v>2.4170000000000001E-2</v>
      </c>
      <c r="BX297" s="148">
        <v>1.5990000000000001E-2</v>
      </c>
      <c r="BY297" s="148">
        <v>2.1270000000000001E-2</v>
      </c>
      <c r="BZ297" s="148">
        <v>1.5049999999999999E-2</v>
      </c>
      <c r="CA297" s="148">
        <v>1.507E-2</v>
      </c>
      <c r="CB297" s="148">
        <v>2.9659999999999999E-2</v>
      </c>
      <c r="CC297" s="148">
        <v>6.8900000000000003E-3</v>
      </c>
      <c r="CD297" s="148">
        <v>8.8100000000000001E-3</v>
      </c>
      <c r="CE297" s="148">
        <v>7.7200000000000003E-3</v>
      </c>
      <c r="CF297" s="148">
        <v>7.5500000000000003E-3</v>
      </c>
      <c r="CG297" s="148">
        <v>7.45E-3</v>
      </c>
      <c r="CH297" s="148">
        <v>1.6369999999999999E-2</v>
      </c>
      <c r="CI297" s="148">
        <v>1.4069999999999999E-2</v>
      </c>
      <c r="CJ297" s="148">
        <v>2.214E-2</v>
      </c>
      <c r="CK297" s="148">
        <v>3.075E-2</v>
      </c>
      <c r="CL297" s="148">
        <v>2.4910000000000002E-2</v>
      </c>
      <c r="CM297" s="148">
        <v>2.3199999999999998E-2</v>
      </c>
      <c r="CN297" s="148">
        <v>3.1269999999999999E-2</v>
      </c>
      <c r="CO297" s="148">
        <v>2.3449999999999999E-2</v>
      </c>
      <c r="CP297" s="148">
        <v>3.7150000000000002E-2</v>
      </c>
      <c r="CQ297" s="148">
        <v>2.385E-2</v>
      </c>
      <c r="CR297" s="148">
        <v>9.307E-2</v>
      </c>
      <c r="CS297" s="148">
        <v>1.487E-2</v>
      </c>
      <c r="CT297" s="148">
        <v>1.3599999999999999E-2</v>
      </c>
      <c r="CU297" s="148">
        <v>1.9120000000000002E-2</v>
      </c>
      <c r="CV297" s="148">
        <v>8.3199999999999993E-3</v>
      </c>
      <c r="CW297" s="148">
        <v>1.371E-2</v>
      </c>
      <c r="CX297" s="148">
        <v>1.226E-2</v>
      </c>
      <c r="CY297" s="148">
        <v>1.1950000000000001E-2</v>
      </c>
      <c r="CZ297" s="148">
        <v>7.9000000000000008E-3</v>
      </c>
      <c r="DA297" s="148">
        <v>7.5500000000000003E-3</v>
      </c>
      <c r="DB297" s="148">
        <v>0</v>
      </c>
      <c r="DC297" s="148">
        <v>0</v>
      </c>
      <c r="DD297" s="148">
        <v>0</v>
      </c>
      <c r="DE297" s="148">
        <v>0</v>
      </c>
    </row>
    <row r="298" spans="1:109" x14ac:dyDescent="0.1">
      <c r="A298" s="113" t="s">
        <v>215</v>
      </c>
      <c r="B298" s="154" t="s">
        <v>199</v>
      </c>
      <c r="C298" s="154" t="s">
        <v>199</v>
      </c>
      <c r="D298" s="154" t="s">
        <v>199</v>
      </c>
      <c r="E298" s="154" t="s">
        <v>199</v>
      </c>
      <c r="F298" s="154" t="s">
        <v>199</v>
      </c>
      <c r="G298" s="154" t="s">
        <v>199</v>
      </c>
      <c r="H298" s="154" t="s">
        <v>199</v>
      </c>
      <c r="I298" s="154" t="s">
        <v>199</v>
      </c>
      <c r="J298" s="154" t="s">
        <v>199</v>
      </c>
      <c r="K298" s="154" t="s">
        <v>199</v>
      </c>
      <c r="L298" s="154" t="s">
        <v>199</v>
      </c>
      <c r="M298" s="154" t="s">
        <v>199</v>
      </c>
      <c r="N298" s="154" t="s">
        <v>199</v>
      </c>
      <c r="O298" s="154" t="s">
        <v>199</v>
      </c>
      <c r="P298" s="154" t="s">
        <v>199</v>
      </c>
      <c r="Q298" s="154" t="s">
        <v>199</v>
      </c>
      <c r="R298" s="154" t="s">
        <v>199</v>
      </c>
      <c r="S298" s="154" t="s">
        <v>199</v>
      </c>
      <c r="T298" s="154" t="s">
        <v>199</v>
      </c>
      <c r="U298" s="154" t="s">
        <v>199</v>
      </c>
      <c r="V298" s="154" t="s">
        <v>199</v>
      </c>
      <c r="W298" s="154" t="s">
        <v>177</v>
      </c>
      <c r="X298" s="154" t="s">
        <v>260</v>
      </c>
      <c r="Y298" s="154" t="s">
        <v>260</v>
      </c>
      <c r="Z298" s="154" t="s">
        <v>164</v>
      </c>
      <c r="AA298" s="154" t="s">
        <v>164</v>
      </c>
      <c r="AB298" s="154" t="s">
        <v>240</v>
      </c>
      <c r="AC298" s="154" t="s">
        <v>260</v>
      </c>
      <c r="AD298" s="154" t="s">
        <v>177</v>
      </c>
      <c r="AE298" s="154" t="s">
        <v>164</v>
      </c>
      <c r="AF298" s="154" t="s">
        <v>240</v>
      </c>
      <c r="AG298" s="154" t="s">
        <v>455</v>
      </c>
      <c r="AH298" s="154" t="s">
        <v>260</v>
      </c>
      <c r="AI298" s="154" t="s">
        <v>260</v>
      </c>
      <c r="AJ298" s="154" t="s">
        <v>260</v>
      </c>
      <c r="AK298" s="154" t="s">
        <v>260</v>
      </c>
      <c r="AL298" s="154" t="s">
        <v>455</v>
      </c>
      <c r="AM298" s="154" t="s">
        <v>216</v>
      </c>
      <c r="AN298" s="154" t="s">
        <v>216</v>
      </c>
      <c r="AO298" s="154" t="s">
        <v>216</v>
      </c>
      <c r="AP298" s="154" t="s">
        <v>282</v>
      </c>
      <c r="AQ298" s="154" t="s">
        <v>199</v>
      </c>
      <c r="AR298" s="154" t="s">
        <v>282</v>
      </c>
      <c r="AS298" s="154" t="s">
        <v>282</v>
      </c>
      <c r="AT298" s="154" t="s">
        <v>240</v>
      </c>
      <c r="AU298" s="154" t="s">
        <v>260</v>
      </c>
      <c r="AV298" s="154" t="s">
        <v>240</v>
      </c>
      <c r="AW298" s="154" t="s">
        <v>320</v>
      </c>
      <c r="AX298" s="154" t="s">
        <v>240</v>
      </c>
      <c r="AY298" s="154" t="s">
        <v>164</v>
      </c>
      <c r="AZ298" s="154" t="s">
        <v>240</v>
      </c>
      <c r="BA298" s="154" t="s">
        <v>263</v>
      </c>
      <c r="BB298" s="154" t="s">
        <v>164</v>
      </c>
      <c r="BC298" s="154" t="s">
        <v>240</v>
      </c>
      <c r="BD298" s="154" t="s">
        <v>249</v>
      </c>
      <c r="BE298" s="154" t="s">
        <v>249</v>
      </c>
      <c r="BF298" s="154" t="s">
        <v>249</v>
      </c>
      <c r="BG298" s="154" t="s">
        <v>251</v>
      </c>
      <c r="BH298" s="154" t="s">
        <v>251</v>
      </c>
      <c r="BI298" s="154" t="s">
        <v>244</v>
      </c>
      <c r="BJ298" s="154" t="s">
        <v>244</v>
      </c>
      <c r="BK298" s="154" t="s">
        <v>244</v>
      </c>
      <c r="BL298" s="154" t="s">
        <v>232</v>
      </c>
      <c r="BM298" s="154" t="s">
        <v>249</v>
      </c>
      <c r="BN298" s="154" t="s">
        <v>244</v>
      </c>
      <c r="BO298" s="154" t="s">
        <v>251</v>
      </c>
      <c r="BP298" s="154" t="s">
        <v>249</v>
      </c>
      <c r="BQ298" s="154" t="s">
        <v>244</v>
      </c>
      <c r="BR298" s="154" t="s">
        <v>327</v>
      </c>
      <c r="BS298" s="154" t="s">
        <v>249</v>
      </c>
      <c r="BT298" s="154" t="s">
        <v>251</v>
      </c>
      <c r="BU298" s="154" t="s">
        <v>240</v>
      </c>
      <c r="BV298" s="154" t="s">
        <v>251</v>
      </c>
      <c r="BW298" s="154" t="s">
        <v>249</v>
      </c>
      <c r="BX298" s="154" t="s">
        <v>240</v>
      </c>
      <c r="BY298" s="154" t="s">
        <v>249</v>
      </c>
      <c r="BZ298" s="154" t="s">
        <v>240</v>
      </c>
      <c r="CA298" s="154" t="s">
        <v>240</v>
      </c>
      <c r="CB298" s="154" t="s">
        <v>249</v>
      </c>
      <c r="CC298" s="154" t="s">
        <v>263</v>
      </c>
      <c r="CD298" s="154" t="s">
        <v>249</v>
      </c>
      <c r="CE298" s="154" t="s">
        <v>249</v>
      </c>
      <c r="CF298" s="154" t="s">
        <v>249</v>
      </c>
      <c r="CG298" s="154" t="s">
        <v>240</v>
      </c>
      <c r="CH298" s="154" t="s">
        <v>216</v>
      </c>
      <c r="CI298" s="154" t="s">
        <v>260</v>
      </c>
      <c r="CJ298" s="154" t="s">
        <v>260</v>
      </c>
      <c r="CK298" s="154" t="s">
        <v>164</v>
      </c>
      <c r="CL298" s="154" t="s">
        <v>240</v>
      </c>
      <c r="CM298" s="154" t="s">
        <v>240</v>
      </c>
      <c r="CN298" s="154" t="s">
        <v>240</v>
      </c>
      <c r="CO298" s="154" t="s">
        <v>164</v>
      </c>
      <c r="CP298" s="154" t="s">
        <v>240</v>
      </c>
      <c r="CQ298" s="154" t="s">
        <v>251</v>
      </c>
      <c r="CR298" s="154" t="s">
        <v>240</v>
      </c>
      <c r="CS298" s="154" t="s">
        <v>240</v>
      </c>
      <c r="CT298" s="154" t="s">
        <v>164</v>
      </c>
      <c r="CU298" s="154" t="s">
        <v>164</v>
      </c>
      <c r="CV298" s="154" t="s">
        <v>164</v>
      </c>
      <c r="CW298" s="154" t="s">
        <v>164</v>
      </c>
      <c r="CX298" s="154" t="s">
        <v>216</v>
      </c>
      <c r="CY298" s="154" t="s">
        <v>216</v>
      </c>
      <c r="CZ298" s="154" t="s">
        <v>216</v>
      </c>
      <c r="DA298" s="154" t="s">
        <v>216</v>
      </c>
      <c r="DB298" s="154" t="s">
        <v>177</v>
      </c>
      <c r="DC298" s="154" t="s">
        <v>177</v>
      </c>
      <c r="DD298" s="154" t="s">
        <v>177</v>
      </c>
      <c r="DE298" s="154" t="s">
        <v>177</v>
      </c>
    </row>
    <row r="299" spans="1:109" x14ac:dyDescent="0.1">
      <c r="A299" s="113" t="s">
        <v>237</v>
      </c>
      <c r="B299" s="154" t="s">
        <v>238</v>
      </c>
      <c r="C299" s="154" t="s">
        <v>238</v>
      </c>
      <c r="D299" s="154" t="s">
        <v>238</v>
      </c>
      <c r="E299" s="154" t="s">
        <v>238</v>
      </c>
      <c r="F299" s="154" t="s">
        <v>238</v>
      </c>
      <c r="G299" s="154" t="s">
        <v>238</v>
      </c>
      <c r="H299" s="154" t="s">
        <v>238</v>
      </c>
      <c r="I299" s="154" t="s">
        <v>238</v>
      </c>
      <c r="J299" s="154" t="s">
        <v>238</v>
      </c>
      <c r="K299" s="154" t="s">
        <v>238</v>
      </c>
      <c r="L299" s="154" t="s">
        <v>238</v>
      </c>
      <c r="M299" s="154" t="s">
        <v>238</v>
      </c>
      <c r="N299" s="154" t="s">
        <v>238</v>
      </c>
      <c r="O299" s="154" t="s">
        <v>238</v>
      </c>
      <c r="P299" s="154" t="s">
        <v>238</v>
      </c>
      <c r="Q299" s="154" t="s">
        <v>238</v>
      </c>
      <c r="R299" s="154" t="s">
        <v>238</v>
      </c>
      <c r="S299" s="154" t="s">
        <v>238</v>
      </c>
      <c r="T299" s="154" t="s">
        <v>238</v>
      </c>
      <c r="U299" s="154" t="s">
        <v>238</v>
      </c>
      <c r="V299" s="154" t="s">
        <v>238</v>
      </c>
      <c r="W299" s="154" t="s">
        <v>238</v>
      </c>
      <c r="X299" s="154" t="s">
        <v>238</v>
      </c>
      <c r="Y299" s="154" t="s">
        <v>238</v>
      </c>
      <c r="Z299" s="154" t="s">
        <v>238</v>
      </c>
      <c r="AA299" s="154" t="s">
        <v>238</v>
      </c>
      <c r="AB299" s="154" t="s">
        <v>238</v>
      </c>
      <c r="AC299" s="154" t="s">
        <v>238</v>
      </c>
      <c r="AD299" s="154" t="s">
        <v>238</v>
      </c>
      <c r="AE299" s="154" t="s">
        <v>238</v>
      </c>
      <c r="AF299" s="154" t="s">
        <v>238</v>
      </c>
      <c r="AG299" s="154" t="s">
        <v>238</v>
      </c>
      <c r="AH299" s="154" t="s">
        <v>238</v>
      </c>
      <c r="AI299" s="154" t="s">
        <v>238</v>
      </c>
      <c r="AJ299" s="154" t="s">
        <v>238</v>
      </c>
      <c r="AK299" s="154" t="s">
        <v>238</v>
      </c>
      <c r="AL299" s="154" t="s">
        <v>238</v>
      </c>
      <c r="AM299" s="154" t="s">
        <v>238</v>
      </c>
      <c r="AN299" s="154" t="s">
        <v>238</v>
      </c>
      <c r="AO299" s="154" t="s">
        <v>238</v>
      </c>
      <c r="AP299" s="154" t="s">
        <v>238</v>
      </c>
      <c r="AQ299" s="154" t="s">
        <v>238</v>
      </c>
      <c r="AR299" s="154" t="s">
        <v>238</v>
      </c>
      <c r="AS299" s="154" t="s">
        <v>238</v>
      </c>
      <c r="AT299" s="154" t="s">
        <v>238</v>
      </c>
      <c r="AU299" s="154" t="s">
        <v>238</v>
      </c>
      <c r="AV299" s="154" t="s">
        <v>238</v>
      </c>
      <c r="AW299" s="154" t="s">
        <v>238</v>
      </c>
      <c r="AX299" s="154" t="s">
        <v>238</v>
      </c>
      <c r="AY299" s="154" t="s">
        <v>238</v>
      </c>
      <c r="AZ299" s="154" t="s">
        <v>238</v>
      </c>
      <c r="BA299" s="154" t="s">
        <v>238</v>
      </c>
      <c r="BB299" s="154" t="s">
        <v>238</v>
      </c>
      <c r="BC299" s="154" t="s">
        <v>238</v>
      </c>
      <c r="BD299" s="154" t="s">
        <v>238</v>
      </c>
      <c r="BE299" s="154" t="s">
        <v>238</v>
      </c>
      <c r="BF299" s="154" t="s">
        <v>238</v>
      </c>
      <c r="BG299" s="154" t="s">
        <v>238</v>
      </c>
      <c r="BH299" s="154" t="s">
        <v>238</v>
      </c>
      <c r="BI299" s="154" t="s">
        <v>238</v>
      </c>
      <c r="BJ299" s="154" t="s">
        <v>238</v>
      </c>
      <c r="BK299" s="154" t="s">
        <v>238</v>
      </c>
      <c r="BL299" s="154" t="s">
        <v>238</v>
      </c>
      <c r="BM299" s="154" t="s">
        <v>238</v>
      </c>
      <c r="BN299" s="154" t="s">
        <v>238</v>
      </c>
      <c r="BO299" s="154" t="s">
        <v>238</v>
      </c>
      <c r="BP299" s="154" t="s">
        <v>238</v>
      </c>
      <c r="BQ299" s="154" t="s">
        <v>238</v>
      </c>
      <c r="BR299" s="154" t="s">
        <v>238</v>
      </c>
      <c r="BS299" s="154" t="s">
        <v>238</v>
      </c>
      <c r="BT299" s="154" t="s">
        <v>238</v>
      </c>
      <c r="BU299" s="154" t="s">
        <v>238</v>
      </c>
      <c r="BV299" s="154" t="s">
        <v>238</v>
      </c>
      <c r="BW299" s="154" t="s">
        <v>238</v>
      </c>
      <c r="BX299" s="154" t="s">
        <v>238</v>
      </c>
      <c r="BY299" s="154" t="s">
        <v>238</v>
      </c>
      <c r="BZ299" s="154" t="s">
        <v>238</v>
      </c>
      <c r="CA299" s="154" t="s">
        <v>238</v>
      </c>
      <c r="CB299" s="154" t="s">
        <v>238</v>
      </c>
      <c r="CC299" s="154" t="s">
        <v>238</v>
      </c>
      <c r="CD299" s="154" t="s">
        <v>238</v>
      </c>
      <c r="CE299" s="154" t="s">
        <v>238</v>
      </c>
      <c r="CF299" s="154" t="s">
        <v>238</v>
      </c>
      <c r="CG299" s="154" t="s">
        <v>238</v>
      </c>
      <c r="CH299" s="154" t="s">
        <v>238</v>
      </c>
      <c r="CI299" s="154" t="s">
        <v>238</v>
      </c>
      <c r="CJ299" s="154" t="s">
        <v>238</v>
      </c>
      <c r="CK299" s="154" t="s">
        <v>238</v>
      </c>
      <c r="CL299" s="154" t="s">
        <v>238</v>
      </c>
      <c r="CM299" s="154" t="s">
        <v>238</v>
      </c>
      <c r="CN299" s="154" t="s">
        <v>238</v>
      </c>
      <c r="CO299" s="154" t="s">
        <v>238</v>
      </c>
      <c r="CP299" s="154" t="s">
        <v>238</v>
      </c>
      <c r="CQ299" s="154" t="s">
        <v>238</v>
      </c>
      <c r="CR299" s="154" t="s">
        <v>238</v>
      </c>
      <c r="CS299" s="154" t="s">
        <v>238</v>
      </c>
      <c r="CT299" s="154" t="s">
        <v>238</v>
      </c>
      <c r="CU299" s="154" t="s">
        <v>238</v>
      </c>
      <c r="CV299" s="154" t="s">
        <v>238</v>
      </c>
      <c r="CW299" s="154" t="s">
        <v>238</v>
      </c>
      <c r="CX299" s="154" t="s">
        <v>238</v>
      </c>
      <c r="CY299" s="154" t="s">
        <v>238</v>
      </c>
      <c r="CZ299" s="154" t="s">
        <v>238</v>
      </c>
      <c r="DA299" s="154" t="s">
        <v>238</v>
      </c>
      <c r="DB299" s="154" t="s">
        <v>238</v>
      </c>
      <c r="DC299" s="154" t="s">
        <v>238</v>
      </c>
      <c r="DD299" s="154" t="s">
        <v>238</v>
      </c>
      <c r="DE299" s="154" t="s">
        <v>238</v>
      </c>
    </row>
    <row r="300" spans="1:109" x14ac:dyDescent="0.1">
      <c r="A300" s="115" t="s">
        <v>252</v>
      </c>
      <c r="B300" s="154" t="s">
        <v>199</v>
      </c>
      <c r="C300" s="154" t="s">
        <v>199</v>
      </c>
      <c r="D300" s="154" t="s">
        <v>199</v>
      </c>
      <c r="E300" s="154" t="s">
        <v>199</v>
      </c>
      <c r="F300" s="154" t="s">
        <v>199</v>
      </c>
      <c r="G300" s="154" t="s">
        <v>199</v>
      </c>
      <c r="H300" s="154" t="s">
        <v>199</v>
      </c>
      <c r="I300" s="154" t="s">
        <v>199</v>
      </c>
      <c r="J300" s="154" t="s">
        <v>199</v>
      </c>
      <c r="K300" s="154" t="s">
        <v>199</v>
      </c>
      <c r="L300" s="154" t="s">
        <v>199</v>
      </c>
      <c r="M300" s="154" t="s">
        <v>199</v>
      </c>
      <c r="N300" s="154" t="s">
        <v>199</v>
      </c>
      <c r="O300" s="154" t="s">
        <v>199</v>
      </c>
      <c r="P300" s="154" t="s">
        <v>199</v>
      </c>
      <c r="Q300" s="154" t="s">
        <v>199</v>
      </c>
      <c r="R300" s="154" t="s">
        <v>199</v>
      </c>
      <c r="S300" s="154" t="s">
        <v>199</v>
      </c>
      <c r="T300" s="154" t="s">
        <v>199</v>
      </c>
      <c r="U300" s="154" t="s">
        <v>199</v>
      </c>
      <c r="V300" s="154" t="s">
        <v>199</v>
      </c>
      <c r="W300" s="154" t="s">
        <v>199</v>
      </c>
      <c r="X300" s="154" t="s">
        <v>199</v>
      </c>
      <c r="Y300" s="154" t="s">
        <v>199</v>
      </c>
      <c r="Z300" s="154" t="s">
        <v>199</v>
      </c>
      <c r="AA300" s="154" t="s">
        <v>199</v>
      </c>
      <c r="AB300" s="154" t="s">
        <v>199</v>
      </c>
      <c r="AC300" s="154" t="s">
        <v>199</v>
      </c>
      <c r="AD300" s="154" t="s">
        <v>199</v>
      </c>
      <c r="AE300" s="154" t="s">
        <v>199</v>
      </c>
      <c r="AF300" s="154" t="s">
        <v>199</v>
      </c>
      <c r="AG300" s="154" t="s">
        <v>199</v>
      </c>
      <c r="AH300" s="154" t="s">
        <v>199</v>
      </c>
      <c r="AI300" s="154" t="s">
        <v>199</v>
      </c>
      <c r="AJ300" s="154" t="s">
        <v>199</v>
      </c>
      <c r="AK300" s="154" t="s">
        <v>199</v>
      </c>
      <c r="AL300" s="154" t="s">
        <v>199</v>
      </c>
      <c r="AM300" s="154" t="s">
        <v>199</v>
      </c>
      <c r="AN300" s="154" t="s">
        <v>199</v>
      </c>
      <c r="AO300" s="154" t="s">
        <v>199</v>
      </c>
      <c r="AP300" s="154" t="s">
        <v>199</v>
      </c>
      <c r="AQ300" s="154" t="s">
        <v>199</v>
      </c>
      <c r="AR300" s="154" t="s">
        <v>199</v>
      </c>
      <c r="AS300" s="154" t="s">
        <v>199</v>
      </c>
      <c r="AT300" s="154" t="s">
        <v>199</v>
      </c>
      <c r="AU300" s="154" t="s">
        <v>199</v>
      </c>
      <c r="AV300" s="154" t="s">
        <v>199</v>
      </c>
      <c r="AW300" s="152">
        <v>0.46850000000000003</v>
      </c>
      <c r="AX300" s="152">
        <v>0.53500000000000003</v>
      </c>
      <c r="AY300" s="152">
        <v>0.68500000000000005</v>
      </c>
      <c r="AZ300" s="152">
        <v>0.5776</v>
      </c>
      <c r="BA300" s="152">
        <v>0.50929999999999997</v>
      </c>
      <c r="BB300" s="152">
        <v>0.54215000000000002</v>
      </c>
      <c r="BC300" s="152">
        <v>0.71840000000000004</v>
      </c>
      <c r="BD300" s="152">
        <v>0.62019999999999997</v>
      </c>
      <c r="BE300" s="152">
        <v>0.56259999999999999</v>
      </c>
      <c r="BF300" s="152">
        <v>0.5605</v>
      </c>
      <c r="BG300" s="154" t="s">
        <v>199</v>
      </c>
      <c r="BH300" s="154" t="s">
        <v>199</v>
      </c>
      <c r="BI300" s="154" t="s">
        <v>199</v>
      </c>
      <c r="BJ300" s="152">
        <v>0.54259999999999997</v>
      </c>
      <c r="BK300" s="152">
        <v>0.75139999999999996</v>
      </c>
      <c r="BL300" s="152">
        <v>0.64429999999999998</v>
      </c>
      <c r="BM300" s="152">
        <v>0.54859999999999998</v>
      </c>
      <c r="BN300" s="152">
        <v>0.58279999999999998</v>
      </c>
      <c r="BO300" s="152">
        <v>0.74160000000000004</v>
      </c>
      <c r="BP300" s="152">
        <v>0.61739999999999995</v>
      </c>
      <c r="BQ300" s="154" t="s">
        <v>199</v>
      </c>
      <c r="BR300" s="154" t="s">
        <v>199</v>
      </c>
      <c r="BS300" s="154" t="s">
        <v>199</v>
      </c>
      <c r="BT300" s="152">
        <v>0.58891000000000004</v>
      </c>
      <c r="BU300" s="152">
        <v>0.47339999999999999</v>
      </c>
      <c r="BV300" s="152">
        <v>0.50922999999999996</v>
      </c>
      <c r="BW300" s="152">
        <v>0.65800000000000003</v>
      </c>
      <c r="BX300" s="152">
        <v>0.57199999999999995</v>
      </c>
      <c r="BY300" s="152">
        <v>0.46300000000000002</v>
      </c>
      <c r="BZ300" s="152">
        <v>0.53249999999999997</v>
      </c>
      <c r="CA300" s="152">
        <v>0.67369999999999997</v>
      </c>
      <c r="CB300" s="152">
        <v>0.63422999999999996</v>
      </c>
      <c r="CC300" s="152">
        <v>0.49280000000000002</v>
      </c>
      <c r="CD300" s="152">
        <v>0.5413</v>
      </c>
      <c r="CE300" s="152">
        <v>0.70660000000000001</v>
      </c>
      <c r="CF300" s="152">
        <v>0.64749999999999996</v>
      </c>
      <c r="CG300" s="152">
        <v>0.53349999999999997</v>
      </c>
      <c r="CH300" s="152">
        <v>0.59650000000000003</v>
      </c>
      <c r="CI300" s="152">
        <v>0.50929999999999997</v>
      </c>
      <c r="CJ300" s="152">
        <v>0.63429999999999997</v>
      </c>
      <c r="CK300" s="152">
        <v>0.56640000000000001</v>
      </c>
      <c r="CL300" s="152">
        <v>0.63834000000000002</v>
      </c>
      <c r="CM300" s="152">
        <v>0.76459999999999995</v>
      </c>
      <c r="CN300" s="152">
        <v>0.73180999999999996</v>
      </c>
      <c r="CO300" s="152">
        <v>0.52400000000000002</v>
      </c>
      <c r="CP300" s="152">
        <v>0.71589999999999998</v>
      </c>
      <c r="CQ300" s="152">
        <v>0.77790000000000004</v>
      </c>
      <c r="CR300" s="152">
        <v>0.76254</v>
      </c>
      <c r="CS300" s="152">
        <v>0.51619999999999999</v>
      </c>
      <c r="CT300" s="153">
        <v>0.71235999999999999</v>
      </c>
      <c r="CU300" s="153">
        <v>0.79642999999999997</v>
      </c>
      <c r="CV300" s="153">
        <v>0.80678000000000005</v>
      </c>
      <c r="CW300" s="153">
        <v>0.59748000000000001</v>
      </c>
      <c r="CX300" s="153">
        <v>0.76663000000000003</v>
      </c>
      <c r="CY300" s="153">
        <v>0.85431000000000001</v>
      </c>
      <c r="CZ300" s="153">
        <v>0.86409000000000002</v>
      </c>
      <c r="DA300" s="153">
        <v>0.65193999999999996</v>
      </c>
      <c r="DB300" s="153">
        <v>0.83513000000000004</v>
      </c>
      <c r="DC300" s="153">
        <v>0.92717000000000005</v>
      </c>
      <c r="DD300" s="153">
        <v>0.93667</v>
      </c>
      <c r="DE300" s="153">
        <v>0.71367999999999998</v>
      </c>
    </row>
    <row r="301" spans="1:109" x14ac:dyDescent="0.1">
      <c r="A301" s="113" t="s">
        <v>210</v>
      </c>
      <c r="B301" s="154" t="s">
        <v>199</v>
      </c>
      <c r="C301" s="154" t="s">
        <v>199</v>
      </c>
      <c r="D301" s="154" t="s">
        <v>199</v>
      </c>
      <c r="E301" s="154" t="s">
        <v>199</v>
      </c>
      <c r="F301" s="154" t="s">
        <v>199</v>
      </c>
      <c r="G301" s="154" t="s">
        <v>199</v>
      </c>
      <c r="H301" s="154" t="s">
        <v>199</v>
      </c>
      <c r="I301" s="154" t="s">
        <v>199</v>
      </c>
      <c r="J301" s="154" t="s">
        <v>199</v>
      </c>
      <c r="K301" s="154" t="s">
        <v>199</v>
      </c>
      <c r="L301" s="154" t="s">
        <v>199</v>
      </c>
      <c r="M301" s="154" t="s">
        <v>199</v>
      </c>
      <c r="N301" s="154" t="s">
        <v>199</v>
      </c>
      <c r="O301" s="154" t="s">
        <v>199</v>
      </c>
      <c r="P301" s="154" t="s">
        <v>199</v>
      </c>
      <c r="Q301" s="154" t="s">
        <v>199</v>
      </c>
      <c r="R301" s="154" t="s">
        <v>199</v>
      </c>
      <c r="S301" s="154" t="s">
        <v>199</v>
      </c>
      <c r="T301" s="154" t="s">
        <v>199</v>
      </c>
      <c r="U301" s="154" t="s">
        <v>199</v>
      </c>
      <c r="V301" s="154" t="s">
        <v>199</v>
      </c>
      <c r="W301" s="154" t="s">
        <v>199</v>
      </c>
      <c r="X301" s="154" t="s">
        <v>199</v>
      </c>
      <c r="Y301" s="154" t="s">
        <v>199</v>
      </c>
      <c r="Z301" s="154" t="s">
        <v>199</v>
      </c>
      <c r="AA301" s="154" t="s">
        <v>199</v>
      </c>
      <c r="AB301" s="154" t="s">
        <v>199</v>
      </c>
      <c r="AC301" s="154" t="s">
        <v>199</v>
      </c>
      <c r="AD301" s="154" t="s">
        <v>199</v>
      </c>
      <c r="AE301" s="154" t="s">
        <v>199</v>
      </c>
      <c r="AF301" s="154" t="s">
        <v>199</v>
      </c>
      <c r="AG301" s="154" t="s">
        <v>199</v>
      </c>
      <c r="AH301" s="154" t="s">
        <v>199</v>
      </c>
      <c r="AI301" s="154" t="s">
        <v>199</v>
      </c>
      <c r="AJ301" s="154" t="s">
        <v>199</v>
      </c>
      <c r="AK301" s="154" t="s">
        <v>199</v>
      </c>
      <c r="AL301" s="154" t="s">
        <v>199</v>
      </c>
      <c r="AM301" s="154" t="s">
        <v>199</v>
      </c>
      <c r="AN301" s="154" t="s">
        <v>199</v>
      </c>
      <c r="AO301" s="154" t="s">
        <v>199</v>
      </c>
      <c r="AP301" s="154" t="s">
        <v>199</v>
      </c>
      <c r="AQ301" s="154" t="s">
        <v>199</v>
      </c>
      <c r="AR301" s="154" t="s">
        <v>199</v>
      </c>
      <c r="AS301" s="154" t="s">
        <v>199</v>
      </c>
      <c r="AT301" s="154" t="s">
        <v>199</v>
      </c>
      <c r="AU301" s="154" t="s">
        <v>199</v>
      </c>
      <c r="AV301" s="154" t="s">
        <v>199</v>
      </c>
      <c r="AW301" s="153">
        <v>0.42912</v>
      </c>
      <c r="AX301" s="153">
        <v>0.50809000000000004</v>
      </c>
      <c r="AY301" s="153">
        <v>0.65724000000000005</v>
      </c>
      <c r="AZ301" s="153">
        <v>0.58535999999999999</v>
      </c>
      <c r="BA301" s="153">
        <v>0.50680000000000003</v>
      </c>
      <c r="BB301" s="153">
        <v>0.55149999999999999</v>
      </c>
      <c r="BC301" s="153">
        <v>0.71226</v>
      </c>
      <c r="BD301" s="153">
        <v>0.62743000000000004</v>
      </c>
      <c r="BE301" s="153">
        <v>0.56830000000000003</v>
      </c>
      <c r="BF301" s="153">
        <v>0.54446000000000006</v>
      </c>
      <c r="BG301" s="154" t="s">
        <v>199</v>
      </c>
      <c r="BH301" s="154" t="s">
        <v>199</v>
      </c>
      <c r="BI301" s="154" t="s">
        <v>199</v>
      </c>
      <c r="BJ301" s="153">
        <v>0.55405000000000004</v>
      </c>
      <c r="BK301" s="153">
        <v>0.78856999999999999</v>
      </c>
      <c r="BL301" s="153">
        <v>0.66891</v>
      </c>
      <c r="BM301" s="153">
        <v>0.52822999999999998</v>
      </c>
      <c r="BN301" s="153">
        <v>0.55578000000000005</v>
      </c>
      <c r="BO301" s="153">
        <v>0.71769000000000005</v>
      </c>
      <c r="BP301" s="153">
        <v>0.59804999999999997</v>
      </c>
      <c r="BQ301" s="154" t="s">
        <v>199</v>
      </c>
      <c r="BR301" s="154" t="s">
        <v>199</v>
      </c>
      <c r="BS301" s="154" t="s">
        <v>199</v>
      </c>
      <c r="BT301" s="153">
        <v>0.92513000000000001</v>
      </c>
      <c r="BU301" s="153">
        <v>0.51680000000000004</v>
      </c>
      <c r="BV301" s="153">
        <v>0.58113000000000004</v>
      </c>
      <c r="BW301" s="153">
        <v>0.71414</v>
      </c>
      <c r="BX301" s="153">
        <v>0.6139</v>
      </c>
      <c r="BY301" s="153">
        <v>0.49925999999999998</v>
      </c>
      <c r="BZ301" s="153">
        <v>0.62914000000000003</v>
      </c>
      <c r="CA301" s="153">
        <v>0.69354000000000005</v>
      </c>
      <c r="CB301" s="153">
        <v>0.73719999999999997</v>
      </c>
      <c r="CC301" s="153">
        <v>0.52051999999999998</v>
      </c>
      <c r="CD301" s="153">
        <v>0.52303999999999995</v>
      </c>
      <c r="CE301" s="153">
        <v>0.69394</v>
      </c>
      <c r="CF301" s="153">
        <v>0.64237999999999995</v>
      </c>
      <c r="CG301" s="153">
        <v>0.53244000000000002</v>
      </c>
      <c r="CH301" s="153">
        <v>0.53003999999999996</v>
      </c>
      <c r="CI301" s="153">
        <v>0.50005999999999995</v>
      </c>
      <c r="CJ301" s="153">
        <v>0.58069999999999999</v>
      </c>
      <c r="CK301" s="153">
        <v>0.52822000000000002</v>
      </c>
      <c r="CL301" s="153">
        <v>0.63299000000000005</v>
      </c>
      <c r="CM301" s="153">
        <v>0.67176999999999998</v>
      </c>
      <c r="CN301" s="153">
        <v>0.67939000000000005</v>
      </c>
      <c r="CO301" s="153">
        <v>0.52003999999999995</v>
      </c>
      <c r="CP301" s="153">
        <v>0.72779000000000005</v>
      </c>
      <c r="CQ301" s="153">
        <v>0.74156999999999995</v>
      </c>
      <c r="CR301" s="153">
        <v>0.71308000000000005</v>
      </c>
      <c r="CS301" s="153">
        <v>0.52129000000000003</v>
      </c>
      <c r="CT301" s="154" t="s">
        <v>199</v>
      </c>
      <c r="CU301" s="154" t="s">
        <v>199</v>
      </c>
      <c r="CV301" s="154" t="s">
        <v>199</v>
      </c>
      <c r="CW301" s="154" t="s">
        <v>199</v>
      </c>
      <c r="CX301" s="154" t="s">
        <v>199</v>
      </c>
      <c r="CY301" s="154" t="s">
        <v>199</v>
      </c>
      <c r="CZ301" s="154" t="s">
        <v>199</v>
      </c>
      <c r="DA301" s="154" t="s">
        <v>199</v>
      </c>
      <c r="DB301" s="154" t="s">
        <v>199</v>
      </c>
      <c r="DC301" s="154" t="s">
        <v>199</v>
      </c>
      <c r="DD301" s="154" t="s">
        <v>199</v>
      </c>
      <c r="DE301" s="154" t="s">
        <v>199</v>
      </c>
    </row>
    <row r="302" spans="1:109" x14ac:dyDescent="0.1">
      <c r="A302" s="113" t="s">
        <v>211</v>
      </c>
      <c r="B302" s="154" t="s">
        <v>199</v>
      </c>
      <c r="C302" s="154" t="s">
        <v>199</v>
      </c>
      <c r="D302" s="154" t="s">
        <v>199</v>
      </c>
      <c r="E302" s="154" t="s">
        <v>199</v>
      </c>
      <c r="F302" s="154" t="s">
        <v>199</v>
      </c>
      <c r="G302" s="154" t="s">
        <v>199</v>
      </c>
      <c r="H302" s="154" t="s">
        <v>199</v>
      </c>
      <c r="I302" s="154" t="s">
        <v>199</v>
      </c>
      <c r="J302" s="154" t="s">
        <v>199</v>
      </c>
      <c r="K302" s="154" t="s">
        <v>199</v>
      </c>
      <c r="L302" s="154" t="s">
        <v>199</v>
      </c>
      <c r="M302" s="154" t="s">
        <v>199</v>
      </c>
      <c r="N302" s="154" t="s">
        <v>199</v>
      </c>
      <c r="O302" s="154" t="s">
        <v>199</v>
      </c>
      <c r="P302" s="154" t="s">
        <v>199</v>
      </c>
      <c r="Q302" s="154" t="s">
        <v>199</v>
      </c>
      <c r="R302" s="154" t="s">
        <v>199</v>
      </c>
      <c r="S302" s="154" t="s">
        <v>199</v>
      </c>
      <c r="T302" s="154" t="s">
        <v>199</v>
      </c>
      <c r="U302" s="154" t="s">
        <v>199</v>
      </c>
      <c r="V302" s="154" t="s">
        <v>199</v>
      </c>
      <c r="W302" s="154" t="s">
        <v>199</v>
      </c>
      <c r="X302" s="154" t="s">
        <v>199</v>
      </c>
      <c r="Y302" s="154" t="s">
        <v>199</v>
      </c>
      <c r="Z302" s="154" t="s">
        <v>199</v>
      </c>
      <c r="AA302" s="154" t="s">
        <v>199</v>
      </c>
      <c r="AB302" s="154" t="s">
        <v>199</v>
      </c>
      <c r="AC302" s="154" t="s">
        <v>199</v>
      </c>
      <c r="AD302" s="154" t="s">
        <v>199</v>
      </c>
      <c r="AE302" s="154" t="s">
        <v>199</v>
      </c>
      <c r="AF302" s="154" t="s">
        <v>199</v>
      </c>
      <c r="AG302" s="154" t="s">
        <v>199</v>
      </c>
      <c r="AH302" s="154" t="s">
        <v>199</v>
      </c>
      <c r="AI302" s="154" t="s">
        <v>199</v>
      </c>
      <c r="AJ302" s="154" t="s">
        <v>199</v>
      </c>
      <c r="AK302" s="154" t="s">
        <v>199</v>
      </c>
      <c r="AL302" s="154" t="s">
        <v>199</v>
      </c>
      <c r="AM302" s="154" t="s">
        <v>199</v>
      </c>
      <c r="AN302" s="154" t="s">
        <v>199</v>
      </c>
      <c r="AO302" s="154" t="s">
        <v>199</v>
      </c>
      <c r="AP302" s="154" t="s">
        <v>199</v>
      </c>
      <c r="AQ302" s="154" t="s">
        <v>199</v>
      </c>
      <c r="AR302" s="154" t="s">
        <v>199</v>
      </c>
      <c r="AS302" s="154" t="s">
        <v>199</v>
      </c>
      <c r="AT302" s="154" t="s">
        <v>199</v>
      </c>
      <c r="AU302" s="154" t="s">
        <v>199</v>
      </c>
      <c r="AV302" s="154" t="s">
        <v>199</v>
      </c>
      <c r="AW302" s="153">
        <v>0.42912</v>
      </c>
      <c r="AX302" s="153">
        <v>0.50809000000000004</v>
      </c>
      <c r="AY302" s="153">
        <v>0.65724000000000005</v>
      </c>
      <c r="AZ302" s="153">
        <v>0.58535999999999999</v>
      </c>
      <c r="BA302" s="153">
        <v>0.50680000000000003</v>
      </c>
      <c r="BB302" s="153">
        <v>0.55149999999999999</v>
      </c>
      <c r="BC302" s="153">
        <v>0.71226</v>
      </c>
      <c r="BD302" s="153">
        <v>0.62743000000000004</v>
      </c>
      <c r="BE302" s="153">
        <v>0.56830000000000003</v>
      </c>
      <c r="BF302" s="153">
        <v>0.54446000000000006</v>
      </c>
      <c r="BG302" s="154" t="s">
        <v>199</v>
      </c>
      <c r="BH302" s="154" t="s">
        <v>199</v>
      </c>
      <c r="BI302" s="154" t="s">
        <v>199</v>
      </c>
      <c r="BJ302" s="153">
        <v>0.55405000000000004</v>
      </c>
      <c r="BK302" s="153">
        <v>0.78856999999999999</v>
      </c>
      <c r="BL302" s="153">
        <v>0.66891</v>
      </c>
      <c r="BM302" s="153">
        <v>0.52822999999999998</v>
      </c>
      <c r="BN302" s="153">
        <v>0.55578000000000005</v>
      </c>
      <c r="BO302" s="153">
        <v>0.71769000000000005</v>
      </c>
      <c r="BP302" s="153">
        <v>0.59804999999999997</v>
      </c>
      <c r="BQ302" s="154" t="s">
        <v>199</v>
      </c>
      <c r="BR302" s="154" t="s">
        <v>199</v>
      </c>
      <c r="BS302" s="154" t="s">
        <v>199</v>
      </c>
      <c r="BT302" s="153">
        <v>0.92513000000000001</v>
      </c>
      <c r="BU302" s="153">
        <v>0.51680000000000004</v>
      </c>
      <c r="BV302" s="153">
        <v>0.58113000000000004</v>
      </c>
      <c r="BW302" s="153">
        <v>0.71414</v>
      </c>
      <c r="BX302" s="153">
        <v>0.6139</v>
      </c>
      <c r="BY302" s="153">
        <v>0.49925999999999998</v>
      </c>
      <c r="BZ302" s="153">
        <v>0.62914000000000003</v>
      </c>
      <c r="CA302" s="153">
        <v>0.69354000000000005</v>
      </c>
      <c r="CB302" s="153">
        <v>0.73719999999999997</v>
      </c>
      <c r="CC302" s="153">
        <v>0.52051999999999998</v>
      </c>
      <c r="CD302" s="153">
        <v>0.52303999999999995</v>
      </c>
      <c r="CE302" s="153">
        <v>0.69394</v>
      </c>
      <c r="CF302" s="153">
        <v>0.64237999999999995</v>
      </c>
      <c r="CG302" s="153">
        <v>0.53244000000000002</v>
      </c>
      <c r="CH302" s="153">
        <v>0.53003999999999996</v>
      </c>
      <c r="CI302" s="153">
        <v>0.50005999999999995</v>
      </c>
      <c r="CJ302" s="153">
        <v>0.58069999999999999</v>
      </c>
      <c r="CK302" s="153">
        <v>0.52822000000000002</v>
      </c>
      <c r="CL302" s="153">
        <v>0.63299000000000005</v>
      </c>
      <c r="CM302" s="153">
        <v>0.67176999999999998</v>
      </c>
      <c r="CN302" s="153">
        <v>0.67939000000000005</v>
      </c>
      <c r="CO302" s="153">
        <v>0.52003999999999995</v>
      </c>
      <c r="CP302" s="153">
        <v>0.72779000000000005</v>
      </c>
      <c r="CQ302" s="153">
        <v>0.74156999999999995</v>
      </c>
      <c r="CR302" s="153">
        <v>0.71308000000000005</v>
      </c>
      <c r="CS302" s="153">
        <v>0.52129000000000003</v>
      </c>
      <c r="CT302" s="153">
        <v>0.71235999999999999</v>
      </c>
      <c r="CU302" s="153">
        <v>0.79642999999999997</v>
      </c>
      <c r="CV302" s="153">
        <v>0.80678000000000005</v>
      </c>
      <c r="CW302" s="153">
        <v>0.59748000000000001</v>
      </c>
      <c r="CX302" s="153">
        <v>0.76663000000000003</v>
      </c>
      <c r="CY302" s="153">
        <v>0.85431000000000001</v>
      </c>
      <c r="CZ302" s="153">
        <v>0.86409000000000002</v>
      </c>
      <c r="DA302" s="153">
        <v>0.65193999999999996</v>
      </c>
      <c r="DB302" s="153">
        <v>0.83513000000000004</v>
      </c>
      <c r="DC302" s="153">
        <v>0.92717000000000005</v>
      </c>
      <c r="DD302" s="153">
        <v>0.93667</v>
      </c>
      <c r="DE302" s="153">
        <v>0.71367999999999998</v>
      </c>
    </row>
    <row r="303" spans="1:109" x14ac:dyDescent="0.1">
      <c r="A303" s="113" t="s">
        <v>212</v>
      </c>
      <c r="B303" s="154" t="s">
        <v>199</v>
      </c>
      <c r="C303" s="154" t="s">
        <v>199</v>
      </c>
      <c r="D303" s="154" t="s">
        <v>199</v>
      </c>
      <c r="E303" s="154" t="s">
        <v>199</v>
      </c>
      <c r="F303" s="154" t="s">
        <v>199</v>
      </c>
      <c r="G303" s="154" t="s">
        <v>199</v>
      </c>
      <c r="H303" s="154" t="s">
        <v>199</v>
      </c>
      <c r="I303" s="154" t="s">
        <v>199</v>
      </c>
      <c r="J303" s="154" t="s">
        <v>199</v>
      </c>
      <c r="K303" s="154" t="s">
        <v>199</v>
      </c>
      <c r="L303" s="154" t="s">
        <v>199</v>
      </c>
      <c r="M303" s="154" t="s">
        <v>199</v>
      </c>
      <c r="N303" s="154" t="s">
        <v>199</v>
      </c>
      <c r="O303" s="154" t="s">
        <v>199</v>
      </c>
      <c r="P303" s="154" t="s">
        <v>199</v>
      </c>
      <c r="Q303" s="154" t="s">
        <v>199</v>
      </c>
      <c r="R303" s="154" t="s">
        <v>199</v>
      </c>
      <c r="S303" s="154" t="s">
        <v>199</v>
      </c>
      <c r="T303" s="154" t="s">
        <v>199</v>
      </c>
      <c r="U303" s="154" t="s">
        <v>199</v>
      </c>
      <c r="V303" s="154" t="s">
        <v>199</v>
      </c>
      <c r="W303" s="154" t="s">
        <v>199</v>
      </c>
      <c r="X303" s="154" t="s">
        <v>199</v>
      </c>
      <c r="Y303" s="154" t="s">
        <v>199</v>
      </c>
      <c r="Z303" s="154" t="s">
        <v>199</v>
      </c>
      <c r="AA303" s="154" t="s">
        <v>199</v>
      </c>
      <c r="AB303" s="154" t="s">
        <v>199</v>
      </c>
      <c r="AC303" s="154" t="s">
        <v>199</v>
      </c>
      <c r="AD303" s="154" t="s">
        <v>199</v>
      </c>
      <c r="AE303" s="154" t="s">
        <v>199</v>
      </c>
      <c r="AF303" s="154" t="s">
        <v>199</v>
      </c>
      <c r="AG303" s="154" t="s">
        <v>199</v>
      </c>
      <c r="AH303" s="154" t="s">
        <v>199</v>
      </c>
      <c r="AI303" s="154" t="s">
        <v>199</v>
      </c>
      <c r="AJ303" s="154" t="s">
        <v>199</v>
      </c>
      <c r="AK303" s="154" t="s">
        <v>199</v>
      </c>
      <c r="AL303" s="154" t="s">
        <v>199</v>
      </c>
      <c r="AM303" s="154" t="s">
        <v>199</v>
      </c>
      <c r="AN303" s="154" t="s">
        <v>199</v>
      </c>
      <c r="AO303" s="154" t="s">
        <v>199</v>
      </c>
      <c r="AP303" s="154" t="s">
        <v>199</v>
      </c>
      <c r="AQ303" s="154" t="s">
        <v>199</v>
      </c>
      <c r="AR303" s="154" t="s">
        <v>199</v>
      </c>
      <c r="AS303" s="154" t="s">
        <v>199</v>
      </c>
      <c r="AT303" s="154" t="s">
        <v>199</v>
      </c>
      <c r="AU303" s="154" t="s">
        <v>199</v>
      </c>
      <c r="AV303" s="154" t="s">
        <v>199</v>
      </c>
      <c r="AW303" s="153">
        <v>0.42912</v>
      </c>
      <c r="AX303" s="153">
        <v>0.50809000000000004</v>
      </c>
      <c r="AY303" s="153">
        <v>0.65724000000000005</v>
      </c>
      <c r="AZ303" s="153">
        <v>0.58535999999999999</v>
      </c>
      <c r="BA303" s="153">
        <v>0.50680000000000003</v>
      </c>
      <c r="BB303" s="153">
        <v>0.55149999999999999</v>
      </c>
      <c r="BC303" s="153">
        <v>0.71226</v>
      </c>
      <c r="BD303" s="153">
        <v>0.62743000000000004</v>
      </c>
      <c r="BE303" s="153">
        <v>0.56830000000000003</v>
      </c>
      <c r="BF303" s="153">
        <v>0.54446000000000006</v>
      </c>
      <c r="BG303" s="154" t="s">
        <v>199</v>
      </c>
      <c r="BH303" s="154" t="s">
        <v>199</v>
      </c>
      <c r="BI303" s="154" t="s">
        <v>199</v>
      </c>
      <c r="BJ303" s="153">
        <v>0.55405000000000004</v>
      </c>
      <c r="BK303" s="153">
        <v>0.78856999999999999</v>
      </c>
      <c r="BL303" s="153">
        <v>0.66891</v>
      </c>
      <c r="BM303" s="153">
        <v>0.52822999999999998</v>
      </c>
      <c r="BN303" s="153">
        <v>0.55578000000000005</v>
      </c>
      <c r="BO303" s="153">
        <v>0.71769000000000005</v>
      </c>
      <c r="BP303" s="153">
        <v>0.59804999999999997</v>
      </c>
      <c r="BQ303" s="154" t="s">
        <v>199</v>
      </c>
      <c r="BR303" s="154" t="s">
        <v>199</v>
      </c>
      <c r="BS303" s="154" t="s">
        <v>199</v>
      </c>
      <c r="BT303" s="153">
        <v>0.92513000000000001</v>
      </c>
      <c r="BU303" s="153">
        <v>0.51680000000000004</v>
      </c>
      <c r="BV303" s="153">
        <v>0.58113000000000004</v>
      </c>
      <c r="BW303" s="153">
        <v>0.71414</v>
      </c>
      <c r="BX303" s="153">
        <v>0.6139</v>
      </c>
      <c r="BY303" s="153">
        <v>0.49925999999999998</v>
      </c>
      <c r="BZ303" s="153">
        <v>0.62914000000000003</v>
      </c>
      <c r="CA303" s="153">
        <v>0.69354000000000005</v>
      </c>
      <c r="CB303" s="153">
        <v>0.73719999999999997</v>
      </c>
      <c r="CC303" s="153">
        <v>0.52051999999999998</v>
      </c>
      <c r="CD303" s="153">
        <v>0.52303999999999995</v>
      </c>
      <c r="CE303" s="153">
        <v>0.69394</v>
      </c>
      <c r="CF303" s="153">
        <v>0.64237999999999995</v>
      </c>
      <c r="CG303" s="153">
        <v>0.53244000000000002</v>
      </c>
      <c r="CH303" s="153">
        <v>0.53003999999999996</v>
      </c>
      <c r="CI303" s="153">
        <v>0.50005999999999995</v>
      </c>
      <c r="CJ303" s="153">
        <v>0.58069999999999999</v>
      </c>
      <c r="CK303" s="153">
        <v>0.52822000000000002</v>
      </c>
      <c r="CL303" s="153">
        <v>0.63299000000000005</v>
      </c>
      <c r="CM303" s="153">
        <v>0.67176999999999998</v>
      </c>
      <c r="CN303" s="153">
        <v>0.67939000000000005</v>
      </c>
      <c r="CO303" s="153">
        <v>0.52003999999999995</v>
      </c>
      <c r="CP303" s="153">
        <v>0.72779000000000005</v>
      </c>
      <c r="CQ303" s="153">
        <v>0.74156999999999995</v>
      </c>
      <c r="CR303" s="153">
        <v>0.71308000000000005</v>
      </c>
      <c r="CS303" s="153">
        <v>0.52129000000000003</v>
      </c>
      <c r="CT303" s="153">
        <v>0.71235999999999999</v>
      </c>
      <c r="CU303" s="153">
        <v>0.79642999999999997</v>
      </c>
      <c r="CV303" s="153">
        <v>0.80678000000000005</v>
      </c>
      <c r="CW303" s="153">
        <v>0.59748000000000001</v>
      </c>
      <c r="CX303" s="153">
        <v>0.76663000000000003</v>
      </c>
      <c r="CY303" s="153">
        <v>0.85431000000000001</v>
      </c>
      <c r="CZ303" s="153">
        <v>0.86409000000000002</v>
      </c>
      <c r="DA303" s="153">
        <v>0.65193999999999996</v>
      </c>
      <c r="DB303" s="153">
        <v>0.83513000000000004</v>
      </c>
      <c r="DC303" s="153">
        <v>0.92717000000000005</v>
      </c>
      <c r="DD303" s="153">
        <v>0.93667</v>
      </c>
      <c r="DE303" s="153">
        <v>0.71367999999999998</v>
      </c>
    </row>
    <row r="304" spans="1:109" x14ac:dyDescent="0.1">
      <c r="A304" s="113" t="s">
        <v>213</v>
      </c>
      <c r="B304" s="154" t="s">
        <v>199</v>
      </c>
      <c r="C304" s="154" t="s">
        <v>199</v>
      </c>
      <c r="D304" s="154" t="s">
        <v>199</v>
      </c>
      <c r="E304" s="154" t="s">
        <v>199</v>
      </c>
      <c r="F304" s="154" t="s">
        <v>199</v>
      </c>
      <c r="G304" s="154" t="s">
        <v>199</v>
      </c>
      <c r="H304" s="154" t="s">
        <v>199</v>
      </c>
      <c r="I304" s="154" t="s">
        <v>199</v>
      </c>
      <c r="J304" s="154" t="s">
        <v>199</v>
      </c>
      <c r="K304" s="154" t="s">
        <v>199</v>
      </c>
      <c r="L304" s="154" t="s">
        <v>199</v>
      </c>
      <c r="M304" s="154" t="s">
        <v>199</v>
      </c>
      <c r="N304" s="154" t="s">
        <v>199</v>
      </c>
      <c r="O304" s="154" t="s">
        <v>199</v>
      </c>
      <c r="P304" s="154" t="s">
        <v>199</v>
      </c>
      <c r="Q304" s="154" t="s">
        <v>199</v>
      </c>
      <c r="R304" s="154" t="s">
        <v>199</v>
      </c>
      <c r="S304" s="154" t="s">
        <v>199</v>
      </c>
      <c r="T304" s="154" t="s">
        <v>199</v>
      </c>
      <c r="U304" s="154" t="s">
        <v>199</v>
      </c>
      <c r="V304" s="154" t="s">
        <v>199</v>
      </c>
      <c r="W304" s="154" t="s">
        <v>199</v>
      </c>
      <c r="X304" s="154" t="s">
        <v>199</v>
      </c>
      <c r="Y304" s="154" t="s">
        <v>199</v>
      </c>
      <c r="Z304" s="154" t="s">
        <v>199</v>
      </c>
      <c r="AA304" s="154" t="s">
        <v>199</v>
      </c>
      <c r="AB304" s="154" t="s">
        <v>199</v>
      </c>
      <c r="AC304" s="154" t="s">
        <v>199</v>
      </c>
      <c r="AD304" s="154" t="s">
        <v>199</v>
      </c>
      <c r="AE304" s="154" t="s">
        <v>199</v>
      </c>
      <c r="AF304" s="154" t="s">
        <v>199</v>
      </c>
      <c r="AG304" s="154" t="s">
        <v>199</v>
      </c>
      <c r="AH304" s="154" t="s">
        <v>199</v>
      </c>
      <c r="AI304" s="154" t="s">
        <v>199</v>
      </c>
      <c r="AJ304" s="154" t="s">
        <v>199</v>
      </c>
      <c r="AK304" s="154" t="s">
        <v>199</v>
      </c>
      <c r="AL304" s="154" t="s">
        <v>199</v>
      </c>
      <c r="AM304" s="154" t="s">
        <v>199</v>
      </c>
      <c r="AN304" s="154" t="s">
        <v>199</v>
      </c>
      <c r="AO304" s="154" t="s">
        <v>199</v>
      </c>
      <c r="AP304" s="154" t="s">
        <v>199</v>
      </c>
      <c r="AQ304" s="154" t="s">
        <v>199</v>
      </c>
      <c r="AR304" s="154" t="s">
        <v>199</v>
      </c>
      <c r="AS304" s="154" t="s">
        <v>199</v>
      </c>
      <c r="AT304" s="154" t="s">
        <v>199</v>
      </c>
      <c r="AU304" s="154" t="s">
        <v>199</v>
      </c>
      <c r="AV304" s="154" t="s">
        <v>199</v>
      </c>
      <c r="AW304" s="153">
        <v>0.42912</v>
      </c>
      <c r="AX304" s="153">
        <v>0.50809000000000004</v>
      </c>
      <c r="AY304" s="153">
        <v>0.65724000000000005</v>
      </c>
      <c r="AZ304" s="153">
        <v>0.58535999999999999</v>
      </c>
      <c r="BA304" s="153">
        <v>0.50680000000000003</v>
      </c>
      <c r="BB304" s="153">
        <v>0.55149999999999999</v>
      </c>
      <c r="BC304" s="153">
        <v>0.71226</v>
      </c>
      <c r="BD304" s="153">
        <v>0.62743000000000004</v>
      </c>
      <c r="BE304" s="153">
        <v>0.56830000000000003</v>
      </c>
      <c r="BF304" s="153">
        <v>0.54446000000000006</v>
      </c>
      <c r="BG304" s="154" t="s">
        <v>199</v>
      </c>
      <c r="BH304" s="154" t="s">
        <v>199</v>
      </c>
      <c r="BI304" s="154" t="s">
        <v>199</v>
      </c>
      <c r="BJ304" s="153">
        <v>0.55405000000000004</v>
      </c>
      <c r="BK304" s="153">
        <v>0.78856999999999999</v>
      </c>
      <c r="BL304" s="153">
        <v>0.66891</v>
      </c>
      <c r="BM304" s="153">
        <v>0.52822999999999998</v>
      </c>
      <c r="BN304" s="153">
        <v>0.55578000000000005</v>
      </c>
      <c r="BO304" s="153">
        <v>0.71769000000000005</v>
      </c>
      <c r="BP304" s="153">
        <v>0.59804999999999997</v>
      </c>
      <c r="BQ304" s="154" t="s">
        <v>199</v>
      </c>
      <c r="BR304" s="154" t="s">
        <v>199</v>
      </c>
      <c r="BS304" s="154" t="s">
        <v>199</v>
      </c>
      <c r="BT304" s="153">
        <v>0.92513000000000001</v>
      </c>
      <c r="BU304" s="153">
        <v>0.51680000000000004</v>
      </c>
      <c r="BV304" s="153">
        <v>0.58113000000000004</v>
      </c>
      <c r="BW304" s="153">
        <v>0.71414</v>
      </c>
      <c r="BX304" s="153">
        <v>0.6139</v>
      </c>
      <c r="BY304" s="153">
        <v>0.49925999999999998</v>
      </c>
      <c r="BZ304" s="153">
        <v>0.62914000000000003</v>
      </c>
      <c r="CA304" s="153">
        <v>0.69354000000000005</v>
      </c>
      <c r="CB304" s="153">
        <v>0.73719999999999997</v>
      </c>
      <c r="CC304" s="153">
        <v>0.52051999999999998</v>
      </c>
      <c r="CD304" s="153">
        <v>0.52303999999999995</v>
      </c>
      <c r="CE304" s="153">
        <v>0.69394</v>
      </c>
      <c r="CF304" s="153">
        <v>0.64237999999999995</v>
      </c>
      <c r="CG304" s="153">
        <v>0.53244000000000002</v>
      </c>
      <c r="CH304" s="153">
        <v>0.53003999999999996</v>
      </c>
      <c r="CI304" s="153">
        <v>0.50005999999999995</v>
      </c>
      <c r="CJ304" s="153">
        <v>0.58069999999999999</v>
      </c>
      <c r="CK304" s="153">
        <v>0.52822000000000002</v>
      </c>
      <c r="CL304" s="153">
        <v>0.63299000000000005</v>
      </c>
      <c r="CM304" s="153">
        <v>0.67176999999999998</v>
      </c>
      <c r="CN304" s="153">
        <v>0.67939000000000005</v>
      </c>
      <c r="CO304" s="153">
        <v>0.52003999999999995</v>
      </c>
      <c r="CP304" s="153">
        <v>0.72779000000000005</v>
      </c>
      <c r="CQ304" s="153">
        <v>0.74156999999999995</v>
      </c>
      <c r="CR304" s="153">
        <v>0.71308000000000005</v>
      </c>
      <c r="CS304" s="153">
        <v>0.52129000000000003</v>
      </c>
      <c r="CT304" s="153">
        <v>0.71235999999999999</v>
      </c>
      <c r="CU304" s="153">
        <v>0.79642999999999997</v>
      </c>
      <c r="CV304" s="153">
        <v>0.80678000000000005</v>
      </c>
      <c r="CW304" s="153">
        <v>0.59748000000000001</v>
      </c>
      <c r="CX304" s="153">
        <v>0.76663000000000003</v>
      </c>
      <c r="CY304" s="153">
        <v>0.85431000000000001</v>
      </c>
      <c r="CZ304" s="153">
        <v>0.86409000000000002</v>
      </c>
      <c r="DA304" s="153">
        <v>0.65193999999999996</v>
      </c>
      <c r="DB304" s="153">
        <v>0.83513000000000004</v>
      </c>
      <c r="DC304" s="153">
        <v>0.92717000000000005</v>
      </c>
      <c r="DD304" s="153">
        <v>0.93667</v>
      </c>
      <c r="DE304" s="153">
        <v>0.71367999999999998</v>
      </c>
    </row>
    <row r="305" spans="1:109" x14ac:dyDescent="0.1">
      <c r="A305" s="113" t="s">
        <v>214</v>
      </c>
      <c r="B305" s="154" t="s">
        <v>199</v>
      </c>
      <c r="C305" s="154" t="s">
        <v>199</v>
      </c>
      <c r="D305" s="154" t="s">
        <v>199</v>
      </c>
      <c r="E305" s="154" t="s">
        <v>199</v>
      </c>
      <c r="F305" s="154" t="s">
        <v>199</v>
      </c>
      <c r="G305" s="154" t="s">
        <v>199</v>
      </c>
      <c r="H305" s="154" t="s">
        <v>199</v>
      </c>
      <c r="I305" s="154" t="s">
        <v>199</v>
      </c>
      <c r="J305" s="154" t="s">
        <v>199</v>
      </c>
      <c r="K305" s="154" t="s">
        <v>199</v>
      </c>
      <c r="L305" s="154" t="s">
        <v>199</v>
      </c>
      <c r="M305" s="154" t="s">
        <v>199</v>
      </c>
      <c r="N305" s="154" t="s">
        <v>199</v>
      </c>
      <c r="O305" s="154" t="s">
        <v>199</v>
      </c>
      <c r="P305" s="154" t="s">
        <v>199</v>
      </c>
      <c r="Q305" s="154" t="s">
        <v>199</v>
      </c>
      <c r="R305" s="154" t="s">
        <v>199</v>
      </c>
      <c r="S305" s="154" t="s">
        <v>199</v>
      </c>
      <c r="T305" s="154" t="s">
        <v>199</v>
      </c>
      <c r="U305" s="154" t="s">
        <v>199</v>
      </c>
      <c r="V305" s="154" t="s">
        <v>199</v>
      </c>
      <c r="W305" s="154" t="s">
        <v>199</v>
      </c>
      <c r="X305" s="154" t="s">
        <v>199</v>
      </c>
      <c r="Y305" s="154" t="s">
        <v>199</v>
      </c>
      <c r="Z305" s="154" t="s">
        <v>199</v>
      </c>
      <c r="AA305" s="154" t="s">
        <v>199</v>
      </c>
      <c r="AB305" s="154" t="s">
        <v>199</v>
      </c>
      <c r="AC305" s="154" t="s">
        <v>199</v>
      </c>
      <c r="AD305" s="154" t="s">
        <v>199</v>
      </c>
      <c r="AE305" s="154" t="s">
        <v>199</v>
      </c>
      <c r="AF305" s="154" t="s">
        <v>199</v>
      </c>
      <c r="AG305" s="154" t="s">
        <v>199</v>
      </c>
      <c r="AH305" s="154" t="s">
        <v>199</v>
      </c>
      <c r="AI305" s="154" t="s">
        <v>199</v>
      </c>
      <c r="AJ305" s="154" t="s">
        <v>199</v>
      </c>
      <c r="AK305" s="154" t="s">
        <v>199</v>
      </c>
      <c r="AL305" s="154" t="s">
        <v>199</v>
      </c>
      <c r="AM305" s="154" t="s">
        <v>199</v>
      </c>
      <c r="AN305" s="154" t="s">
        <v>199</v>
      </c>
      <c r="AO305" s="154" t="s">
        <v>199</v>
      </c>
      <c r="AP305" s="154" t="s">
        <v>199</v>
      </c>
      <c r="AQ305" s="154" t="s">
        <v>199</v>
      </c>
      <c r="AR305" s="154" t="s">
        <v>199</v>
      </c>
      <c r="AS305" s="154" t="s">
        <v>199</v>
      </c>
      <c r="AT305" s="154" t="s">
        <v>199</v>
      </c>
      <c r="AU305" s="154" t="s">
        <v>199</v>
      </c>
      <c r="AV305" s="154" t="s">
        <v>199</v>
      </c>
      <c r="AW305" s="148">
        <v>0</v>
      </c>
      <c r="AX305" s="148">
        <v>0</v>
      </c>
      <c r="AY305" s="148">
        <v>0</v>
      </c>
      <c r="AZ305" s="148">
        <v>0</v>
      </c>
      <c r="BA305" s="148">
        <v>0</v>
      </c>
      <c r="BB305" s="148">
        <v>0</v>
      </c>
      <c r="BC305" s="148">
        <v>0</v>
      </c>
      <c r="BD305" s="148">
        <v>0</v>
      </c>
      <c r="BE305" s="148">
        <v>0</v>
      </c>
      <c r="BF305" s="148">
        <v>0</v>
      </c>
      <c r="BG305" s="154" t="s">
        <v>199</v>
      </c>
      <c r="BH305" s="154" t="s">
        <v>199</v>
      </c>
      <c r="BI305" s="154" t="s">
        <v>199</v>
      </c>
      <c r="BJ305" s="148">
        <v>0</v>
      </c>
      <c r="BK305" s="148">
        <v>0</v>
      </c>
      <c r="BL305" s="148">
        <v>0</v>
      </c>
      <c r="BM305" s="148">
        <v>0</v>
      </c>
      <c r="BN305" s="148">
        <v>0</v>
      </c>
      <c r="BO305" s="148">
        <v>0</v>
      </c>
      <c r="BP305" s="148">
        <v>0</v>
      </c>
      <c r="BQ305" s="154" t="s">
        <v>199</v>
      </c>
      <c r="BR305" s="154" t="s">
        <v>199</v>
      </c>
      <c r="BS305" s="154" t="s">
        <v>199</v>
      </c>
      <c r="BT305" s="148">
        <v>0</v>
      </c>
      <c r="BU305" s="148">
        <v>0</v>
      </c>
      <c r="BV305" s="148">
        <v>0</v>
      </c>
      <c r="BW305" s="148">
        <v>0</v>
      </c>
      <c r="BX305" s="148">
        <v>0</v>
      </c>
      <c r="BY305" s="148">
        <v>0</v>
      </c>
      <c r="BZ305" s="148">
        <v>0</v>
      </c>
      <c r="CA305" s="148">
        <v>0</v>
      </c>
      <c r="CB305" s="148">
        <v>0</v>
      </c>
      <c r="CC305" s="148">
        <v>0</v>
      </c>
      <c r="CD305" s="148">
        <v>0</v>
      </c>
      <c r="CE305" s="148">
        <v>0</v>
      </c>
      <c r="CF305" s="148">
        <v>0</v>
      </c>
      <c r="CG305" s="148">
        <v>0</v>
      </c>
      <c r="CH305" s="148">
        <v>0</v>
      </c>
      <c r="CI305" s="148">
        <v>0</v>
      </c>
      <c r="CJ305" s="148">
        <v>0</v>
      </c>
      <c r="CK305" s="148">
        <v>0</v>
      </c>
      <c r="CL305" s="148">
        <v>0</v>
      </c>
      <c r="CM305" s="148">
        <v>0</v>
      </c>
      <c r="CN305" s="148">
        <v>0</v>
      </c>
      <c r="CO305" s="148">
        <v>0</v>
      </c>
      <c r="CP305" s="148">
        <v>0</v>
      </c>
      <c r="CQ305" s="148">
        <v>0</v>
      </c>
      <c r="CR305" s="148">
        <v>0</v>
      </c>
      <c r="CS305" s="148">
        <v>0</v>
      </c>
      <c r="CT305" s="148">
        <v>0</v>
      </c>
      <c r="CU305" s="148">
        <v>0</v>
      </c>
      <c r="CV305" s="148">
        <v>0</v>
      </c>
      <c r="CW305" s="148">
        <v>0</v>
      </c>
      <c r="CX305" s="148">
        <v>0</v>
      </c>
      <c r="CY305" s="148">
        <v>0</v>
      </c>
      <c r="CZ305" s="148">
        <v>0</v>
      </c>
      <c r="DA305" s="148">
        <v>0</v>
      </c>
      <c r="DB305" s="148">
        <v>0</v>
      </c>
      <c r="DC305" s="148">
        <v>0</v>
      </c>
      <c r="DD305" s="148">
        <v>0</v>
      </c>
      <c r="DE305" s="148">
        <v>0</v>
      </c>
    </row>
    <row r="306" spans="1:109" x14ac:dyDescent="0.1">
      <c r="A306" s="113" t="s">
        <v>215</v>
      </c>
      <c r="B306" s="154" t="s">
        <v>199</v>
      </c>
      <c r="C306" s="154" t="s">
        <v>199</v>
      </c>
      <c r="D306" s="154" t="s">
        <v>199</v>
      </c>
      <c r="E306" s="154" t="s">
        <v>199</v>
      </c>
      <c r="F306" s="154" t="s">
        <v>199</v>
      </c>
      <c r="G306" s="154" t="s">
        <v>199</v>
      </c>
      <c r="H306" s="154" t="s">
        <v>199</v>
      </c>
      <c r="I306" s="154" t="s">
        <v>199</v>
      </c>
      <c r="J306" s="154" t="s">
        <v>199</v>
      </c>
      <c r="K306" s="154" t="s">
        <v>199</v>
      </c>
      <c r="L306" s="154" t="s">
        <v>199</v>
      </c>
      <c r="M306" s="154" t="s">
        <v>199</v>
      </c>
      <c r="N306" s="154" t="s">
        <v>199</v>
      </c>
      <c r="O306" s="154" t="s">
        <v>199</v>
      </c>
      <c r="P306" s="154" t="s">
        <v>199</v>
      </c>
      <c r="Q306" s="154" t="s">
        <v>199</v>
      </c>
      <c r="R306" s="154" t="s">
        <v>199</v>
      </c>
      <c r="S306" s="154" t="s">
        <v>199</v>
      </c>
      <c r="T306" s="154" t="s">
        <v>199</v>
      </c>
      <c r="U306" s="154" t="s">
        <v>199</v>
      </c>
      <c r="V306" s="154" t="s">
        <v>199</v>
      </c>
      <c r="W306" s="154" t="s">
        <v>199</v>
      </c>
      <c r="X306" s="154" t="s">
        <v>199</v>
      </c>
      <c r="Y306" s="154" t="s">
        <v>199</v>
      </c>
      <c r="Z306" s="154" t="s">
        <v>199</v>
      </c>
      <c r="AA306" s="154" t="s">
        <v>199</v>
      </c>
      <c r="AB306" s="154" t="s">
        <v>199</v>
      </c>
      <c r="AC306" s="154" t="s">
        <v>199</v>
      </c>
      <c r="AD306" s="154" t="s">
        <v>199</v>
      </c>
      <c r="AE306" s="154" t="s">
        <v>199</v>
      </c>
      <c r="AF306" s="154" t="s">
        <v>199</v>
      </c>
      <c r="AG306" s="154" t="s">
        <v>199</v>
      </c>
      <c r="AH306" s="154" t="s">
        <v>199</v>
      </c>
      <c r="AI306" s="154" t="s">
        <v>199</v>
      </c>
      <c r="AJ306" s="154" t="s">
        <v>199</v>
      </c>
      <c r="AK306" s="154" t="s">
        <v>199</v>
      </c>
      <c r="AL306" s="154" t="s">
        <v>199</v>
      </c>
      <c r="AM306" s="154" t="s">
        <v>199</v>
      </c>
      <c r="AN306" s="154" t="s">
        <v>199</v>
      </c>
      <c r="AO306" s="154" t="s">
        <v>199</v>
      </c>
      <c r="AP306" s="154" t="s">
        <v>199</v>
      </c>
      <c r="AQ306" s="154" t="s">
        <v>199</v>
      </c>
      <c r="AR306" s="154" t="s">
        <v>199</v>
      </c>
      <c r="AS306" s="154" t="s">
        <v>199</v>
      </c>
      <c r="AT306" s="154" t="s">
        <v>199</v>
      </c>
      <c r="AU306" s="154" t="s">
        <v>199</v>
      </c>
      <c r="AV306" s="154" t="s">
        <v>199</v>
      </c>
      <c r="AW306" s="154" t="s">
        <v>177</v>
      </c>
      <c r="AX306" s="154" t="s">
        <v>177</v>
      </c>
      <c r="AY306" s="154" t="s">
        <v>177</v>
      </c>
      <c r="AZ306" s="154" t="s">
        <v>177</v>
      </c>
      <c r="BA306" s="154" t="s">
        <v>177</v>
      </c>
      <c r="BB306" s="154" t="s">
        <v>177</v>
      </c>
      <c r="BC306" s="154" t="s">
        <v>177</v>
      </c>
      <c r="BD306" s="154" t="s">
        <v>177</v>
      </c>
      <c r="BE306" s="154" t="s">
        <v>177</v>
      </c>
      <c r="BF306" s="154" t="s">
        <v>177</v>
      </c>
      <c r="BG306" s="154" t="s">
        <v>199</v>
      </c>
      <c r="BH306" s="154" t="s">
        <v>199</v>
      </c>
      <c r="BI306" s="154" t="s">
        <v>199</v>
      </c>
      <c r="BJ306" s="154" t="s">
        <v>177</v>
      </c>
      <c r="BK306" s="154" t="s">
        <v>177</v>
      </c>
      <c r="BL306" s="154" t="s">
        <v>177</v>
      </c>
      <c r="BM306" s="154" t="s">
        <v>177</v>
      </c>
      <c r="BN306" s="154" t="s">
        <v>177</v>
      </c>
      <c r="BO306" s="154" t="s">
        <v>177</v>
      </c>
      <c r="BP306" s="154" t="s">
        <v>177</v>
      </c>
      <c r="BQ306" s="154" t="s">
        <v>199</v>
      </c>
      <c r="BR306" s="154" t="s">
        <v>199</v>
      </c>
      <c r="BS306" s="154" t="s">
        <v>199</v>
      </c>
      <c r="BT306" s="154" t="s">
        <v>177</v>
      </c>
      <c r="BU306" s="154" t="s">
        <v>177</v>
      </c>
      <c r="BV306" s="154" t="s">
        <v>177</v>
      </c>
      <c r="BW306" s="154" t="s">
        <v>177</v>
      </c>
      <c r="BX306" s="154" t="s">
        <v>177</v>
      </c>
      <c r="BY306" s="154" t="s">
        <v>177</v>
      </c>
      <c r="BZ306" s="154" t="s">
        <v>177</v>
      </c>
      <c r="CA306" s="154" t="s">
        <v>177</v>
      </c>
      <c r="CB306" s="154" t="s">
        <v>177</v>
      </c>
      <c r="CC306" s="154" t="s">
        <v>177</v>
      </c>
      <c r="CD306" s="154" t="s">
        <v>177</v>
      </c>
      <c r="CE306" s="154" t="s">
        <v>177</v>
      </c>
      <c r="CF306" s="154" t="s">
        <v>177</v>
      </c>
      <c r="CG306" s="154" t="s">
        <v>177</v>
      </c>
      <c r="CH306" s="154" t="s">
        <v>177</v>
      </c>
      <c r="CI306" s="154" t="s">
        <v>177</v>
      </c>
      <c r="CJ306" s="154" t="s">
        <v>177</v>
      </c>
      <c r="CK306" s="154" t="s">
        <v>177</v>
      </c>
      <c r="CL306" s="154" t="s">
        <v>177</v>
      </c>
      <c r="CM306" s="154" t="s">
        <v>177</v>
      </c>
      <c r="CN306" s="154" t="s">
        <v>177</v>
      </c>
      <c r="CO306" s="154" t="s">
        <v>177</v>
      </c>
      <c r="CP306" s="154" t="s">
        <v>177</v>
      </c>
      <c r="CQ306" s="154" t="s">
        <v>177</v>
      </c>
      <c r="CR306" s="154" t="s">
        <v>177</v>
      </c>
      <c r="CS306" s="154" t="s">
        <v>177</v>
      </c>
      <c r="CT306" s="154" t="s">
        <v>177</v>
      </c>
      <c r="CU306" s="154" t="s">
        <v>177</v>
      </c>
      <c r="CV306" s="154" t="s">
        <v>177</v>
      </c>
      <c r="CW306" s="154" t="s">
        <v>177</v>
      </c>
      <c r="CX306" s="154" t="s">
        <v>177</v>
      </c>
      <c r="CY306" s="154" t="s">
        <v>177</v>
      </c>
      <c r="CZ306" s="154" t="s">
        <v>177</v>
      </c>
      <c r="DA306" s="154" t="s">
        <v>177</v>
      </c>
      <c r="DB306" s="154" t="s">
        <v>177</v>
      </c>
      <c r="DC306" s="154" t="s">
        <v>177</v>
      </c>
      <c r="DD306" s="154" t="s">
        <v>177</v>
      </c>
      <c r="DE306" s="154" t="s">
        <v>177</v>
      </c>
    </row>
    <row r="307" spans="1:109" x14ac:dyDescent="0.1">
      <c r="A307" s="113" t="s">
        <v>237</v>
      </c>
      <c r="B307" s="154" t="s">
        <v>199</v>
      </c>
      <c r="C307" s="154" t="s">
        <v>199</v>
      </c>
      <c r="D307" s="154" t="s">
        <v>199</v>
      </c>
      <c r="E307" s="154" t="s">
        <v>199</v>
      </c>
      <c r="F307" s="154" t="s">
        <v>199</v>
      </c>
      <c r="G307" s="154" t="s">
        <v>199</v>
      </c>
      <c r="H307" s="154" t="s">
        <v>199</v>
      </c>
      <c r="I307" s="154" t="s">
        <v>199</v>
      </c>
      <c r="J307" s="154" t="s">
        <v>199</v>
      </c>
      <c r="K307" s="154" t="s">
        <v>199</v>
      </c>
      <c r="L307" s="154" t="s">
        <v>199</v>
      </c>
      <c r="M307" s="154" t="s">
        <v>199</v>
      </c>
      <c r="N307" s="154" t="s">
        <v>199</v>
      </c>
      <c r="O307" s="154" t="s">
        <v>199</v>
      </c>
      <c r="P307" s="154" t="s">
        <v>199</v>
      </c>
      <c r="Q307" s="154" t="s">
        <v>199</v>
      </c>
      <c r="R307" s="154" t="s">
        <v>199</v>
      </c>
      <c r="S307" s="154" t="s">
        <v>199</v>
      </c>
      <c r="T307" s="154" t="s">
        <v>199</v>
      </c>
      <c r="U307" s="154" t="s">
        <v>199</v>
      </c>
      <c r="V307" s="154" t="s">
        <v>199</v>
      </c>
      <c r="W307" s="154" t="s">
        <v>199</v>
      </c>
      <c r="X307" s="154" t="s">
        <v>199</v>
      </c>
      <c r="Y307" s="154" t="s">
        <v>199</v>
      </c>
      <c r="Z307" s="154" t="s">
        <v>199</v>
      </c>
      <c r="AA307" s="154" t="s">
        <v>199</v>
      </c>
      <c r="AB307" s="154" t="s">
        <v>199</v>
      </c>
      <c r="AC307" s="154" t="s">
        <v>199</v>
      </c>
      <c r="AD307" s="154" t="s">
        <v>199</v>
      </c>
      <c r="AE307" s="154" t="s">
        <v>199</v>
      </c>
      <c r="AF307" s="154" t="s">
        <v>199</v>
      </c>
      <c r="AG307" s="154" t="s">
        <v>199</v>
      </c>
      <c r="AH307" s="154" t="s">
        <v>199</v>
      </c>
      <c r="AI307" s="154" t="s">
        <v>199</v>
      </c>
      <c r="AJ307" s="154" t="s">
        <v>199</v>
      </c>
      <c r="AK307" s="154" t="s">
        <v>199</v>
      </c>
      <c r="AL307" s="154" t="s">
        <v>199</v>
      </c>
      <c r="AM307" s="154" t="s">
        <v>199</v>
      </c>
      <c r="AN307" s="154" t="s">
        <v>199</v>
      </c>
      <c r="AO307" s="154" t="s">
        <v>199</v>
      </c>
      <c r="AP307" s="154" t="s">
        <v>199</v>
      </c>
      <c r="AQ307" s="154" t="s">
        <v>199</v>
      </c>
      <c r="AR307" s="154" t="s">
        <v>199</v>
      </c>
      <c r="AS307" s="154" t="s">
        <v>199</v>
      </c>
      <c r="AT307" s="154" t="s">
        <v>199</v>
      </c>
      <c r="AU307" s="154" t="s">
        <v>199</v>
      </c>
      <c r="AV307" s="154" t="s">
        <v>199</v>
      </c>
      <c r="AW307" s="154" t="s">
        <v>238</v>
      </c>
      <c r="AX307" s="154" t="s">
        <v>238</v>
      </c>
      <c r="AY307" s="154" t="s">
        <v>238</v>
      </c>
      <c r="AZ307" s="154" t="s">
        <v>238</v>
      </c>
      <c r="BA307" s="154" t="s">
        <v>238</v>
      </c>
      <c r="BB307" s="154" t="s">
        <v>238</v>
      </c>
      <c r="BC307" s="154" t="s">
        <v>238</v>
      </c>
      <c r="BD307" s="154" t="s">
        <v>238</v>
      </c>
      <c r="BE307" s="154" t="s">
        <v>238</v>
      </c>
      <c r="BF307" s="154" t="s">
        <v>238</v>
      </c>
      <c r="BG307" s="154" t="s">
        <v>199</v>
      </c>
      <c r="BH307" s="154" t="s">
        <v>199</v>
      </c>
      <c r="BI307" s="154" t="s">
        <v>199</v>
      </c>
      <c r="BJ307" s="154" t="s">
        <v>238</v>
      </c>
      <c r="BK307" s="154" t="s">
        <v>238</v>
      </c>
      <c r="BL307" s="154" t="s">
        <v>238</v>
      </c>
      <c r="BM307" s="154" t="s">
        <v>238</v>
      </c>
      <c r="BN307" s="154" t="s">
        <v>238</v>
      </c>
      <c r="BO307" s="154" t="s">
        <v>238</v>
      </c>
      <c r="BP307" s="154" t="s">
        <v>238</v>
      </c>
      <c r="BQ307" s="154" t="s">
        <v>199</v>
      </c>
      <c r="BR307" s="154" t="s">
        <v>199</v>
      </c>
      <c r="BS307" s="154" t="s">
        <v>199</v>
      </c>
      <c r="BT307" s="154" t="s">
        <v>238</v>
      </c>
      <c r="BU307" s="154" t="s">
        <v>238</v>
      </c>
      <c r="BV307" s="154" t="s">
        <v>238</v>
      </c>
      <c r="BW307" s="154" t="s">
        <v>238</v>
      </c>
      <c r="BX307" s="154" t="s">
        <v>238</v>
      </c>
      <c r="BY307" s="154" t="s">
        <v>238</v>
      </c>
      <c r="BZ307" s="154" t="s">
        <v>238</v>
      </c>
      <c r="CA307" s="154" t="s">
        <v>238</v>
      </c>
      <c r="CB307" s="154" t="s">
        <v>238</v>
      </c>
      <c r="CC307" s="154" t="s">
        <v>238</v>
      </c>
      <c r="CD307" s="154" t="s">
        <v>238</v>
      </c>
      <c r="CE307" s="154" t="s">
        <v>238</v>
      </c>
      <c r="CF307" s="154" t="s">
        <v>238</v>
      </c>
      <c r="CG307" s="154" t="s">
        <v>238</v>
      </c>
      <c r="CH307" s="154" t="s">
        <v>238</v>
      </c>
      <c r="CI307" s="154" t="s">
        <v>238</v>
      </c>
      <c r="CJ307" s="154" t="s">
        <v>238</v>
      </c>
      <c r="CK307" s="154" t="s">
        <v>238</v>
      </c>
      <c r="CL307" s="154" t="s">
        <v>238</v>
      </c>
      <c r="CM307" s="154" t="s">
        <v>238</v>
      </c>
      <c r="CN307" s="154" t="s">
        <v>238</v>
      </c>
      <c r="CO307" s="154" t="s">
        <v>238</v>
      </c>
      <c r="CP307" s="154" t="s">
        <v>238</v>
      </c>
      <c r="CQ307" s="154" t="s">
        <v>238</v>
      </c>
      <c r="CR307" s="154" t="s">
        <v>238</v>
      </c>
      <c r="CS307" s="154" t="s">
        <v>238</v>
      </c>
      <c r="CT307" s="154" t="s">
        <v>238</v>
      </c>
      <c r="CU307" s="154" t="s">
        <v>238</v>
      </c>
      <c r="CV307" s="154" t="s">
        <v>238</v>
      </c>
      <c r="CW307" s="154" t="s">
        <v>238</v>
      </c>
      <c r="CX307" s="154" t="s">
        <v>238</v>
      </c>
      <c r="CY307" s="154" t="s">
        <v>238</v>
      </c>
      <c r="CZ307" s="154" t="s">
        <v>238</v>
      </c>
      <c r="DA307" s="154" t="s">
        <v>238</v>
      </c>
      <c r="DB307" s="154" t="s">
        <v>238</v>
      </c>
      <c r="DC307" s="154" t="s">
        <v>238</v>
      </c>
      <c r="DD307" s="154" t="s">
        <v>238</v>
      </c>
      <c r="DE307" s="154" t="s">
        <v>238</v>
      </c>
    </row>
    <row r="308" spans="1:109" x14ac:dyDescent="0.1">
      <c r="A308" s="115" t="s">
        <v>253</v>
      </c>
      <c r="B308" s="154" t="s">
        <v>199</v>
      </c>
      <c r="C308" s="154" t="s">
        <v>199</v>
      </c>
      <c r="D308" s="154" t="s">
        <v>199</v>
      </c>
      <c r="E308" s="154" t="s">
        <v>199</v>
      </c>
      <c r="F308" s="154" t="s">
        <v>199</v>
      </c>
      <c r="G308" s="154" t="s">
        <v>199</v>
      </c>
      <c r="H308" s="154" t="s">
        <v>199</v>
      </c>
      <c r="I308" s="154" t="s">
        <v>199</v>
      </c>
      <c r="J308" s="154" t="s">
        <v>199</v>
      </c>
      <c r="K308" s="152">
        <v>0.09</v>
      </c>
      <c r="L308" s="152">
        <v>0.09</v>
      </c>
      <c r="M308" s="152">
        <v>0.09</v>
      </c>
      <c r="N308" s="152">
        <v>0.1</v>
      </c>
      <c r="O308" s="152">
        <v>0.1</v>
      </c>
      <c r="P308" s="152">
        <v>0.1</v>
      </c>
      <c r="Q308" s="152">
        <v>0.1</v>
      </c>
      <c r="R308" s="152">
        <v>0.11</v>
      </c>
      <c r="S308" s="152">
        <v>0.11</v>
      </c>
      <c r="T308" s="152">
        <v>0.11</v>
      </c>
      <c r="U308" s="152">
        <v>0.11</v>
      </c>
      <c r="V308" s="152">
        <v>0.125</v>
      </c>
      <c r="W308" s="152">
        <v>0.125</v>
      </c>
      <c r="X308" s="152">
        <v>0.125</v>
      </c>
      <c r="Y308" s="152">
        <v>0.125</v>
      </c>
      <c r="Z308" s="152">
        <v>0.14000000000000001</v>
      </c>
      <c r="AA308" s="152">
        <v>0.14000000000000001</v>
      </c>
      <c r="AB308" s="152">
        <v>0.14000000000000001</v>
      </c>
      <c r="AC308" s="152">
        <v>0.14000000000000001</v>
      </c>
      <c r="AD308" s="152">
        <v>0.155</v>
      </c>
      <c r="AE308" s="152">
        <v>0.155</v>
      </c>
      <c r="AF308" s="152">
        <v>0.155</v>
      </c>
      <c r="AG308" s="152">
        <v>0.155</v>
      </c>
      <c r="AH308" s="152">
        <v>0.17</v>
      </c>
      <c r="AI308" s="152">
        <v>0.17</v>
      </c>
      <c r="AJ308" s="152">
        <v>0.17</v>
      </c>
      <c r="AK308" s="152">
        <v>0.17</v>
      </c>
      <c r="AL308" s="152">
        <v>0.19</v>
      </c>
      <c r="AM308" s="152">
        <v>0.19</v>
      </c>
      <c r="AN308" s="152">
        <v>0.19</v>
      </c>
      <c r="AO308" s="152">
        <v>0.19</v>
      </c>
      <c r="AP308" s="152">
        <v>0.20499999999999999</v>
      </c>
      <c r="AQ308" s="153">
        <v>0.20499999999999999</v>
      </c>
      <c r="AR308" s="152">
        <v>0.20499999999999999</v>
      </c>
      <c r="AS308" s="153">
        <v>0.20499999999999999</v>
      </c>
      <c r="AT308" s="152">
        <v>0.22</v>
      </c>
      <c r="AU308" s="152">
        <v>0.22</v>
      </c>
      <c r="AV308" s="152">
        <v>0.22</v>
      </c>
      <c r="AW308" s="152">
        <v>0.22</v>
      </c>
      <c r="AX308" s="152">
        <v>0.23499999999999999</v>
      </c>
      <c r="AY308" s="152">
        <v>0.23499999999999999</v>
      </c>
      <c r="AZ308" s="152">
        <v>0.23499999999999999</v>
      </c>
      <c r="BA308" s="152">
        <v>0.23499999999999999</v>
      </c>
      <c r="BB308" s="152">
        <v>0.255</v>
      </c>
      <c r="BC308" s="152">
        <v>0.255</v>
      </c>
      <c r="BD308" s="152">
        <v>0.255</v>
      </c>
      <c r="BE308" s="152">
        <v>0.255</v>
      </c>
      <c r="BF308" s="152">
        <v>0.28000000000000003</v>
      </c>
      <c r="BG308" s="152">
        <v>0.28000000000000003</v>
      </c>
      <c r="BH308" s="152">
        <v>0.255</v>
      </c>
      <c r="BI308" s="152">
        <v>0.28000000000000003</v>
      </c>
      <c r="BJ308" s="152">
        <v>0.30499999999999999</v>
      </c>
      <c r="BK308" s="152">
        <v>0.30499999999999999</v>
      </c>
      <c r="BL308" s="152">
        <v>0.30499999999999999</v>
      </c>
      <c r="BM308" s="152">
        <v>0.30499999999999999</v>
      </c>
      <c r="BN308" s="152">
        <v>0.33</v>
      </c>
      <c r="BO308" s="152">
        <v>0.33</v>
      </c>
      <c r="BP308" s="152">
        <v>0.33</v>
      </c>
      <c r="BQ308" s="152">
        <v>0.33</v>
      </c>
      <c r="BR308" s="152">
        <v>0.35</v>
      </c>
      <c r="BS308" s="152">
        <v>0.35</v>
      </c>
      <c r="BT308" s="152">
        <v>0.35</v>
      </c>
      <c r="BU308" s="152">
        <v>0.35</v>
      </c>
      <c r="BV308" s="152">
        <v>0.37</v>
      </c>
      <c r="BW308" s="152">
        <v>0.37</v>
      </c>
      <c r="BX308" s="152">
        <v>0.37</v>
      </c>
      <c r="BY308" s="152">
        <v>0.37</v>
      </c>
      <c r="BZ308" s="152">
        <v>0.39</v>
      </c>
      <c r="CA308" s="152">
        <v>0.39</v>
      </c>
      <c r="CB308" s="152">
        <v>0.39</v>
      </c>
      <c r="CC308" s="152">
        <v>0.39</v>
      </c>
      <c r="CD308" s="152">
        <v>0.4</v>
      </c>
      <c r="CE308" s="152">
        <v>0.4</v>
      </c>
      <c r="CF308" s="152">
        <v>0.4</v>
      </c>
      <c r="CG308" s="152">
        <v>0.4</v>
      </c>
      <c r="CH308" s="152">
        <v>0.41</v>
      </c>
      <c r="CI308" s="152">
        <v>0.41</v>
      </c>
      <c r="CJ308" s="152">
        <v>0.41</v>
      </c>
      <c r="CK308" s="152">
        <v>0.41</v>
      </c>
      <c r="CL308" s="152">
        <v>0.42</v>
      </c>
      <c r="CM308" s="152">
        <v>0.42</v>
      </c>
      <c r="CN308" s="152">
        <v>0.42</v>
      </c>
      <c r="CO308" s="152">
        <v>0.42</v>
      </c>
      <c r="CP308" s="152">
        <v>0.44</v>
      </c>
      <c r="CQ308" s="152">
        <v>0.44</v>
      </c>
      <c r="CR308" s="152">
        <v>0.44</v>
      </c>
      <c r="CS308" s="152">
        <v>0.44</v>
      </c>
      <c r="CT308" s="153">
        <v>0.45167000000000002</v>
      </c>
      <c r="CU308" s="153">
        <v>0.45500000000000002</v>
      </c>
      <c r="CV308" s="153">
        <v>0.45833000000000002</v>
      </c>
      <c r="CW308" s="153">
        <v>0.45833000000000002</v>
      </c>
      <c r="CX308" s="153">
        <v>0.47613</v>
      </c>
      <c r="CY308" s="153">
        <v>0.47611999999999999</v>
      </c>
      <c r="CZ308" s="153">
        <v>0.48361999999999999</v>
      </c>
      <c r="DA308" s="153">
        <v>0.48361999999999999</v>
      </c>
      <c r="DB308" s="153">
        <v>0.49642999999999998</v>
      </c>
      <c r="DC308" s="153">
        <v>0.49640000000000001</v>
      </c>
      <c r="DD308" s="153">
        <v>0.49640000000000001</v>
      </c>
      <c r="DE308" s="153">
        <v>0.49640000000000001</v>
      </c>
    </row>
    <row r="309" spans="1:109" x14ac:dyDescent="0.1">
      <c r="A309" s="113" t="s">
        <v>210</v>
      </c>
      <c r="B309" s="154" t="s">
        <v>199</v>
      </c>
      <c r="C309" s="154" t="s">
        <v>199</v>
      </c>
      <c r="D309" s="154" t="s">
        <v>199</v>
      </c>
      <c r="E309" s="154" t="s">
        <v>199</v>
      </c>
      <c r="F309" s="154" t="s">
        <v>199</v>
      </c>
      <c r="G309" s="154" t="s">
        <v>199</v>
      </c>
      <c r="H309" s="154" t="s">
        <v>199</v>
      </c>
      <c r="I309" s="154" t="s">
        <v>199</v>
      </c>
      <c r="J309" s="154" t="s">
        <v>199</v>
      </c>
      <c r="K309" s="153">
        <v>0.09</v>
      </c>
      <c r="L309" s="153">
        <v>0.09</v>
      </c>
      <c r="M309" s="153">
        <v>0.09</v>
      </c>
      <c r="N309" s="153">
        <v>9.5000000000000001E-2</v>
      </c>
      <c r="O309" s="153">
        <v>9.5000000000000001E-2</v>
      </c>
      <c r="P309" s="153">
        <v>9.5000000000000001E-2</v>
      </c>
      <c r="Q309" s="153">
        <v>9.7500000000000003E-2</v>
      </c>
      <c r="R309" s="153">
        <v>0.10349999999999999</v>
      </c>
      <c r="S309" s="153">
        <v>0.10349999999999999</v>
      </c>
      <c r="T309" s="153">
        <v>0.1065</v>
      </c>
      <c r="U309" s="153">
        <v>0.11</v>
      </c>
      <c r="V309" s="153">
        <v>0.125</v>
      </c>
      <c r="W309" s="153">
        <v>0.1245</v>
      </c>
      <c r="X309" s="153">
        <v>0.12451</v>
      </c>
      <c r="Y309" s="153">
        <v>0.12444</v>
      </c>
      <c r="Z309" s="153">
        <v>0.13700000000000001</v>
      </c>
      <c r="AA309" s="153">
        <v>0.13900000000000001</v>
      </c>
      <c r="AB309" s="153">
        <v>0.13858999999999999</v>
      </c>
      <c r="AC309" s="153">
        <v>0.13883000000000001</v>
      </c>
      <c r="AD309" s="153">
        <v>0.14280999999999999</v>
      </c>
      <c r="AE309" s="153">
        <v>0.155</v>
      </c>
      <c r="AF309" s="153">
        <v>0.155</v>
      </c>
      <c r="AG309" s="153">
        <v>0.155</v>
      </c>
      <c r="AH309" s="153">
        <v>0.161</v>
      </c>
      <c r="AI309" s="153">
        <v>0.17125000000000001</v>
      </c>
      <c r="AJ309" s="153">
        <v>0.17</v>
      </c>
      <c r="AK309" s="153">
        <v>0.17333000000000001</v>
      </c>
      <c r="AL309" s="153">
        <v>0.17499999999999999</v>
      </c>
      <c r="AM309" s="153">
        <v>0.185</v>
      </c>
      <c r="AN309" s="153">
        <v>0.185</v>
      </c>
      <c r="AO309" s="153">
        <v>0.25167</v>
      </c>
      <c r="AP309" s="153">
        <v>0.13167000000000001</v>
      </c>
      <c r="AQ309" s="154" t="s">
        <v>199</v>
      </c>
      <c r="AR309" s="153">
        <v>0.20499999999999999</v>
      </c>
      <c r="AS309" s="154" t="s">
        <v>199</v>
      </c>
      <c r="AT309" s="153">
        <v>0.22</v>
      </c>
      <c r="AU309" s="153">
        <v>0.22070000000000001</v>
      </c>
      <c r="AV309" s="153">
        <v>0.22103999999999999</v>
      </c>
      <c r="AW309" s="153">
        <v>0.22051999999999999</v>
      </c>
      <c r="AX309" s="153">
        <v>0.24067</v>
      </c>
      <c r="AY309" s="153">
        <v>0.23838000000000001</v>
      </c>
      <c r="AZ309" s="153">
        <v>0.23857</v>
      </c>
      <c r="BA309" s="153">
        <v>0.23785999999999999</v>
      </c>
      <c r="BB309" s="153">
        <v>0.25694</v>
      </c>
      <c r="BC309" s="153">
        <v>0.25757999999999998</v>
      </c>
      <c r="BD309" s="153">
        <v>0.23474</v>
      </c>
      <c r="BE309" s="153">
        <v>0.26074000000000003</v>
      </c>
      <c r="BF309" s="153">
        <v>0.27556000000000003</v>
      </c>
      <c r="BG309" s="153">
        <v>0.28000000000000003</v>
      </c>
      <c r="BH309" s="153">
        <v>0.27833000000000002</v>
      </c>
      <c r="BI309" s="153">
        <v>0.27833000000000002</v>
      </c>
      <c r="BJ309" s="153">
        <v>0.26190000000000002</v>
      </c>
      <c r="BK309" s="153">
        <v>0.30832999999999999</v>
      </c>
      <c r="BL309" s="153">
        <v>0.30778</v>
      </c>
      <c r="BM309" s="153">
        <v>0.33779999999999999</v>
      </c>
      <c r="BN309" s="153">
        <v>0.32743</v>
      </c>
      <c r="BO309" s="153">
        <v>0.32550000000000001</v>
      </c>
      <c r="BP309" s="153">
        <v>0.32833000000000001</v>
      </c>
      <c r="BQ309" s="153">
        <v>0.32850000000000001</v>
      </c>
      <c r="BR309" s="153">
        <v>0.34071000000000001</v>
      </c>
      <c r="BS309" s="153">
        <v>0.34394000000000002</v>
      </c>
      <c r="BT309" s="153">
        <v>0.34239000000000003</v>
      </c>
      <c r="BU309" s="153">
        <v>0.34394000000000002</v>
      </c>
      <c r="BV309" s="153">
        <v>0.35955999999999999</v>
      </c>
      <c r="BW309" s="153">
        <v>0.37</v>
      </c>
      <c r="BX309" s="153">
        <v>0.37009999999999998</v>
      </c>
      <c r="BY309" s="153">
        <v>0.36801</v>
      </c>
      <c r="BZ309" s="153">
        <v>0.38758999999999999</v>
      </c>
      <c r="CA309" s="153">
        <v>0.38872000000000001</v>
      </c>
      <c r="CB309" s="153">
        <v>0.38983000000000001</v>
      </c>
      <c r="CC309" s="153">
        <v>0.39124999999999999</v>
      </c>
      <c r="CD309" s="153">
        <v>0.39994000000000002</v>
      </c>
      <c r="CE309" s="153">
        <v>0.40011000000000002</v>
      </c>
      <c r="CF309" s="153">
        <v>0.4</v>
      </c>
      <c r="CG309" s="153">
        <v>0.46650000000000003</v>
      </c>
      <c r="CH309" s="153">
        <v>0.40639999999999998</v>
      </c>
      <c r="CI309" s="153">
        <v>0.41156999999999999</v>
      </c>
      <c r="CJ309" s="153">
        <v>0.41</v>
      </c>
      <c r="CK309" s="153">
        <v>0.47</v>
      </c>
      <c r="CL309" s="153">
        <v>0.41375000000000001</v>
      </c>
      <c r="CM309" s="153">
        <v>0.42</v>
      </c>
      <c r="CN309" s="153">
        <v>0.41857</v>
      </c>
      <c r="CO309" s="153">
        <v>0.41857</v>
      </c>
      <c r="CP309" s="153">
        <v>0.42570999999999998</v>
      </c>
      <c r="CQ309" s="153">
        <v>0.43726999999999999</v>
      </c>
      <c r="CR309" s="153">
        <v>0.43894</v>
      </c>
      <c r="CS309" s="153">
        <v>0.43857000000000002</v>
      </c>
      <c r="CT309" s="154" t="s">
        <v>199</v>
      </c>
      <c r="CU309" s="154" t="s">
        <v>199</v>
      </c>
      <c r="CV309" s="154" t="s">
        <v>199</v>
      </c>
      <c r="CW309" s="154" t="s">
        <v>199</v>
      </c>
      <c r="CX309" s="154" t="s">
        <v>199</v>
      </c>
      <c r="CY309" s="154" t="s">
        <v>199</v>
      </c>
      <c r="CZ309" s="154" t="s">
        <v>199</v>
      </c>
      <c r="DA309" s="154" t="s">
        <v>199</v>
      </c>
      <c r="DB309" s="154" t="s">
        <v>199</v>
      </c>
      <c r="DC309" s="154" t="s">
        <v>199</v>
      </c>
      <c r="DD309" s="154" t="s">
        <v>199</v>
      </c>
      <c r="DE309" s="154" t="s">
        <v>199</v>
      </c>
    </row>
    <row r="310" spans="1:109" x14ac:dyDescent="0.1">
      <c r="A310" s="113" t="s">
        <v>211</v>
      </c>
      <c r="B310" s="154" t="s">
        <v>199</v>
      </c>
      <c r="C310" s="154" t="s">
        <v>199</v>
      </c>
      <c r="D310" s="154" t="s">
        <v>199</v>
      </c>
      <c r="E310" s="154" t="s">
        <v>199</v>
      </c>
      <c r="F310" s="154" t="s">
        <v>199</v>
      </c>
      <c r="G310" s="154" t="s">
        <v>199</v>
      </c>
      <c r="H310" s="154" t="s">
        <v>199</v>
      </c>
      <c r="I310" s="154" t="s">
        <v>199</v>
      </c>
      <c r="J310" s="154" t="s">
        <v>199</v>
      </c>
      <c r="K310" s="153">
        <v>0.09</v>
      </c>
      <c r="L310" s="153">
        <v>0.09</v>
      </c>
      <c r="M310" s="153">
        <v>0.09</v>
      </c>
      <c r="N310" s="153">
        <v>9.5000000000000001E-2</v>
      </c>
      <c r="O310" s="153">
        <v>9.5000000000000001E-2</v>
      </c>
      <c r="P310" s="153">
        <v>9.5000000000000001E-2</v>
      </c>
      <c r="Q310" s="153">
        <v>9.7500000000000003E-2</v>
      </c>
      <c r="R310" s="153">
        <v>0.1</v>
      </c>
      <c r="S310" s="153">
        <v>0.1</v>
      </c>
      <c r="T310" s="153">
        <v>0.11</v>
      </c>
      <c r="U310" s="153">
        <v>0.11</v>
      </c>
      <c r="V310" s="153">
        <v>0.125</v>
      </c>
      <c r="W310" s="153">
        <v>0.125</v>
      </c>
      <c r="X310" s="153">
        <v>0.125</v>
      </c>
      <c r="Y310" s="153">
        <v>0.125</v>
      </c>
      <c r="Z310" s="153">
        <v>0.14000000000000001</v>
      </c>
      <c r="AA310" s="153">
        <v>0.14000000000000001</v>
      </c>
      <c r="AB310" s="153">
        <v>0.14000000000000001</v>
      </c>
      <c r="AC310" s="153">
        <v>0.14000000000000001</v>
      </c>
      <c r="AD310" s="153">
        <v>0.14249999999999999</v>
      </c>
      <c r="AE310" s="153">
        <v>0.155</v>
      </c>
      <c r="AF310" s="153">
        <v>0.155</v>
      </c>
      <c r="AG310" s="153">
        <v>0.155</v>
      </c>
      <c r="AH310" s="153">
        <v>0.155</v>
      </c>
      <c r="AI310" s="153">
        <v>0.17</v>
      </c>
      <c r="AJ310" s="153">
        <v>0.17</v>
      </c>
      <c r="AK310" s="153">
        <v>0.17</v>
      </c>
      <c r="AL310" s="153">
        <v>0.17499999999999999</v>
      </c>
      <c r="AM310" s="153">
        <v>0.185</v>
      </c>
      <c r="AN310" s="153">
        <v>0.185</v>
      </c>
      <c r="AO310" s="153">
        <v>0.19</v>
      </c>
      <c r="AP310" s="153">
        <v>0.185</v>
      </c>
      <c r="AQ310" s="153">
        <v>0.20499999999999999</v>
      </c>
      <c r="AR310" s="153">
        <v>0.20499999999999999</v>
      </c>
      <c r="AS310" s="153">
        <v>0.20499999999999999</v>
      </c>
      <c r="AT310" s="153">
        <v>0.22</v>
      </c>
      <c r="AU310" s="153">
        <v>0.22070000000000001</v>
      </c>
      <c r="AV310" s="153">
        <v>0.22103999999999999</v>
      </c>
      <c r="AW310" s="153">
        <v>0.22</v>
      </c>
      <c r="AX310" s="153">
        <v>0.24</v>
      </c>
      <c r="AY310" s="153">
        <v>0.23749999999999999</v>
      </c>
      <c r="AZ310" s="153">
        <v>0.23749999999999999</v>
      </c>
      <c r="BA310" s="153">
        <v>0.23499999999999999</v>
      </c>
      <c r="BB310" s="153">
        <v>0.255</v>
      </c>
      <c r="BC310" s="153">
        <v>0.255</v>
      </c>
      <c r="BD310" s="153">
        <v>0.26</v>
      </c>
      <c r="BE310" s="153">
        <v>0.26</v>
      </c>
      <c r="BF310" s="153">
        <v>0.28000000000000003</v>
      </c>
      <c r="BG310" s="153">
        <v>0.28000000000000003</v>
      </c>
      <c r="BH310" s="153">
        <v>0.28000000000000003</v>
      </c>
      <c r="BI310" s="153">
        <v>0.28000000000000003</v>
      </c>
      <c r="BJ310" s="153">
        <v>0.3</v>
      </c>
      <c r="BK310" s="153">
        <v>0.31</v>
      </c>
      <c r="BL310" s="153">
        <v>0.31</v>
      </c>
      <c r="BM310" s="153">
        <v>0.31</v>
      </c>
      <c r="BN310" s="153">
        <v>0.33</v>
      </c>
      <c r="BO310" s="153">
        <v>0.33</v>
      </c>
      <c r="BP310" s="153">
        <v>0.33</v>
      </c>
      <c r="BQ310" s="153">
        <v>0.33</v>
      </c>
      <c r="BR310" s="153">
        <v>0.34160000000000001</v>
      </c>
      <c r="BS310" s="153">
        <v>0.35</v>
      </c>
      <c r="BT310" s="153">
        <v>0.35</v>
      </c>
      <c r="BU310" s="153">
        <v>0.35</v>
      </c>
      <c r="BV310" s="153">
        <v>0.35699999999999998</v>
      </c>
      <c r="BW310" s="153">
        <v>0.37</v>
      </c>
      <c r="BX310" s="153">
        <v>0.37</v>
      </c>
      <c r="BY310" s="153">
        <v>0.37</v>
      </c>
      <c r="BZ310" s="153">
        <v>0.39</v>
      </c>
      <c r="CA310" s="153">
        <v>0.39</v>
      </c>
      <c r="CB310" s="153">
        <v>0.39</v>
      </c>
      <c r="CC310" s="153">
        <v>0.39</v>
      </c>
      <c r="CD310" s="153">
        <v>0.4</v>
      </c>
      <c r="CE310" s="153">
        <v>0.4</v>
      </c>
      <c r="CF310" s="153">
        <v>0.4</v>
      </c>
      <c r="CG310" s="153">
        <v>0.4</v>
      </c>
      <c r="CH310" s="153">
        <v>0.4</v>
      </c>
      <c r="CI310" s="153">
        <v>0.41</v>
      </c>
      <c r="CJ310" s="153">
        <v>0.41</v>
      </c>
      <c r="CK310" s="153">
        <v>0.41</v>
      </c>
      <c r="CL310" s="153">
        <v>0.41</v>
      </c>
      <c r="CM310" s="153">
        <v>0.42</v>
      </c>
      <c r="CN310" s="153">
        <v>0.42</v>
      </c>
      <c r="CO310" s="153">
        <v>0.42</v>
      </c>
      <c r="CP310" s="153">
        <v>0.42</v>
      </c>
      <c r="CQ310" s="153">
        <v>0.44</v>
      </c>
      <c r="CR310" s="153">
        <v>0.44</v>
      </c>
      <c r="CS310" s="153">
        <v>0.44</v>
      </c>
      <c r="CT310" s="153">
        <v>0.45500000000000002</v>
      </c>
      <c r="CU310" s="153">
        <v>0.46</v>
      </c>
      <c r="CV310" s="153">
        <v>0.46</v>
      </c>
      <c r="CW310" s="153">
        <v>0.46</v>
      </c>
      <c r="CX310" s="153">
        <v>0.47726000000000002</v>
      </c>
      <c r="CY310" s="153">
        <v>0.47724</v>
      </c>
      <c r="CZ310" s="153">
        <v>0.48724000000000001</v>
      </c>
      <c r="DA310" s="153">
        <v>0.48724000000000001</v>
      </c>
      <c r="DB310" s="153">
        <v>0.49642999999999998</v>
      </c>
      <c r="DC310" s="153">
        <v>0.49640000000000001</v>
      </c>
      <c r="DD310" s="153">
        <v>0.49640000000000001</v>
      </c>
      <c r="DE310" s="153">
        <v>0.49640000000000001</v>
      </c>
    </row>
    <row r="311" spans="1:109" x14ac:dyDescent="0.1">
      <c r="A311" s="113" t="s">
        <v>212</v>
      </c>
      <c r="B311" s="154" t="s">
        <v>199</v>
      </c>
      <c r="C311" s="154" t="s">
        <v>199</v>
      </c>
      <c r="D311" s="154" t="s">
        <v>199</v>
      </c>
      <c r="E311" s="154" t="s">
        <v>199</v>
      </c>
      <c r="F311" s="154" t="s">
        <v>199</v>
      </c>
      <c r="G311" s="154" t="s">
        <v>199</v>
      </c>
      <c r="H311" s="154" t="s">
        <v>199</v>
      </c>
      <c r="I311" s="154" t="s">
        <v>199</v>
      </c>
      <c r="J311" s="154" t="s">
        <v>199</v>
      </c>
      <c r="K311" s="153">
        <v>0.09</v>
      </c>
      <c r="L311" s="153">
        <v>0.09</v>
      </c>
      <c r="M311" s="153">
        <v>0.09</v>
      </c>
      <c r="N311" s="153">
        <v>9.5000000000000001E-2</v>
      </c>
      <c r="O311" s="153">
        <v>9.5000000000000001E-2</v>
      </c>
      <c r="P311" s="153">
        <v>9.5000000000000001E-2</v>
      </c>
      <c r="Q311" s="153">
        <v>0.1</v>
      </c>
      <c r="R311" s="153">
        <v>0.11</v>
      </c>
      <c r="S311" s="153">
        <v>0.11</v>
      </c>
      <c r="T311" s="153">
        <v>0.11</v>
      </c>
      <c r="U311" s="153">
        <v>0.11</v>
      </c>
      <c r="V311" s="153">
        <v>0.125</v>
      </c>
      <c r="W311" s="153">
        <v>0.125</v>
      </c>
      <c r="X311" s="153">
        <v>0.125</v>
      </c>
      <c r="Y311" s="153">
        <v>0.125</v>
      </c>
      <c r="Z311" s="153">
        <v>0.14000000000000001</v>
      </c>
      <c r="AA311" s="153">
        <v>0.14000000000000001</v>
      </c>
      <c r="AB311" s="153">
        <v>0.14000000000000001</v>
      </c>
      <c r="AC311" s="153">
        <v>0.14000000000000001</v>
      </c>
      <c r="AD311" s="153">
        <v>0.15125</v>
      </c>
      <c r="AE311" s="153">
        <v>0.155</v>
      </c>
      <c r="AF311" s="153">
        <v>0.155</v>
      </c>
      <c r="AG311" s="153">
        <v>0.155</v>
      </c>
      <c r="AH311" s="153">
        <v>0.17</v>
      </c>
      <c r="AI311" s="153">
        <v>0.17499999999999999</v>
      </c>
      <c r="AJ311" s="153">
        <v>0.17</v>
      </c>
      <c r="AK311" s="153">
        <v>0.19</v>
      </c>
      <c r="AL311" s="153">
        <v>0.18</v>
      </c>
      <c r="AM311" s="153">
        <v>0.19</v>
      </c>
      <c r="AN311" s="153">
        <v>0.19</v>
      </c>
      <c r="AO311" s="153">
        <v>0.38</v>
      </c>
      <c r="AP311" s="153">
        <v>0.21</v>
      </c>
      <c r="AQ311" s="153">
        <v>0.21</v>
      </c>
      <c r="AR311" s="153">
        <v>0.20499999999999999</v>
      </c>
      <c r="AS311" s="153">
        <v>0.20499999999999999</v>
      </c>
      <c r="AT311" s="153">
        <v>0.22</v>
      </c>
      <c r="AU311" s="153">
        <v>0.22140000000000001</v>
      </c>
      <c r="AV311" s="153">
        <v>0.22209000000000001</v>
      </c>
      <c r="AW311" s="153">
        <v>0.22209000000000001</v>
      </c>
      <c r="AX311" s="153">
        <v>0.24199999999999999</v>
      </c>
      <c r="AY311" s="153">
        <v>0.24354000000000001</v>
      </c>
      <c r="AZ311" s="153">
        <v>0.24429000000000001</v>
      </c>
      <c r="BA311" s="153">
        <v>0.24429000000000001</v>
      </c>
      <c r="BB311" s="153">
        <v>0.26619999999999999</v>
      </c>
      <c r="BC311" s="153">
        <v>0.26790000000000003</v>
      </c>
      <c r="BD311" s="153">
        <v>0.26872000000000001</v>
      </c>
      <c r="BE311" s="153">
        <v>0.26872000000000001</v>
      </c>
      <c r="BF311" s="153">
        <v>0.29282000000000002</v>
      </c>
      <c r="BG311" s="153">
        <v>0.28000000000000003</v>
      </c>
      <c r="BH311" s="153">
        <v>0.28000000000000003</v>
      </c>
      <c r="BI311" s="153">
        <v>0.28000000000000003</v>
      </c>
      <c r="BJ311" s="153">
        <v>0.30520000000000003</v>
      </c>
      <c r="BK311" s="153">
        <v>0.31</v>
      </c>
      <c r="BL311" s="153">
        <v>0.31</v>
      </c>
      <c r="BM311" s="153">
        <v>0.6</v>
      </c>
      <c r="BN311" s="153">
        <v>0.34</v>
      </c>
      <c r="BO311" s="153">
        <v>0.33</v>
      </c>
      <c r="BP311" s="153">
        <v>0.34</v>
      </c>
      <c r="BQ311" s="153">
        <v>0.34</v>
      </c>
      <c r="BR311" s="153">
        <v>0.36</v>
      </c>
      <c r="BS311" s="153">
        <v>0.36</v>
      </c>
      <c r="BT311" s="153">
        <v>0.36</v>
      </c>
      <c r="BU311" s="153">
        <v>0.36</v>
      </c>
      <c r="BV311" s="153">
        <v>0.39</v>
      </c>
      <c r="BW311" s="153">
        <v>0.37</v>
      </c>
      <c r="BX311" s="153">
        <v>0.371</v>
      </c>
      <c r="BY311" s="153">
        <v>0.37014999999999998</v>
      </c>
      <c r="BZ311" s="153">
        <v>0.39219999999999999</v>
      </c>
      <c r="CA311" s="153">
        <v>0.4</v>
      </c>
      <c r="CB311" s="153">
        <v>0.4</v>
      </c>
      <c r="CC311" s="153">
        <v>0.4</v>
      </c>
      <c r="CD311" s="153">
        <v>0.41</v>
      </c>
      <c r="CE311" s="153">
        <v>0.41</v>
      </c>
      <c r="CF311" s="153">
        <v>0.41</v>
      </c>
      <c r="CG311" s="153">
        <v>0.79900000000000004</v>
      </c>
      <c r="CH311" s="153">
        <v>0.42</v>
      </c>
      <c r="CI311" s="153">
        <v>0.42099999999999999</v>
      </c>
      <c r="CJ311" s="153">
        <v>0.42</v>
      </c>
      <c r="CK311" s="153">
        <v>0.82</v>
      </c>
      <c r="CL311" s="153">
        <v>0.42</v>
      </c>
      <c r="CM311" s="153">
        <v>0.44</v>
      </c>
      <c r="CN311" s="153">
        <v>0.42</v>
      </c>
      <c r="CO311" s="153">
        <v>0.42</v>
      </c>
      <c r="CP311" s="153">
        <v>0.44</v>
      </c>
      <c r="CQ311" s="153">
        <v>0.44086999999999998</v>
      </c>
      <c r="CR311" s="153">
        <v>0.44048999999999999</v>
      </c>
      <c r="CS311" s="153">
        <v>0.44</v>
      </c>
      <c r="CT311" s="153">
        <v>0.46</v>
      </c>
      <c r="CU311" s="153">
        <v>0.46</v>
      </c>
      <c r="CV311" s="153">
        <v>0.46</v>
      </c>
      <c r="CW311" s="153">
        <v>0.46</v>
      </c>
      <c r="CX311" s="153">
        <v>0.49</v>
      </c>
      <c r="CY311" s="153">
        <v>0.49</v>
      </c>
      <c r="CZ311" s="153">
        <v>0.49</v>
      </c>
      <c r="DA311" s="153">
        <v>0.49</v>
      </c>
      <c r="DB311" s="153">
        <v>0.50875999999999999</v>
      </c>
      <c r="DC311" s="153">
        <v>0.50870000000000004</v>
      </c>
      <c r="DD311" s="153">
        <v>0.50870000000000004</v>
      </c>
      <c r="DE311" s="153">
        <v>0.50870000000000004</v>
      </c>
    </row>
    <row r="312" spans="1:109" x14ac:dyDescent="0.1">
      <c r="A312" s="113" t="s">
        <v>213</v>
      </c>
      <c r="B312" s="154" t="s">
        <v>199</v>
      </c>
      <c r="C312" s="154" t="s">
        <v>199</v>
      </c>
      <c r="D312" s="154" t="s">
        <v>199</v>
      </c>
      <c r="E312" s="154" t="s">
        <v>199</v>
      </c>
      <c r="F312" s="154" t="s">
        <v>199</v>
      </c>
      <c r="G312" s="154" t="s">
        <v>199</v>
      </c>
      <c r="H312" s="154" t="s">
        <v>199</v>
      </c>
      <c r="I312" s="154" t="s">
        <v>199</v>
      </c>
      <c r="J312" s="154" t="s">
        <v>199</v>
      </c>
      <c r="K312" s="153">
        <v>0.09</v>
      </c>
      <c r="L312" s="153">
        <v>0.09</v>
      </c>
      <c r="M312" s="153">
        <v>0.09</v>
      </c>
      <c r="N312" s="153">
        <v>9.5000000000000001E-2</v>
      </c>
      <c r="O312" s="153">
        <v>9.5000000000000001E-2</v>
      </c>
      <c r="P312" s="153">
        <v>9.5000000000000001E-2</v>
      </c>
      <c r="Q312" s="153">
        <v>9.5000000000000001E-2</v>
      </c>
      <c r="R312" s="153">
        <v>0.1</v>
      </c>
      <c r="S312" s="153">
        <v>0.1</v>
      </c>
      <c r="T312" s="153">
        <v>0.1</v>
      </c>
      <c r="U312" s="153">
        <v>0.11</v>
      </c>
      <c r="V312" s="153">
        <v>0.125</v>
      </c>
      <c r="W312" s="153">
        <v>0.123</v>
      </c>
      <c r="X312" s="153">
        <v>0.12255000000000001</v>
      </c>
      <c r="Y312" s="153">
        <v>0.1222</v>
      </c>
      <c r="Z312" s="153">
        <v>0.13</v>
      </c>
      <c r="AA312" s="153">
        <v>0.13500000000000001</v>
      </c>
      <c r="AB312" s="153">
        <v>0.13500000000000001</v>
      </c>
      <c r="AC312" s="153">
        <v>0.13500000000000001</v>
      </c>
      <c r="AD312" s="153">
        <v>0.13500000000000001</v>
      </c>
      <c r="AE312" s="153">
        <v>0.155</v>
      </c>
      <c r="AF312" s="153">
        <v>0.155</v>
      </c>
      <c r="AG312" s="153">
        <v>0.155</v>
      </c>
      <c r="AH312" s="153">
        <v>0.155</v>
      </c>
      <c r="AI312" s="153">
        <v>0.17</v>
      </c>
      <c r="AJ312" s="153">
        <v>0.17</v>
      </c>
      <c r="AK312" s="153">
        <v>0.17</v>
      </c>
      <c r="AL312" s="153">
        <v>0.17</v>
      </c>
      <c r="AM312" s="153">
        <v>0.18</v>
      </c>
      <c r="AN312" s="153">
        <v>0.18</v>
      </c>
      <c r="AO312" s="153">
        <v>0.185</v>
      </c>
      <c r="AP312" s="153">
        <v>0</v>
      </c>
      <c r="AQ312" s="153">
        <v>0.2</v>
      </c>
      <c r="AR312" s="153">
        <v>0.20499999999999999</v>
      </c>
      <c r="AS312" s="153">
        <v>0.20499999999999999</v>
      </c>
      <c r="AT312" s="153">
        <v>0.22</v>
      </c>
      <c r="AU312" s="153">
        <v>0.22</v>
      </c>
      <c r="AV312" s="153">
        <v>0.22</v>
      </c>
      <c r="AW312" s="153">
        <v>0.22</v>
      </c>
      <c r="AX312" s="153">
        <v>0.24</v>
      </c>
      <c r="AY312" s="153">
        <v>0.23499999999999999</v>
      </c>
      <c r="AZ312" s="153">
        <v>0.23499999999999999</v>
      </c>
      <c r="BA312" s="153">
        <v>0.23499999999999999</v>
      </c>
      <c r="BB312" s="153">
        <v>0.25</v>
      </c>
      <c r="BC312" s="153">
        <v>0.255</v>
      </c>
      <c r="BD312" s="153">
        <v>0.13</v>
      </c>
      <c r="BE312" s="153">
        <v>0.255</v>
      </c>
      <c r="BF312" s="153">
        <v>0.255</v>
      </c>
      <c r="BG312" s="153">
        <v>0.28000000000000003</v>
      </c>
      <c r="BH312" s="153">
        <v>0.27</v>
      </c>
      <c r="BI312" s="153">
        <v>0.27</v>
      </c>
      <c r="BJ312" s="153">
        <v>0</v>
      </c>
      <c r="BK312" s="153">
        <v>0.30499999999999999</v>
      </c>
      <c r="BL312" s="153">
        <v>0.3</v>
      </c>
      <c r="BM312" s="153">
        <v>0.30499999999999999</v>
      </c>
      <c r="BN312" s="153">
        <v>0.31</v>
      </c>
      <c r="BO312" s="153">
        <v>0.30499999999999999</v>
      </c>
      <c r="BP312" s="153">
        <v>0.30499999999999999</v>
      </c>
      <c r="BQ312" s="153">
        <v>0.30499999999999999</v>
      </c>
      <c r="BR312" s="153">
        <v>0.32</v>
      </c>
      <c r="BS312" s="153">
        <v>0.30499999999999999</v>
      </c>
      <c r="BT312" s="153">
        <v>0.30499999999999999</v>
      </c>
      <c r="BU312" s="153">
        <v>0.30499999999999999</v>
      </c>
      <c r="BV312" s="153">
        <v>0.33245000000000002</v>
      </c>
      <c r="BW312" s="153">
        <v>0.36995</v>
      </c>
      <c r="BX312" s="153">
        <v>0.36995</v>
      </c>
      <c r="BY312" s="153">
        <v>0.35</v>
      </c>
      <c r="BZ312" s="153">
        <v>0.38</v>
      </c>
      <c r="CA312" s="153">
        <v>0.37</v>
      </c>
      <c r="CB312" s="153">
        <v>0.38</v>
      </c>
      <c r="CC312" s="153">
        <v>0.39</v>
      </c>
      <c r="CD312" s="153">
        <v>0.39</v>
      </c>
      <c r="CE312" s="153">
        <v>0.39</v>
      </c>
      <c r="CF312" s="153">
        <v>0.39</v>
      </c>
      <c r="CG312" s="153">
        <v>0.39</v>
      </c>
      <c r="CH312" s="153">
        <v>0.4</v>
      </c>
      <c r="CI312" s="153">
        <v>0.4</v>
      </c>
      <c r="CJ312" s="153">
        <v>0.4</v>
      </c>
      <c r="CK312" s="153">
        <v>0.4</v>
      </c>
      <c r="CL312" s="153">
        <v>0.41</v>
      </c>
      <c r="CM312" s="153">
        <v>0.41</v>
      </c>
      <c r="CN312" s="153">
        <v>0.41</v>
      </c>
      <c r="CO312" s="153">
        <v>0.41</v>
      </c>
      <c r="CP312" s="153">
        <v>0.42</v>
      </c>
      <c r="CQ312" s="153">
        <v>0.43</v>
      </c>
      <c r="CR312" s="153">
        <v>0.43</v>
      </c>
      <c r="CS312" s="153">
        <v>0.43</v>
      </c>
      <c r="CT312" s="153">
        <v>0.44</v>
      </c>
      <c r="CU312" s="153">
        <v>0.44</v>
      </c>
      <c r="CV312" s="153">
        <v>0.45</v>
      </c>
      <c r="CW312" s="153">
        <v>0.45</v>
      </c>
      <c r="CX312" s="153">
        <v>0.46</v>
      </c>
      <c r="CY312" s="153">
        <v>0.46</v>
      </c>
      <c r="CZ312" s="153">
        <v>0.47</v>
      </c>
      <c r="DA312" s="153">
        <v>0.47</v>
      </c>
      <c r="DB312" s="153">
        <v>0.48409999999999997</v>
      </c>
      <c r="DC312" s="153">
        <v>0.48409999999999997</v>
      </c>
      <c r="DD312" s="153">
        <v>0.48409999999999997</v>
      </c>
      <c r="DE312" s="153">
        <v>0.48409999999999997</v>
      </c>
    </row>
    <row r="313" spans="1:109" x14ac:dyDescent="0.1">
      <c r="A313" s="113" t="s">
        <v>214</v>
      </c>
      <c r="B313" s="154" t="s">
        <v>199</v>
      </c>
      <c r="C313" s="154" t="s">
        <v>199</v>
      </c>
      <c r="D313" s="154" t="s">
        <v>199</v>
      </c>
      <c r="E313" s="154" t="s">
        <v>199</v>
      </c>
      <c r="F313" s="154" t="s">
        <v>199</v>
      </c>
      <c r="G313" s="154" t="s">
        <v>199</v>
      </c>
      <c r="H313" s="154" t="s">
        <v>199</v>
      </c>
      <c r="I313" s="154" t="s">
        <v>199</v>
      </c>
      <c r="J313" s="154" t="s">
        <v>199</v>
      </c>
      <c r="K313" s="148">
        <v>0</v>
      </c>
      <c r="L313" s="148">
        <v>0</v>
      </c>
      <c r="M313" s="148">
        <v>0</v>
      </c>
      <c r="N313" s="148">
        <v>0</v>
      </c>
      <c r="O313" s="148">
        <v>0</v>
      </c>
      <c r="P313" s="148">
        <v>0</v>
      </c>
      <c r="Q313" s="148">
        <v>2.5000000000000001E-3</v>
      </c>
      <c r="R313" s="148">
        <v>4.4999999999999997E-3</v>
      </c>
      <c r="S313" s="148">
        <v>4.4999999999999997E-3</v>
      </c>
      <c r="T313" s="148">
        <v>4.4999999999999997E-3</v>
      </c>
      <c r="U313" s="148">
        <v>0</v>
      </c>
      <c r="V313" s="148">
        <v>0</v>
      </c>
      <c r="W313" s="148">
        <v>1E-3</v>
      </c>
      <c r="X313" s="148">
        <v>9.7999999999999997E-4</v>
      </c>
      <c r="Y313" s="148">
        <v>1.1199999999999999E-3</v>
      </c>
      <c r="Z313" s="148">
        <v>4.4999999999999997E-3</v>
      </c>
      <c r="AA313" s="148">
        <v>2E-3</v>
      </c>
      <c r="AB313" s="148">
        <v>1.9599999999999999E-3</v>
      </c>
      <c r="AC313" s="148">
        <v>1.8699999999999999E-3</v>
      </c>
      <c r="AD313" s="148">
        <v>6.0200000000000002E-3</v>
      </c>
      <c r="AE313" s="148">
        <v>0</v>
      </c>
      <c r="AF313" s="148">
        <v>0</v>
      </c>
      <c r="AG313" s="148">
        <v>0</v>
      </c>
      <c r="AH313" s="148">
        <v>7.3499999999999998E-3</v>
      </c>
      <c r="AI313" s="148">
        <v>2.1700000000000001E-3</v>
      </c>
      <c r="AJ313" s="148">
        <v>0</v>
      </c>
      <c r="AK313" s="148">
        <v>7.45E-3</v>
      </c>
      <c r="AL313" s="148">
        <v>5.0000000000000001E-3</v>
      </c>
      <c r="AM313" s="148">
        <v>3.5400000000000002E-3</v>
      </c>
      <c r="AN313" s="148">
        <v>4.0800000000000003E-3</v>
      </c>
      <c r="AO313" s="148">
        <v>9.0770000000000003E-2</v>
      </c>
      <c r="AP313" s="148">
        <v>9.3659999999999993E-2</v>
      </c>
      <c r="AQ313" s="148">
        <v>4.0800000000000003E-3</v>
      </c>
      <c r="AR313" s="148">
        <v>0</v>
      </c>
      <c r="AS313" s="148">
        <v>0</v>
      </c>
      <c r="AT313" s="148">
        <v>0</v>
      </c>
      <c r="AU313" s="148">
        <v>6.9999999999999999E-4</v>
      </c>
      <c r="AV313" s="148">
        <v>1.0399999999999999E-3</v>
      </c>
      <c r="AW313" s="148">
        <v>8.9999999999999998E-4</v>
      </c>
      <c r="AX313" s="148">
        <v>9.3999999999999997E-4</v>
      </c>
      <c r="AY313" s="148">
        <v>3.6099999999999999E-3</v>
      </c>
      <c r="AZ313" s="148">
        <v>3.8800000000000002E-3</v>
      </c>
      <c r="BA313" s="148">
        <v>3.7499999999999999E-3</v>
      </c>
      <c r="BB313" s="148">
        <v>5.3600000000000002E-3</v>
      </c>
      <c r="BC313" s="148">
        <v>5.1599999999999997E-3</v>
      </c>
      <c r="BD313" s="148">
        <v>5.2560000000000003E-2</v>
      </c>
      <c r="BE313" s="148">
        <v>4.4299999999999999E-3</v>
      </c>
      <c r="BF313" s="148">
        <v>1.5429999999999999E-2</v>
      </c>
      <c r="BG313" s="148">
        <v>0</v>
      </c>
      <c r="BH313" s="148">
        <v>3.7299999999999998E-3</v>
      </c>
      <c r="BI313" s="148">
        <v>3.7299999999999998E-3</v>
      </c>
      <c r="BJ313" s="148">
        <v>9.9290000000000003E-2</v>
      </c>
      <c r="BK313" s="148">
        <v>2.3600000000000001E-3</v>
      </c>
      <c r="BL313" s="148">
        <v>3.4199999999999999E-3</v>
      </c>
      <c r="BM313" s="148">
        <v>8.7419999999999998E-2</v>
      </c>
      <c r="BN313" s="148">
        <v>7.5599999999999999E-3</v>
      </c>
      <c r="BO313" s="148">
        <v>9.0699999999999999E-3</v>
      </c>
      <c r="BP313" s="148">
        <v>8.8199999999999997E-3</v>
      </c>
      <c r="BQ313" s="148">
        <v>8.3800000000000003E-3</v>
      </c>
      <c r="BR313" s="148">
        <v>1.206E-2</v>
      </c>
      <c r="BS313" s="148">
        <v>1.559E-2</v>
      </c>
      <c r="BT313" s="148">
        <v>1.533E-2</v>
      </c>
      <c r="BU313" s="148">
        <v>1.559E-2</v>
      </c>
      <c r="BV313" s="148">
        <v>1.6480000000000002E-2</v>
      </c>
      <c r="BW313" s="148">
        <v>2.0000000000000002E-5</v>
      </c>
      <c r="BX313" s="148">
        <v>2.9999999999999997E-4</v>
      </c>
      <c r="BY313" s="148">
        <v>6.0000000000000001E-3</v>
      </c>
      <c r="BZ313" s="148">
        <v>4.4799999999999996E-3</v>
      </c>
      <c r="CA313" s="148">
        <v>7.3600000000000002E-3</v>
      </c>
      <c r="CB313" s="148">
        <v>4.7400000000000003E-3</v>
      </c>
      <c r="CC313" s="148">
        <v>3.31E-3</v>
      </c>
      <c r="CD313" s="148">
        <v>8.5900000000000004E-3</v>
      </c>
      <c r="CE313" s="148">
        <v>6.6699999999999997E-3</v>
      </c>
      <c r="CF313" s="148">
        <v>4.7099999999999998E-3</v>
      </c>
      <c r="CG313" s="148">
        <v>0.14881</v>
      </c>
      <c r="CH313" s="148">
        <v>8.2400000000000008E-3</v>
      </c>
      <c r="CI313" s="148">
        <v>6.5900000000000004E-3</v>
      </c>
      <c r="CJ313" s="148">
        <v>5.77E-3</v>
      </c>
      <c r="CK313" s="148">
        <v>0.14313000000000001</v>
      </c>
      <c r="CL313" s="148">
        <v>4.8399999999999997E-3</v>
      </c>
      <c r="CM313" s="148">
        <v>9.2599999999999991E-3</v>
      </c>
      <c r="CN313" s="148">
        <v>3.5000000000000001E-3</v>
      </c>
      <c r="CO313" s="148">
        <v>3.5000000000000001E-3</v>
      </c>
      <c r="CP313" s="148">
        <v>7.28E-3</v>
      </c>
      <c r="CQ313" s="148">
        <v>4.6100000000000004E-3</v>
      </c>
      <c r="CR313" s="148">
        <v>3.1700000000000001E-3</v>
      </c>
      <c r="CS313" s="148">
        <v>3.5000000000000001E-3</v>
      </c>
      <c r="CT313" s="148">
        <v>8.9800000000000001E-3</v>
      </c>
      <c r="CU313" s="148">
        <v>7.6400000000000001E-3</v>
      </c>
      <c r="CV313" s="148">
        <v>3.7299999999999998E-3</v>
      </c>
      <c r="CW313" s="148">
        <v>3.7299999999999998E-3</v>
      </c>
      <c r="CX313" s="148">
        <v>1.184E-2</v>
      </c>
      <c r="CY313" s="148">
        <v>1.183E-2</v>
      </c>
      <c r="CZ313" s="148">
        <v>8.1799999999999998E-3</v>
      </c>
      <c r="DA313" s="148">
        <v>8.1799999999999998E-3</v>
      </c>
      <c r="DB313" s="148">
        <v>1.2330000000000001E-2</v>
      </c>
      <c r="DC313" s="148">
        <v>1.23E-2</v>
      </c>
      <c r="DD313" s="148">
        <v>1.23E-2</v>
      </c>
      <c r="DE313" s="148">
        <v>1.23E-2</v>
      </c>
    </row>
    <row r="314" spans="1:109" x14ac:dyDescent="0.1">
      <c r="A314" s="113" t="s">
        <v>215</v>
      </c>
      <c r="B314" s="154" t="s">
        <v>199</v>
      </c>
      <c r="C314" s="154" t="s">
        <v>199</v>
      </c>
      <c r="D314" s="154" t="s">
        <v>199</v>
      </c>
      <c r="E314" s="154" t="s">
        <v>199</v>
      </c>
      <c r="F314" s="154" t="s">
        <v>199</v>
      </c>
      <c r="G314" s="154" t="s">
        <v>199</v>
      </c>
      <c r="H314" s="154" t="s">
        <v>199</v>
      </c>
      <c r="I314" s="154" t="s">
        <v>199</v>
      </c>
      <c r="J314" s="154" t="s">
        <v>199</v>
      </c>
      <c r="K314" s="154" t="s">
        <v>177</v>
      </c>
      <c r="L314" s="154" t="s">
        <v>177</v>
      </c>
      <c r="M314" s="154" t="s">
        <v>177</v>
      </c>
      <c r="N314" s="154" t="s">
        <v>177</v>
      </c>
      <c r="O314" s="154" t="s">
        <v>177</v>
      </c>
      <c r="P314" s="154" t="s">
        <v>177</v>
      </c>
      <c r="Q314" s="154" t="s">
        <v>233</v>
      </c>
      <c r="R314" s="154" t="s">
        <v>216</v>
      </c>
      <c r="S314" s="154" t="s">
        <v>216</v>
      </c>
      <c r="T314" s="154" t="s">
        <v>216</v>
      </c>
      <c r="U314" s="154" t="s">
        <v>282</v>
      </c>
      <c r="V314" s="154" t="s">
        <v>233</v>
      </c>
      <c r="W314" s="154" t="s">
        <v>260</v>
      </c>
      <c r="X314" s="154" t="s">
        <v>164</v>
      </c>
      <c r="Y314" s="154" t="s">
        <v>164</v>
      </c>
      <c r="Z314" s="154" t="s">
        <v>216</v>
      </c>
      <c r="AA314" s="154" t="s">
        <v>164</v>
      </c>
      <c r="AB314" s="154" t="s">
        <v>164</v>
      </c>
      <c r="AC314" s="154" t="s">
        <v>240</v>
      </c>
      <c r="AD314" s="154" t="s">
        <v>260</v>
      </c>
      <c r="AE314" s="154" t="s">
        <v>233</v>
      </c>
      <c r="AF314" s="154" t="s">
        <v>177</v>
      </c>
      <c r="AG314" s="154" t="s">
        <v>216</v>
      </c>
      <c r="AH314" s="154" t="s">
        <v>164</v>
      </c>
      <c r="AI314" s="154" t="s">
        <v>260</v>
      </c>
      <c r="AJ314" s="154" t="s">
        <v>268</v>
      </c>
      <c r="AK314" s="154" t="s">
        <v>240</v>
      </c>
      <c r="AL314" s="154" t="s">
        <v>233</v>
      </c>
      <c r="AM314" s="154" t="s">
        <v>260</v>
      </c>
      <c r="AN314" s="154" t="s">
        <v>216</v>
      </c>
      <c r="AO314" s="154" t="s">
        <v>216</v>
      </c>
      <c r="AP314" s="154" t="s">
        <v>216</v>
      </c>
      <c r="AQ314" s="154" t="s">
        <v>216</v>
      </c>
      <c r="AR314" s="154" t="s">
        <v>216</v>
      </c>
      <c r="AS314" s="154" t="s">
        <v>216</v>
      </c>
      <c r="AT314" s="154" t="s">
        <v>282</v>
      </c>
      <c r="AU314" s="154" t="s">
        <v>282</v>
      </c>
      <c r="AV314" s="154" t="s">
        <v>282</v>
      </c>
      <c r="AW314" s="154" t="s">
        <v>260</v>
      </c>
      <c r="AX314" s="154" t="s">
        <v>455</v>
      </c>
      <c r="AY314" s="154" t="s">
        <v>260</v>
      </c>
      <c r="AZ314" s="154" t="s">
        <v>260</v>
      </c>
      <c r="BA314" s="154" t="s">
        <v>164</v>
      </c>
      <c r="BB314" s="154" t="s">
        <v>164</v>
      </c>
      <c r="BC314" s="154" t="s">
        <v>164</v>
      </c>
      <c r="BD314" s="154" t="s">
        <v>164</v>
      </c>
      <c r="BE314" s="154" t="s">
        <v>164</v>
      </c>
      <c r="BF314" s="154" t="s">
        <v>164</v>
      </c>
      <c r="BG314" s="154" t="s">
        <v>240</v>
      </c>
      <c r="BH314" s="154" t="s">
        <v>240</v>
      </c>
      <c r="BI314" s="154" t="s">
        <v>240</v>
      </c>
      <c r="BJ314" s="154" t="s">
        <v>251</v>
      </c>
      <c r="BK314" s="154" t="s">
        <v>340</v>
      </c>
      <c r="BL314" s="154" t="s">
        <v>325</v>
      </c>
      <c r="BM314" s="154" t="s">
        <v>232</v>
      </c>
      <c r="BN314" s="154" t="s">
        <v>256</v>
      </c>
      <c r="BO314" s="154" t="s">
        <v>232</v>
      </c>
      <c r="BP314" s="154" t="s">
        <v>244</v>
      </c>
      <c r="BQ314" s="154" t="s">
        <v>232</v>
      </c>
      <c r="BR314" s="154" t="s">
        <v>251</v>
      </c>
      <c r="BS314" s="154" t="s">
        <v>251</v>
      </c>
      <c r="BT314" s="154" t="s">
        <v>244</v>
      </c>
      <c r="BU314" s="154" t="s">
        <v>251</v>
      </c>
      <c r="BV314" s="154" t="s">
        <v>251</v>
      </c>
      <c r="BW314" s="154" t="s">
        <v>232</v>
      </c>
      <c r="BX314" s="154" t="s">
        <v>232</v>
      </c>
      <c r="BY314" s="154" t="s">
        <v>285</v>
      </c>
      <c r="BZ314" s="154" t="s">
        <v>294</v>
      </c>
      <c r="CA314" s="154" t="s">
        <v>244</v>
      </c>
      <c r="CB314" s="154" t="s">
        <v>244</v>
      </c>
      <c r="CC314" s="154" t="s">
        <v>250</v>
      </c>
      <c r="CD314" s="154" t="s">
        <v>250</v>
      </c>
      <c r="CE314" s="154" t="s">
        <v>244</v>
      </c>
      <c r="CF314" s="154" t="s">
        <v>244</v>
      </c>
      <c r="CG314" s="154" t="s">
        <v>262</v>
      </c>
      <c r="CH314" s="154" t="s">
        <v>263</v>
      </c>
      <c r="CI314" s="154" t="s">
        <v>249</v>
      </c>
      <c r="CJ314" s="154" t="s">
        <v>240</v>
      </c>
      <c r="CK314" s="154" t="s">
        <v>249</v>
      </c>
      <c r="CL314" s="154" t="s">
        <v>251</v>
      </c>
      <c r="CM314" s="154" t="s">
        <v>249</v>
      </c>
      <c r="CN314" s="154" t="s">
        <v>249</v>
      </c>
      <c r="CO314" s="154" t="s">
        <v>249</v>
      </c>
      <c r="CP314" s="154" t="s">
        <v>261</v>
      </c>
      <c r="CQ314" s="154" t="s">
        <v>261</v>
      </c>
      <c r="CR314" s="154" t="s">
        <v>244</v>
      </c>
      <c r="CS314" s="154" t="s">
        <v>248</v>
      </c>
      <c r="CT314" s="154" t="s">
        <v>262</v>
      </c>
      <c r="CU314" s="154" t="s">
        <v>262</v>
      </c>
      <c r="CV314" s="154" t="s">
        <v>262</v>
      </c>
      <c r="CW314" s="154" t="s">
        <v>262</v>
      </c>
      <c r="CX314" s="154" t="s">
        <v>260</v>
      </c>
      <c r="CY314" s="154" t="s">
        <v>260</v>
      </c>
      <c r="CZ314" s="154" t="s">
        <v>260</v>
      </c>
      <c r="DA314" s="154" t="s">
        <v>260</v>
      </c>
      <c r="DB314" s="154" t="s">
        <v>233</v>
      </c>
      <c r="DC314" s="154" t="s">
        <v>233</v>
      </c>
      <c r="DD314" s="154" t="s">
        <v>233</v>
      </c>
      <c r="DE314" s="154" t="s">
        <v>233</v>
      </c>
    </row>
    <row r="315" spans="1:109" x14ac:dyDescent="0.1">
      <c r="A315" s="113" t="s">
        <v>234</v>
      </c>
      <c r="B315" s="154" t="s">
        <v>199</v>
      </c>
      <c r="C315" s="154" t="s">
        <v>199</v>
      </c>
      <c r="D315" s="154" t="s">
        <v>199</v>
      </c>
      <c r="E315" s="154" t="s">
        <v>199</v>
      </c>
      <c r="F315" s="154" t="s">
        <v>199</v>
      </c>
      <c r="G315" s="154" t="s">
        <v>199</v>
      </c>
      <c r="H315" s="154" t="s">
        <v>199</v>
      </c>
      <c r="I315" s="154" t="s">
        <v>199</v>
      </c>
      <c r="J315" s="154" t="s">
        <v>199</v>
      </c>
      <c r="K315" s="154" t="s">
        <v>199</v>
      </c>
      <c r="L315" s="154" t="s">
        <v>199</v>
      </c>
      <c r="M315" s="154" t="s">
        <v>199</v>
      </c>
      <c r="N315" s="154" t="s">
        <v>199</v>
      </c>
      <c r="O315" s="154" t="s">
        <v>199</v>
      </c>
      <c r="P315" s="154" t="s">
        <v>199</v>
      </c>
      <c r="Q315" s="154" t="s">
        <v>199</v>
      </c>
      <c r="R315" s="154" t="s">
        <v>199</v>
      </c>
      <c r="S315" s="154" t="s">
        <v>199</v>
      </c>
      <c r="T315" s="154" t="s">
        <v>199</v>
      </c>
      <c r="U315" s="154" t="s">
        <v>199</v>
      </c>
      <c r="V315" s="154" t="s">
        <v>199</v>
      </c>
      <c r="W315" s="154" t="s">
        <v>199</v>
      </c>
      <c r="X315" s="154" t="s">
        <v>199</v>
      </c>
      <c r="Y315" s="154" t="s">
        <v>199</v>
      </c>
      <c r="Z315" s="154" t="s">
        <v>199</v>
      </c>
      <c r="AA315" s="154" t="s">
        <v>199</v>
      </c>
      <c r="AB315" s="154" t="s">
        <v>199</v>
      </c>
      <c r="AC315" s="154" t="s">
        <v>199</v>
      </c>
      <c r="AD315" s="154" t="s">
        <v>199</v>
      </c>
      <c r="AE315" s="154" t="s">
        <v>199</v>
      </c>
      <c r="AF315" s="154" t="s">
        <v>199</v>
      </c>
      <c r="AG315" s="154" t="s">
        <v>199</v>
      </c>
      <c r="AH315" s="154" t="s">
        <v>199</v>
      </c>
      <c r="AI315" s="154" t="s">
        <v>199</v>
      </c>
      <c r="AJ315" s="154" t="s">
        <v>199</v>
      </c>
      <c r="AK315" s="154" t="s">
        <v>199</v>
      </c>
      <c r="AL315" s="154" t="s">
        <v>199</v>
      </c>
      <c r="AM315" s="154" t="s">
        <v>199</v>
      </c>
      <c r="AN315" s="154" t="s">
        <v>199</v>
      </c>
      <c r="AO315" s="154" t="s">
        <v>199</v>
      </c>
      <c r="AP315" s="154" t="s">
        <v>199</v>
      </c>
      <c r="AQ315" s="154" t="s">
        <v>199</v>
      </c>
      <c r="AR315" s="154" t="s">
        <v>199</v>
      </c>
      <c r="AS315" s="154" t="s">
        <v>199</v>
      </c>
      <c r="AT315" s="154" t="s">
        <v>199</v>
      </c>
      <c r="AU315" s="154" t="s">
        <v>199</v>
      </c>
      <c r="AV315" s="154" t="s">
        <v>199</v>
      </c>
      <c r="AW315" s="154" t="s">
        <v>199</v>
      </c>
      <c r="AX315" s="154" t="s">
        <v>199</v>
      </c>
      <c r="AY315" s="154" t="s">
        <v>199</v>
      </c>
      <c r="AZ315" s="154" t="s">
        <v>199</v>
      </c>
      <c r="BA315" s="154" t="s">
        <v>199</v>
      </c>
      <c r="BB315" s="154" t="s">
        <v>199</v>
      </c>
      <c r="BC315" s="154" t="s">
        <v>199</v>
      </c>
      <c r="BD315" s="154" t="s">
        <v>199</v>
      </c>
      <c r="BE315" s="154" t="s">
        <v>199</v>
      </c>
      <c r="BF315" s="154" t="s">
        <v>199</v>
      </c>
      <c r="BG315" s="154" t="s">
        <v>199</v>
      </c>
      <c r="BH315" s="154" t="s">
        <v>199</v>
      </c>
      <c r="BI315" s="154" t="s">
        <v>199</v>
      </c>
      <c r="BJ315" s="154" t="s">
        <v>199</v>
      </c>
      <c r="BK315" s="154" t="s">
        <v>199</v>
      </c>
      <c r="BL315" s="154" t="s">
        <v>199</v>
      </c>
      <c r="BM315" s="154" t="s">
        <v>199</v>
      </c>
      <c r="BN315" s="154" t="s">
        <v>199</v>
      </c>
      <c r="BO315" s="154" t="s">
        <v>199</v>
      </c>
      <c r="BP315" s="154" t="s">
        <v>199</v>
      </c>
      <c r="BQ315" s="154" t="s">
        <v>199</v>
      </c>
      <c r="BR315" s="154" t="s">
        <v>199</v>
      </c>
      <c r="BS315" s="154" t="s">
        <v>199</v>
      </c>
      <c r="BT315" s="154" t="s">
        <v>199</v>
      </c>
      <c r="BU315" s="154" t="s">
        <v>199</v>
      </c>
      <c r="BV315" s="154" t="s">
        <v>199</v>
      </c>
      <c r="BW315" s="154" t="s">
        <v>199</v>
      </c>
      <c r="BX315" s="154" t="s">
        <v>199</v>
      </c>
      <c r="BY315" s="154" t="s">
        <v>199</v>
      </c>
      <c r="BZ315" s="154" t="s">
        <v>199</v>
      </c>
      <c r="CA315" s="154" t="s">
        <v>199</v>
      </c>
      <c r="CB315" s="154" t="s">
        <v>199</v>
      </c>
      <c r="CC315" s="154" t="s">
        <v>199</v>
      </c>
      <c r="CD315" s="154" t="s">
        <v>199</v>
      </c>
      <c r="CE315" s="154" t="s">
        <v>199</v>
      </c>
      <c r="CF315" s="154" t="s">
        <v>199</v>
      </c>
      <c r="CG315" s="154" t="s">
        <v>199</v>
      </c>
      <c r="CH315" s="154" t="s">
        <v>199</v>
      </c>
      <c r="CI315" s="154" t="s">
        <v>199</v>
      </c>
      <c r="CJ315" s="154" t="s">
        <v>199</v>
      </c>
      <c r="CK315" s="154" t="s">
        <v>199</v>
      </c>
      <c r="CL315" s="154" t="s">
        <v>199</v>
      </c>
      <c r="CM315" s="154" t="s">
        <v>199</v>
      </c>
      <c r="CN315" s="154" t="s">
        <v>199</v>
      </c>
      <c r="CO315" s="154" t="s">
        <v>199</v>
      </c>
      <c r="CP315" s="155">
        <v>0.42</v>
      </c>
      <c r="CQ315" s="154" t="s">
        <v>199</v>
      </c>
      <c r="CR315" s="154" t="s">
        <v>199</v>
      </c>
      <c r="CS315" s="154" t="s">
        <v>199</v>
      </c>
      <c r="CT315" s="154" t="s">
        <v>199</v>
      </c>
      <c r="CU315" s="154" t="s">
        <v>199</v>
      </c>
      <c r="CV315" s="154" t="s">
        <v>199</v>
      </c>
      <c r="CW315" s="154" t="s">
        <v>199</v>
      </c>
      <c r="CX315" s="154" t="s">
        <v>199</v>
      </c>
      <c r="CY315" s="154" t="s">
        <v>199</v>
      </c>
      <c r="CZ315" s="154" t="s">
        <v>199</v>
      </c>
      <c r="DA315" s="154" t="s">
        <v>199</v>
      </c>
      <c r="DB315" s="154" t="s">
        <v>199</v>
      </c>
      <c r="DC315" s="154" t="s">
        <v>199</v>
      </c>
      <c r="DD315" s="154" t="s">
        <v>199</v>
      </c>
      <c r="DE315" s="154" t="s">
        <v>199</v>
      </c>
    </row>
    <row r="316" spans="1:109" x14ac:dyDescent="0.1">
      <c r="A316" s="113" t="s">
        <v>235</v>
      </c>
      <c r="B316" s="154" t="s">
        <v>199</v>
      </c>
      <c r="C316" s="154" t="s">
        <v>199</v>
      </c>
      <c r="D316" s="154" t="s">
        <v>199</v>
      </c>
      <c r="E316" s="154" t="s">
        <v>199</v>
      </c>
      <c r="F316" s="154" t="s">
        <v>199</v>
      </c>
      <c r="G316" s="154" t="s">
        <v>199</v>
      </c>
      <c r="H316" s="154" t="s">
        <v>199</v>
      </c>
      <c r="I316" s="154" t="s">
        <v>199</v>
      </c>
      <c r="J316" s="154" t="s">
        <v>199</v>
      </c>
      <c r="K316" s="154" t="s">
        <v>199</v>
      </c>
      <c r="L316" s="154" t="s">
        <v>199</v>
      </c>
      <c r="M316" s="154" t="s">
        <v>199</v>
      </c>
      <c r="N316" s="154" t="s">
        <v>199</v>
      </c>
      <c r="O316" s="154" t="s">
        <v>199</v>
      </c>
      <c r="P316" s="154" t="s">
        <v>199</v>
      </c>
      <c r="Q316" s="154" t="s">
        <v>199</v>
      </c>
      <c r="R316" s="154" t="s">
        <v>199</v>
      </c>
      <c r="S316" s="154" t="s">
        <v>199</v>
      </c>
      <c r="T316" s="154" t="s">
        <v>199</v>
      </c>
      <c r="U316" s="154" t="s">
        <v>199</v>
      </c>
      <c r="V316" s="154" t="s">
        <v>199</v>
      </c>
      <c r="W316" s="154" t="s">
        <v>199</v>
      </c>
      <c r="X316" s="154" t="s">
        <v>199</v>
      </c>
      <c r="Y316" s="154" t="s">
        <v>199</v>
      </c>
      <c r="Z316" s="154" t="s">
        <v>199</v>
      </c>
      <c r="AA316" s="154" t="s">
        <v>199</v>
      </c>
      <c r="AB316" s="154" t="s">
        <v>199</v>
      </c>
      <c r="AC316" s="154" t="s">
        <v>199</v>
      </c>
      <c r="AD316" s="154" t="s">
        <v>199</v>
      </c>
      <c r="AE316" s="154" t="s">
        <v>199</v>
      </c>
      <c r="AF316" s="154" t="s">
        <v>199</v>
      </c>
      <c r="AG316" s="154" t="s">
        <v>199</v>
      </c>
      <c r="AH316" s="154" t="s">
        <v>199</v>
      </c>
      <c r="AI316" s="154" t="s">
        <v>199</v>
      </c>
      <c r="AJ316" s="154" t="s">
        <v>199</v>
      </c>
      <c r="AK316" s="154" t="s">
        <v>199</v>
      </c>
      <c r="AL316" s="154" t="s">
        <v>199</v>
      </c>
      <c r="AM316" s="154" t="s">
        <v>199</v>
      </c>
      <c r="AN316" s="154" t="s">
        <v>199</v>
      </c>
      <c r="AO316" s="154" t="s">
        <v>199</v>
      </c>
      <c r="AP316" s="156">
        <v>0.20499999999999999</v>
      </c>
      <c r="AQ316" s="156">
        <v>0.20499999999999999</v>
      </c>
      <c r="AR316" s="156">
        <v>0.20499999999999999</v>
      </c>
      <c r="AS316" s="156">
        <v>0.20499999999999999</v>
      </c>
      <c r="AT316" s="156">
        <v>0.22</v>
      </c>
      <c r="AU316" s="156">
        <v>0.22</v>
      </c>
      <c r="AV316" s="156">
        <v>0.22</v>
      </c>
      <c r="AW316" s="156">
        <v>0.22</v>
      </c>
      <c r="AX316" s="156">
        <v>0.23499999999999999</v>
      </c>
      <c r="AY316" s="156">
        <v>0.23499999999999999</v>
      </c>
      <c r="AZ316" s="156">
        <v>0.23499999999999999</v>
      </c>
      <c r="BA316" s="156">
        <v>0.23499999999999999</v>
      </c>
      <c r="BB316" s="156">
        <v>0.255</v>
      </c>
      <c r="BC316" s="156">
        <v>0.255</v>
      </c>
      <c r="BD316" s="156">
        <v>0.255</v>
      </c>
      <c r="BE316" s="156">
        <v>0.255</v>
      </c>
      <c r="BF316" s="156">
        <v>0.28000000000000003</v>
      </c>
      <c r="BG316" s="156">
        <v>0.28000000000000003</v>
      </c>
      <c r="BH316" s="156">
        <v>0.28000000000000003</v>
      </c>
      <c r="BI316" s="156">
        <v>0.28000000000000003</v>
      </c>
      <c r="BJ316" s="156">
        <v>0.30499999999999999</v>
      </c>
      <c r="BK316" s="156">
        <v>0.30499999999999999</v>
      </c>
      <c r="BL316" s="156">
        <v>0.30499999999999999</v>
      </c>
      <c r="BM316" s="156">
        <v>0.30499999999999999</v>
      </c>
      <c r="BN316" s="156">
        <v>0.33</v>
      </c>
      <c r="BO316" s="156">
        <v>0.33</v>
      </c>
      <c r="BP316" s="156">
        <v>0.33</v>
      </c>
      <c r="BQ316" s="156">
        <v>0.33</v>
      </c>
      <c r="BR316" s="156">
        <v>0.35</v>
      </c>
      <c r="BS316" s="156">
        <v>0.35</v>
      </c>
      <c r="BT316" s="156">
        <v>0.35</v>
      </c>
      <c r="BU316" s="156">
        <v>0.35</v>
      </c>
      <c r="BV316" s="156">
        <v>0.37</v>
      </c>
      <c r="BW316" s="156">
        <v>0.37</v>
      </c>
      <c r="BX316" s="156">
        <v>0.37</v>
      </c>
      <c r="BY316" s="156">
        <v>0.37</v>
      </c>
      <c r="BZ316" s="156">
        <v>0.39</v>
      </c>
      <c r="CA316" s="156">
        <v>0.39</v>
      </c>
      <c r="CB316" s="156">
        <v>0.39</v>
      </c>
      <c r="CC316" s="154" t="s">
        <v>199</v>
      </c>
      <c r="CD316" s="156">
        <v>0.4</v>
      </c>
      <c r="CE316" s="156">
        <v>0.4</v>
      </c>
      <c r="CF316" s="156">
        <v>0.4</v>
      </c>
      <c r="CG316" s="156">
        <v>0.4</v>
      </c>
      <c r="CH316" s="156">
        <v>0.41</v>
      </c>
      <c r="CI316" s="156">
        <v>0.41</v>
      </c>
      <c r="CJ316" s="156">
        <v>0.41</v>
      </c>
      <c r="CK316" s="154" t="s">
        <v>199</v>
      </c>
      <c r="CL316" s="156">
        <v>0.42</v>
      </c>
      <c r="CM316" s="156">
        <v>0.42</v>
      </c>
      <c r="CN316" s="156">
        <v>0.42</v>
      </c>
      <c r="CO316" s="156">
        <v>0.42</v>
      </c>
      <c r="CP316" s="154" t="s">
        <v>199</v>
      </c>
      <c r="CQ316" s="156">
        <v>0.44</v>
      </c>
      <c r="CR316" s="156">
        <v>0.44</v>
      </c>
      <c r="CS316" s="156">
        <v>0.44</v>
      </c>
      <c r="CT316" s="156">
        <v>0.46</v>
      </c>
      <c r="CU316" s="154" t="s">
        <v>199</v>
      </c>
      <c r="CV316" s="154" t="s">
        <v>199</v>
      </c>
      <c r="CW316" s="154" t="s">
        <v>199</v>
      </c>
      <c r="CX316" s="154" t="s">
        <v>199</v>
      </c>
      <c r="CY316" s="154" t="s">
        <v>199</v>
      </c>
      <c r="CZ316" s="154" t="s">
        <v>199</v>
      </c>
      <c r="DA316" s="154" t="s">
        <v>199</v>
      </c>
      <c r="DB316" s="154" t="s">
        <v>199</v>
      </c>
      <c r="DC316" s="154" t="s">
        <v>199</v>
      </c>
      <c r="DD316" s="154" t="s">
        <v>199</v>
      </c>
      <c r="DE316" s="154" t="s">
        <v>199</v>
      </c>
    </row>
    <row r="317" spans="1:109" x14ac:dyDescent="0.1">
      <c r="A317" s="113" t="s">
        <v>236</v>
      </c>
      <c r="B317" s="154" t="s">
        <v>199</v>
      </c>
      <c r="C317" s="154" t="s">
        <v>199</v>
      </c>
      <c r="D317" s="154" t="s">
        <v>199</v>
      </c>
      <c r="E317" s="154" t="s">
        <v>199</v>
      </c>
      <c r="F317" s="154" t="s">
        <v>199</v>
      </c>
      <c r="G317" s="154" t="s">
        <v>199</v>
      </c>
      <c r="H317" s="154" t="s">
        <v>199</v>
      </c>
      <c r="I317" s="154" t="s">
        <v>199</v>
      </c>
      <c r="J317" s="154" t="s">
        <v>199</v>
      </c>
      <c r="K317" s="154" t="s">
        <v>199</v>
      </c>
      <c r="L317" s="154" t="s">
        <v>199</v>
      </c>
      <c r="M317" s="154" t="s">
        <v>199</v>
      </c>
      <c r="N317" s="154" t="s">
        <v>199</v>
      </c>
      <c r="O317" s="154" t="s">
        <v>199</v>
      </c>
      <c r="P317" s="154" t="s">
        <v>199</v>
      </c>
      <c r="Q317" s="154" t="s">
        <v>199</v>
      </c>
      <c r="R317" s="154" t="s">
        <v>199</v>
      </c>
      <c r="S317" s="154" t="s">
        <v>199</v>
      </c>
      <c r="T317" s="154" t="s">
        <v>199</v>
      </c>
      <c r="U317" s="154" t="s">
        <v>199</v>
      </c>
      <c r="V317" s="154" t="s">
        <v>199</v>
      </c>
      <c r="W317" s="154" t="s">
        <v>199</v>
      </c>
      <c r="X317" s="154" t="s">
        <v>199</v>
      </c>
      <c r="Y317" s="154" t="s">
        <v>199</v>
      </c>
      <c r="Z317" s="154" t="s">
        <v>199</v>
      </c>
      <c r="AA317" s="154" t="s">
        <v>199</v>
      </c>
      <c r="AB317" s="154" t="s">
        <v>199</v>
      </c>
      <c r="AC317" s="154" t="s">
        <v>199</v>
      </c>
      <c r="AD317" s="154" t="s">
        <v>199</v>
      </c>
      <c r="AE317" s="154" t="s">
        <v>199</v>
      </c>
      <c r="AF317" s="154" t="s">
        <v>199</v>
      </c>
      <c r="AG317" s="154" t="s">
        <v>199</v>
      </c>
      <c r="AH317" s="154" t="s">
        <v>199</v>
      </c>
      <c r="AI317" s="154" t="s">
        <v>199</v>
      </c>
      <c r="AJ317" s="154" t="s">
        <v>199</v>
      </c>
      <c r="AK317" s="154" t="s">
        <v>199</v>
      </c>
      <c r="AL317" s="154" t="s">
        <v>199</v>
      </c>
      <c r="AM317" s="154" t="s">
        <v>199</v>
      </c>
      <c r="AN317" s="154" t="s">
        <v>199</v>
      </c>
      <c r="AO317" s="154" t="s">
        <v>199</v>
      </c>
      <c r="AP317" s="154" t="s">
        <v>199</v>
      </c>
      <c r="AQ317" s="154" t="s">
        <v>199</v>
      </c>
      <c r="AR317" s="154" t="s">
        <v>199</v>
      </c>
      <c r="AS317" s="154" t="s">
        <v>199</v>
      </c>
      <c r="AT317" s="154" t="s">
        <v>199</v>
      </c>
      <c r="AU317" s="154" t="s">
        <v>199</v>
      </c>
      <c r="AV317" s="154" t="s">
        <v>199</v>
      </c>
      <c r="AW317" s="154" t="s">
        <v>199</v>
      </c>
      <c r="AX317" s="154" t="s">
        <v>199</v>
      </c>
      <c r="AY317" s="154" t="s">
        <v>199</v>
      </c>
      <c r="AZ317" s="154" t="s">
        <v>199</v>
      </c>
      <c r="BA317" s="154" t="s">
        <v>199</v>
      </c>
      <c r="BB317" s="154" t="s">
        <v>199</v>
      </c>
      <c r="BC317" s="154" t="s">
        <v>199</v>
      </c>
      <c r="BD317" s="154" t="s">
        <v>199</v>
      </c>
      <c r="BE317" s="154" t="s">
        <v>199</v>
      </c>
      <c r="BF317" s="154" t="s">
        <v>199</v>
      </c>
      <c r="BG317" s="154" t="s">
        <v>199</v>
      </c>
      <c r="BH317" s="154" t="s">
        <v>199</v>
      </c>
      <c r="BI317" s="154" t="s">
        <v>199</v>
      </c>
      <c r="BJ317" s="154" t="s">
        <v>199</v>
      </c>
      <c r="BK317" s="154" t="s">
        <v>199</v>
      </c>
      <c r="BL317" s="154" t="s">
        <v>199</v>
      </c>
      <c r="BM317" s="154" t="s">
        <v>199</v>
      </c>
      <c r="BN317" s="154" t="s">
        <v>199</v>
      </c>
      <c r="BO317" s="154" t="s">
        <v>199</v>
      </c>
      <c r="BP317" s="154" t="s">
        <v>199</v>
      </c>
      <c r="BQ317" s="154" t="s">
        <v>199</v>
      </c>
      <c r="BR317" s="154" t="s">
        <v>199</v>
      </c>
      <c r="BS317" s="154" t="s">
        <v>199</v>
      </c>
      <c r="BT317" s="154" t="s">
        <v>199</v>
      </c>
      <c r="BU317" s="154" t="s">
        <v>199</v>
      </c>
      <c r="BV317" s="154" t="s">
        <v>199</v>
      </c>
      <c r="BW317" s="154" t="s">
        <v>199</v>
      </c>
      <c r="BX317" s="154" t="s">
        <v>199</v>
      </c>
      <c r="BY317" s="154" t="s">
        <v>199</v>
      </c>
      <c r="BZ317" s="154" t="s">
        <v>199</v>
      </c>
      <c r="CA317" s="154" t="s">
        <v>199</v>
      </c>
      <c r="CB317" s="154" t="s">
        <v>199</v>
      </c>
      <c r="CC317" s="154" t="s">
        <v>199</v>
      </c>
      <c r="CD317" s="154" t="s">
        <v>199</v>
      </c>
      <c r="CE317" s="154" t="s">
        <v>199</v>
      </c>
      <c r="CF317" s="154" t="s">
        <v>199</v>
      </c>
      <c r="CG317" s="154" t="s">
        <v>199</v>
      </c>
      <c r="CH317" s="154" t="s">
        <v>199</v>
      </c>
      <c r="CI317" s="154" t="s">
        <v>199</v>
      </c>
      <c r="CJ317" s="154" t="s">
        <v>199</v>
      </c>
      <c r="CK317" s="154" t="s">
        <v>199</v>
      </c>
      <c r="CL317" s="154" t="s">
        <v>199</v>
      </c>
      <c r="CM317" s="154" t="s">
        <v>199</v>
      </c>
      <c r="CN317" s="154" t="s">
        <v>199</v>
      </c>
      <c r="CO317" s="154" t="s">
        <v>199</v>
      </c>
      <c r="CP317" s="157">
        <v>0.44</v>
      </c>
      <c r="CQ317" s="154" t="s">
        <v>199</v>
      </c>
      <c r="CR317" s="154" t="s">
        <v>199</v>
      </c>
      <c r="CS317" s="154" t="s">
        <v>199</v>
      </c>
      <c r="CT317" s="154" t="s">
        <v>199</v>
      </c>
      <c r="CU317" s="154" t="s">
        <v>199</v>
      </c>
      <c r="CV317" s="154" t="s">
        <v>199</v>
      </c>
      <c r="CW317" s="154" t="s">
        <v>199</v>
      </c>
      <c r="CX317" s="154" t="s">
        <v>199</v>
      </c>
      <c r="CY317" s="154" t="s">
        <v>199</v>
      </c>
      <c r="CZ317" s="154" t="s">
        <v>199</v>
      </c>
      <c r="DA317" s="154" t="s">
        <v>199</v>
      </c>
      <c r="DB317" s="154" t="s">
        <v>199</v>
      </c>
      <c r="DC317" s="154" t="s">
        <v>199</v>
      </c>
      <c r="DD317" s="154" t="s">
        <v>199</v>
      </c>
      <c r="DE317" s="154" t="s">
        <v>199</v>
      </c>
    </row>
    <row r="318" spans="1:109" x14ac:dyDescent="0.1">
      <c r="A318" s="113" t="s">
        <v>237</v>
      </c>
      <c r="B318" s="154" t="s">
        <v>199</v>
      </c>
      <c r="C318" s="154" t="s">
        <v>199</v>
      </c>
      <c r="D318" s="154" t="s">
        <v>199</v>
      </c>
      <c r="E318" s="154" t="s">
        <v>199</v>
      </c>
      <c r="F318" s="154" t="s">
        <v>199</v>
      </c>
      <c r="G318" s="154" t="s">
        <v>199</v>
      </c>
      <c r="H318" s="154" t="s">
        <v>199</v>
      </c>
      <c r="I318" s="154" t="s">
        <v>199</v>
      </c>
      <c r="J318" s="154" t="s">
        <v>199</v>
      </c>
      <c r="K318" s="154" t="s">
        <v>238</v>
      </c>
      <c r="L318" s="154" t="s">
        <v>238</v>
      </c>
      <c r="M318" s="154" t="s">
        <v>238</v>
      </c>
      <c r="N318" s="154" t="s">
        <v>238</v>
      </c>
      <c r="O318" s="154" t="s">
        <v>238</v>
      </c>
      <c r="P318" s="154" t="s">
        <v>238</v>
      </c>
      <c r="Q318" s="154" t="s">
        <v>238</v>
      </c>
      <c r="R318" s="154" t="s">
        <v>238</v>
      </c>
      <c r="S318" s="154" t="s">
        <v>238</v>
      </c>
      <c r="T318" s="154" t="s">
        <v>238</v>
      </c>
      <c r="U318" s="154" t="s">
        <v>238</v>
      </c>
      <c r="V318" s="154" t="s">
        <v>238</v>
      </c>
      <c r="W318" s="154" t="s">
        <v>238</v>
      </c>
      <c r="X318" s="154" t="s">
        <v>238</v>
      </c>
      <c r="Y318" s="154" t="s">
        <v>238</v>
      </c>
      <c r="Z318" s="154" t="s">
        <v>238</v>
      </c>
      <c r="AA318" s="154" t="s">
        <v>238</v>
      </c>
      <c r="AB318" s="154" t="s">
        <v>238</v>
      </c>
      <c r="AC318" s="154" t="s">
        <v>238</v>
      </c>
      <c r="AD318" s="154" t="s">
        <v>238</v>
      </c>
      <c r="AE318" s="154" t="s">
        <v>238</v>
      </c>
      <c r="AF318" s="154" t="s">
        <v>238</v>
      </c>
      <c r="AG318" s="154" t="s">
        <v>238</v>
      </c>
      <c r="AH318" s="154" t="s">
        <v>238</v>
      </c>
      <c r="AI318" s="154" t="s">
        <v>238</v>
      </c>
      <c r="AJ318" s="154" t="s">
        <v>238</v>
      </c>
      <c r="AK318" s="154" t="s">
        <v>238</v>
      </c>
      <c r="AL318" s="154" t="s">
        <v>238</v>
      </c>
      <c r="AM318" s="154" t="s">
        <v>238</v>
      </c>
      <c r="AN318" s="154" t="s">
        <v>238</v>
      </c>
      <c r="AO318" s="154" t="s">
        <v>238</v>
      </c>
      <c r="AP318" s="154" t="s">
        <v>238</v>
      </c>
      <c r="AQ318" s="154" t="s">
        <v>238</v>
      </c>
      <c r="AR318" s="154" t="s">
        <v>238</v>
      </c>
      <c r="AS318" s="154" t="s">
        <v>238</v>
      </c>
      <c r="AT318" s="154" t="s">
        <v>238</v>
      </c>
      <c r="AU318" s="154" t="s">
        <v>238</v>
      </c>
      <c r="AV318" s="154" t="s">
        <v>238</v>
      </c>
      <c r="AW318" s="154" t="s">
        <v>238</v>
      </c>
      <c r="AX318" s="154" t="s">
        <v>238</v>
      </c>
      <c r="AY318" s="154" t="s">
        <v>238</v>
      </c>
      <c r="AZ318" s="154" t="s">
        <v>238</v>
      </c>
      <c r="BA318" s="154" t="s">
        <v>238</v>
      </c>
      <c r="BB318" s="154" t="s">
        <v>238</v>
      </c>
      <c r="BC318" s="154" t="s">
        <v>238</v>
      </c>
      <c r="BD318" s="154" t="s">
        <v>238</v>
      </c>
      <c r="BE318" s="154" t="s">
        <v>238</v>
      </c>
      <c r="BF318" s="154" t="s">
        <v>238</v>
      </c>
      <c r="BG318" s="154" t="s">
        <v>238</v>
      </c>
      <c r="BH318" s="154" t="s">
        <v>238</v>
      </c>
      <c r="BI318" s="154" t="s">
        <v>238</v>
      </c>
      <c r="BJ318" s="154" t="s">
        <v>238</v>
      </c>
      <c r="BK318" s="154" t="s">
        <v>238</v>
      </c>
      <c r="BL318" s="154" t="s">
        <v>238</v>
      </c>
      <c r="BM318" s="154" t="s">
        <v>238</v>
      </c>
      <c r="BN318" s="154" t="s">
        <v>238</v>
      </c>
      <c r="BO318" s="154" t="s">
        <v>238</v>
      </c>
      <c r="BP318" s="154" t="s">
        <v>238</v>
      </c>
      <c r="BQ318" s="154" t="s">
        <v>238</v>
      </c>
      <c r="BR318" s="154" t="s">
        <v>238</v>
      </c>
      <c r="BS318" s="154" t="s">
        <v>238</v>
      </c>
      <c r="BT318" s="154" t="s">
        <v>238</v>
      </c>
      <c r="BU318" s="154" t="s">
        <v>238</v>
      </c>
      <c r="BV318" s="154" t="s">
        <v>238</v>
      </c>
      <c r="BW318" s="154" t="s">
        <v>238</v>
      </c>
      <c r="BX318" s="154" t="s">
        <v>238</v>
      </c>
      <c r="BY318" s="154" t="s">
        <v>238</v>
      </c>
      <c r="BZ318" s="154" t="s">
        <v>238</v>
      </c>
      <c r="CA318" s="154" t="s">
        <v>238</v>
      </c>
      <c r="CB318" s="154" t="s">
        <v>238</v>
      </c>
      <c r="CC318" s="154" t="s">
        <v>238</v>
      </c>
      <c r="CD318" s="154" t="s">
        <v>238</v>
      </c>
      <c r="CE318" s="154" t="s">
        <v>238</v>
      </c>
      <c r="CF318" s="154" t="s">
        <v>238</v>
      </c>
      <c r="CG318" s="154" t="s">
        <v>238</v>
      </c>
      <c r="CH318" s="154" t="s">
        <v>238</v>
      </c>
      <c r="CI318" s="154" t="s">
        <v>238</v>
      </c>
      <c r="CJ318" s="154" t="s">
        <v>238</v>
      </c>
      <c r="CK318" s="154" t="s">
        <v>238</v>
      </c>
      <c r="CL318" s="154" t="s">
        <v>238</v>
      </c>
      <c r="CM318" s="154" t="s">
        <v>238</v>
      </c>
      <c r="CN318" s="154" t="s">
        <v>238</v>
      </c>
      <c r="CO318" s="154" t="s">
        <v>238</v>
      </c>
      <c r="CP318" s="154" t="s">
        <v>238</v>
      </c>
      <c r="CQ318" s="154" t="s">
        <v>238</v>
      </c>
      <c r="CR318" s="154" t="s">
        <v>238</v>
      </c>
      <c r="CS318" s="154" t="s">
        <v>238</v>
      </c>
      <c r="CT318" s="154" t="s">
        <v>238</v>
      </c>
      <c r="CU318" s="154" t="s">
        <v>238</v>
      </c>
      <c r="CV318" s="154" t="s">
        <v>238</v>
      </c>
      <c r="CW318" s="154" t="s">
        <v>238</v>
      </c>
      <c r="CX318" s="154" t="s">
        <v>238</v>
      </c>
      <c r="CY318" s="154" t="s">
        <v>238</v>
      </c>
      <c r="CZ318" s="154" t="s">
        <v>238</v>
      </c>
      <c r="DA318" s="154" t="s">
        <v>238</v>
      </c>
      <c r="DB318" s="154" t="s">
        <v>238</v>
      </c>
      <c r="DC318" s="154" t="s">
        <v>238</v>
      </c>
      <c r="DD318" s="154" t="s">
        <v>238</v>
      </c>
      <c r="DE318" s="154" t="s">
        <v>238</v>
      </c>
    </row>
    <row r="319" spans="1:109" x14ac:dyDescent="0.1">
      <c r="A319" s="115" t="s">
        <v>259</v>
      </c>
      <c r="B319" s="154" t="s">
        <v>199</v>
      </c>
      <c r="C319" s="154" t="s">
        <v>199</v>
      </c>
      <c r="D319" s="154" t="s">
        <v>199</v>
      </c>
      <c r="E319" s="154" t="s">
        <v>199</v>
      </c>
      <c r="F319" s="154" t="s">
        <v>199</v>
      </c>
      <c r="G319" s="154" t="s">
        <v>199</v>
      </c>
      <c r="H319" s="154" t="s">
        <v>199</v>
      </c>
      <c r="I319" s="154" t="s">
        <v>199</v>
      </c>
      <c r="J319" s="154" t="s">
        <v>199</v>
      </c>
      <c r="K319" s="154" t="s">
        <v>199</v>
      </c>
      <c r="L319" s="154" t="s">
        <v>199</v>
      </c>
      <c r="M319" s="154" t="s">
        <v>199</v>
      </c>
      <c r="N319" s="154" t="s">
        <v>199</v>
      </c>
      <c r="O319" s="154" t="s">
        <v>199</v>
      </c>
      <c r="P319" s="154" t="s">
        <v>199</v>
      </c>
      <c r="Q319" s="154" t="s">
        <v>199</v>
      </c>
      <c r="R319" s="154" t="s">
        <v>199</v>
      </c>
      <c r="S319" s="154" t="s">
        <v>199</v>
      </c>
      <c r="T319" s="154" t="s">
        <v>199</v>
      </c>
      <c r="U319" s="154" t="s">
        <v>199</v>
      </c>
      <c r="V319" s="154" t="s">
        <v>199</v>
      </c>
      <c r="W319" s="154" t="s">
        <v>199</v>
      </c>
      <c r="X319" s="154" t="s">
        <v>199</v>
      </c>
      <c r="Y319" s="154" t="s">
        <v>199</v>
      </c>
      <c r="Z319" s="154" t="s">
        <v>199</v>
      </c>
      <c r="AA319" s="154" t="s">
        <v>199</v>
      </c>
      <c r="AB319" s="154" t="s">
        <v>199</v>
      </c>
      <c r="AC319" s="152">
        <v>3.4449999999999998</v>
      </c>
      <c r="AD319" s="154" t="s">
        <v>199</v>
      </c>
      <c r="AE319" s="154" t="s">
        <v>199</v>
      </c>
      <c r="AF319" s="154" t="s">
        <v>199</v>
      </c>
      <c r="AG319" s="152">
        <v>3.6549999999999998</v>
      </c>
      <c r="AH319" s="152">
        <v>3.7349999999999999</v>
      </c>
      <c r="AI319" s="152">
        <v>2.6949999999999998</v>
      </c>
      <c r="AJ319" s="152">
        <v>2.8</v>
      </c>
      <c r="AK319" s="154" t="s">
        <v>199</v>
      </c>
      <c r="AL319" s="154" t="s">
        <v>199</v>
      </c>
      <c r="AM319" s="154" t="s">
        <v>199</v>
      </c>
      <c r="AN319" s="154" t="s">
        <v>199</v>
      </c>
      <c r="AO319" s="152">
        <v>4.4249999999999998</v>
      </c>
      <c r="AP319" s="152">
        <v>4.5650000000000004</v>
      </c>
      <c r="AQ319" s="152">
        <v>5.08</v>
      </c>
      <c r="AR319" s="152">
        <v>5.1749999999999998</v>
      </c>
      <c r="AS319" s="152">
        <v>5.3849999999999998</v>
      </c>
      <c r="AT319" s="152">
        <v>5.4050000000000002</v>
      </c>
      <c r="AU319" s="152">
        <v>5.5250000000000004</v>
      </c>
      <c r="AV319" s="152">
        <v>6.0272100000000002</v>
      </c>
      <c r="AW319" s="152">
        <v>6.7634999999999996</v>
      </c>
      <c r="AX319" s="152">
        <v>7.0549999999999997</v>
      </c>
      <c r="AY319" s="152">
        <v>7.665</v>
      </c>
      <c r="AZ319" s="152">
        <v>7.3115500000000004</v>
      </c>
      <c r="BA319" s="152">
        <v>6.9</v>
      </c>
      <c r="BB319" s="152">
        <v>7.2702499999999999</v>
      </c>
      <c r="BC319" s="152">
        <v>7.1677</v>
      </c>
      <c r="BD319" s="152">
        <v>7.4029999999999996</v>
      </c>
      <c r="BE319" s="152">
        <v>7.3372000000000002</v>
      </c>
      <c r="BF319" s="152">
        <v>7.3022</v>
      </c>
      <c r="BG319" s="152">
        <v>7.2672499999999998</v>
      </c>
      <c r="BH319" s="152">
        <v>7.2763</v>
      </c>
      <c r="BI319" s="152">
        <v>7.5358999999999998</v>
      </c>
      <c r="BJ319" s="152">
        <v>7.43</v>
      </c>
      <c r="BK319" s="152">
        <v>7.7698999999999998</v>
      </c>
      <c r="BL319" s="152">
        <v>7.641</v>
      </c>
      <c r="BM319" s="152">
        <v>6.91</v>
      </c>
      <c r="BN319" s="152">
        <v>6.6139900000000003</v>
      </c>
      <c r="BO319" s="152">
        <v>6.5343999999999998</v>
      </c>
      <c r="BP319" s="152">
        <v>5.9992999999999999</v>
      </c>
      <c r="BQ319" s="152">
        <v>5.9098100000000002</v>
      </c>
      <c r="BR319" s="152">
        <v>5.75</v>
      </c>
      <c r="BS319" s="152">
        <v>6.1731199999999999</v>
      </c>
      <c r="BT319" s="152">
        <v>6.0460000000000003</v>
      </c>
      <c r="BU319" s="152">
        <v>5.3780000000000001</v>
      </c>
      <c r="BV319" s="152">
        <v>5.3536200000000003</v>
      </c>
      <c r="BW319" s="152">
        <v>5.1548699999999998</v>
      </c>
      <c r="BX319" s="152">
        <v>5.1200999999999999</v>
      </c>
      <c r="BY319" s="152">
        <v>4.0084999999999997</v>
      </c>
      <c r="BZ319" s="152">
        <v>4.6043700000000003</v>
      </c>
      <c r="CA319" s="152">
        <v>4.3082500000000001</v>
      </c>
      <c r="CB319" s="152">
        <v>4.2913500000000004</v>
      </c>
      <c r="CC319" s="152">
        <v>3.9786999999999999</v>
      </c>
      <c r="CD319" s="152">
        <v>4.1550000000000002</v>
      </c>
      <c r="CE319" s="152">
        <v>4.2529000000000003</v>
      </c>
      <c r="CF319" s="152">
        <v>4.3681000000000001</v>
      </c>
      <c r="CG319" s="152">
        <v>4.4348000000000001</v>
      </c>
      <c r="CH319" s="152">
        <v>4.2286999999999999</v>
      </c>
      <c r="CI319" s="152">
        <v>4.0708000000000002</v>
      </c>
      <c r="CJ319" s="152">
        <v>4.3301999999999996</v>
      </c>
      <c r="CK319" s="152">
        <v>4.4861000000000004</v>
      </c>
      <c r="CL319" s="152">
        <v>4.7216399999999998</v>
      </c>
      <c r="CM319" s="152">
        <v>3.1604000000000001</v>
      </c>
      <c r="CN319" s="152">
        <v>2.2719999999999998</v>
      </c>
      <c r="CO319" s="152">
        <v>5.2992999999999997</v>
      </c>
      <c r="CP319" s="152">
        <v>5.7366000000000001</v>
      </c>
      <c r="CQ319" s="152">
        <v>5.32</v>
      </c>
      <c r="CR319" s="152">
        <v>5.2728000000000002</v>
      </c>
      <c r="CS319" s="154" t="s">
        <v>199</v>
      </c>
      <c r="CT319" s="153">
        <v>5.71488</v>
      </c>
      <c r="CU319" s="153">
        <v>5.9498899999999999</v>
      </c>
      <c r="CV319" s="153">
        <v>6.2009800000000004</v>
      </c>
      <c r="CW319" s="154" t="s">
        <v>199</v>
      </c>
      <c r="CX319" s="153">
        <v>6.4489099999999997</v>
      </c>
      <c r="CY319" s="153">
        <v>6.7479800000000001</v>
      </c>
      <c r="CZ319" s="153">
        <v>7.0488400000000002</v>
      </c>
      <c r="DA319" s="154" t="s">
        <v>199</v>
      </c>
      <c r="DB319" s="153">
        <v>7.3819299999999997</v>
      </c>
      <c r="DC319" s="153">
        <v>7.7228199999999996</v>
      </c>
      <c r="DD319" s="153">
        <v>8.0648099999999996</v>
      </c>
      <c r="DE319" s="154" t="s">
        <v>199</v>
      </c>
    </row>
    <row r="320" spans="1:109" x14ac:dyDescent="0.1">
      <c r="A320" s="113" t="s">
        <v>210</v>
      </c>
      <c r="B320" s="154" t="s">
        <v>199</v>
      </c>
      <c r="C320" s="154" t="s">
        <v>199</v>
      </c>
      <c r="D320" s="154" t="s">
        <v>199</v>
      </c>
      <c r="E320" s="154" t="s">
        <v>199</v>
      </c>
      <c r="F320" s="154" t="s">
        <v>199</v>
      </c>
      <c r="G320" s="154" t="s">
        <v>199</v>
      </c>
      <c r="H320" s="154" t="s">
        <v>199</v>
      </c>
      <c r="I320" s="154" t="s">
        <v>199</v>
      </c>
      <c r="J320" s="154" t="s">
        <v>199</v>
      </c>
      <c r="K320" s="154" t="s">
        <v>199</v>
      </c>
      <c r="L320" s="154" t="s">
        <v>199</v>
      </c>
      <c r="M320" s="154" t="s">
        <v>199</v>
      </c>
      <c r="N320" s="154" t="s">
        <v>199</v>
      </c>
      <c r="O320" s="154" t="s">
        <v>199</v>
      </c>
      <c r="P320" s="154" t="s">
        <v>199</v>
      </c>
      <c r="Q320" s="154" t="s">
        <v>199</v>
      </c>
      <c r="R320" s="154" t="s">
        <v>199</v>
      </c>
      <c r="S320" s="154" t="s">
        <v>199</v>
      </c>
      <c r="T320" s="154" t="s">
        <v>199</v>
      </c>
      <c r="U320" s="154" t="s">
        <v>199</v>
      </c>
      <c r="V320" s="154" t="s">
        <v>199</v>
      </c>
      <c r="W320" s="154" t="s">
        <v>199</v>
      </c>
      <c r="X320" s="154" t="s">
        <v>199</v>
      </c>
      <c r="Y320" s="154" t="s">
        <v>199</v>
      </c>
      <c r="Z320" s="154" t="s">
        <v>199</v>
      </c>
      <c r="AA320" s="154" t="s">
        <v>199</v>
      </c>
      <c r="AB320" s="154" t="s">
        <v>199</v>
      </c>
      <c r="AC320" s="153">
        <v>3.44</v>
      </c>
      <c r="AD320" s="154" t="s">
        <v>199</v>
      </c>
      <c r="AE320" s="154" t="s">
        <v>199</v>
      </c>
      <c r="AF320" s="154" t="s">
        <v>199</v>
      </c>
      <c r="AG320" s="153">
        <v>3.76</v>
      </c>
      <c r="AH320" s="153">
        <v>3.57</v>
      </c>
      <c r="AI320" s="153">
        <v>3.82</v>
      </c>
      <c r="AJ320" s="153">
        <v>4.1749999999999998</v>
      </c>
      <c r="AK320" s="154" t="s">
        <v>199</v>
      </c>
      <c r="AL320" s="154" t="s">
        <v>199</v>
      </c>
      <c r="AM320" s="154" t="s">
        <v>199</v>
      </c>
      <c r="AN320" s="154" t="s">
        <v>199</v>
      </c>
      <c r="AO320" s="153">
        <v>5.0350000000000001</v>
      </c>
      <c r="AP320" s="153">
        <v>4.6950000000000003</v>
      </c>
      <c r="AQ320" s="153">
        <v>4.7300000000000004</v>
      </c>
      <c r="AR320" s="153">
        <v>5.2549999999999999</v>
      </c>
      <c r="AS320" s="153">
        <v>4.96</v>
      </c>
      <c r="AT320" s="153">
        <v>5.5350000000000001</v>
      </c>
      <c r="AU320" s="153">
        <v>5.6476699999999997</v>
      </c>
      <c r="AV320" s="153">
        <v>5.7192600000000002</v>
      </c>
      <c r="AW320" s="153">
        <v>6.85562</v>
      </c>
      <c r="AX320" s="153">
        <v>6.7703800000000003</v>
      </c>
      <c r="AY320" s="153">
        <v>7.2651199999999996</v>
      </c>
      <c r="AZ320" s="153">
        <v>7.7782999999999998</v>
      </c>
      <c r="BA320" s="153">
        <v>7.1792300000000004</v>
      </c>
      <c r="BB320" s="153">
        <v>6.9642900000000001</v>
      </c>
      <c r="BC320" s="153">
        <v>7.4225599999999998</v>
      </c>
      <c r="BD320" s="153">
        <v>7.47654</v>
      </c>
      <c r="BE320" s="154" t="s">
        <v>199</v>
      </c>
      <c r="BF320" s="153">
        <v>7.5525599999999997</v>
      </c>
      <c r="BG320" s="153">
        <v>7.54</v>
      </c>
      <c r="BH320" s="153">
        <v>7.2729999999999997</v>
      </c>
      <c r="BI320" s="153">
        <v>7.7705000000000002</v>
      </c>
      <c r="BJ320" s="153">
        <v>7.7251000000000003</v>
      </c>
      <c r="BK320" s="153">
        <v>7.66716</v>
      </c>
      <c r="BL320" s="153">
        <v>7.8762299999999996</v>
      </c>
      <c r="BM320" s="153">
        <v>7.5091000000000001</v>
      </c>
      <c r="BN320" s="153">
        <v>6.90585</v>
      </c>
      <c r="BO320" s="153">
        <v>6.7844699999999998</v>
      </c>
      <c r="BP320" s="153">
        <v>6.5945600000000004</v>
      </c>
      <c r="BQ320" s="153">
        <v>5.9314499999999999</v>
      </c>
      <c r="BR320" s="153">
        <v>5.8247999999999998</v>
      </c>
      <c r="BS320" s="153">
        <v>5.4582800000000002</v>
      </c>
      <c r="BT320" s="153">
        <v>5.3753399999999996</v>
      </c>
      <c r="BU320" s="153">
        <v>5.7653400000000001</v>
      </c>
      <c r="BV320" s="153">
        <v>5.4024799999999997</v>
      </c>
      <c r="BW320" s="153">
        <v>5.1734400000000003</v>
      </c>
      <c r="BX320" s="153">
        <v>4.9747599999999998</v>
      </c>
      <c r="BY320" s="153">
        <v>4.3676399999999997</v>
      </c>
      <c r="BZ320" s="153">
        <v>4.1521400000000002</v>
      </c>
      <c r="CA320" s="153">
        <v>4.9954599999999996</v>
      </c>
      <c r="CB320" s="153">
        <v>4.8307799999999999</v>
      </c>
      <c r="CC320" s="153">
        <v>3.95797</v>
      </c>
      <c r="CD320" s="153">
        <v>4.8300400000000003</v>
      </c>
      <c r="CE320" s="153">
        <v>4.4005599999999996</v>
      </c>
      <c r="CF320" s="153">
        <v>4.6055099999999998</v>
      </c>
      <c r="CG320" s="153">
        <v>4.0398100000000001</v>
      </c>
      <c r="CH320" s="153">
        <v>4.4005000000000001</v>
      </c>
      <c r="CI320" s="153">
        <v>4.2913699999999997</v>
      </c>
      <c r="CJ320" s="153">
        <v>4.1355199999999996</v>
      </c>
      <c r="CK320" s="153">
        <v>3.98733</v>
      </c>
      <c r="CL320" s="153">
        <v>4.8147399999999996</v>
      </c>
      <c r="CM320" s="153">
        <v>4.7314999999999996</v>
      </c>
      <c r="CN320" s="153">
        <v>5.3797600000000001</v>
      </c>
      <c r="CO320" s="153">
        <v>5.19</v>
      </c>
      <c r="CP320" s="153">
        <v>5.5119199999999999</v>
      </c>
      <c r="CQ320" s="153">
        <v>5.9909400000000002</v>
      </c>
      <c r="CR320" s="153">
        <v>5.5328999999999997</v>
      </c>
      <c r="CS320" s="154" t="s">
        <v>199</v>
      </c>
      <c r="CT320" s="154" t="s">
        <v>199</v>
      </c>
      <c r="CU320" s="154" t="s">
        <v>199</v>
      </c>
      <c r="CV320" s="154" t="s">
        <v>199</v>
      </c>
      <c r="CW320" s="154" t="s">
        <v>199</v>
      </c>
      <c r="CX320" s="154" t="s">
        <v>199</v>
      </c>
      <c r="CY320" s="154" t="s">
        <v>199</v>
      </c>
      <c r="CZ320" s="154" t="s">
        <v>199</v>
      </c>
      <c r="DA320" s="154" t="s">
        <v>199</v>
      </c>
      <c r="DB320" s="154" t="s">
        <v>199</v>
      </c>
      <c r="DC320" s="154" t="s">
        <v>199</v>
      </c>
      <c r="DD320" s="154" t="s">
        <v>199</v>
      </c>
      <c r="DE320" s="154" t="s">
        <v>199</v>
      </c>
    </row>
    <row r="321" spans="1:109" x14ac:dyDescent="0.1">
      <c r="A321" s="113" t="s">
        <v>211</v>
      </c>
      <c r="B321" s="154" t="s">
        <v>199</v>
      </c>
      <c r="C321" s="154" t="s">
        <v>199</v>
      </c>
      <c r="D321" s="154" t="s">
        <v>199</v>
      </c>
      <c r="E321" s="154" t="s">
        <v>199</v>
      </c>
      <c r="F321" s="154" t="s">
        <v>199</v>
      </c>
      <c r="G321" s="154" t="s">
        <v>199</v>
      </c>
      <c r="H321" s="154" t="s">
        <v>199</v>
      </c>
      <c r="I321" s="154" t="s">
        <v>199</v>
      </c>
      <c r="J321" s="154" t="s">
        <v>199</v>
      </c>
      <c r="K321" s="154" t="s">
        <v>199</v>
      </c>
      <c r="L321" s="154" t="s">
        <v>199</v>
      </c>
      <c r="M321" s="154" t="s">
        <v>199</v>
      </c>
      <c r="N321" s="154" t="s">
        <v>199</v>
      </c>
      <c r="O321" s="154" t="s">
        <v>199</v>
      </c>
      <c r="P321" s="154" t="s">
        <v>199</v>
      </c>
      <c r="Q321" s="154" t="s">
        <v>199</v>
      </c>
      <c r="R321" s="154" t="s">
        <v>199</v>
      </c>
      <c r="S321" s="154" t="s">
        <v>199</v>
      </c>
      <c r="T321" s="154" t="s">
        <v>199</v>
      </c>
      <c r="U321" s="154" t="s">
        <v>199</v>
      </c>
      <c r="V321" s="154" t="s">
        <v>199</v>
      </c>
      <c r="W321" s="154" t="s">
        <v>199</v>
      </c>
      <c r="X321" s="154" t="s">
        <v>199</v>
      </c>
      <c r="Y321" s="154" t="s">
        <v>199</v>
      </c>
      <c r="Z321" s="154" t="s">
        <v>199</v>
      </c>
      <c r="AA321" s="154" t="s">
        <v>199</v>
      </c>
      <c r="AB321" s="154" t="s">
        <v>199</v>
      </c>
      <c r="AC321" s="153">
        <v>3.44</v>
      </c>
      <c r="AD321" s="154" t="s">
        <v>199</v>
      </c>
      <c r="AE321" s="154" t="s">
        <v>199</v>
      </c>
      <c r="AF321" s="154" t="s">
        <v>199</v>
      </c>
      <c r="AG321" s="153">
        <v>3.76</v>
      </c>
      <c r="AH321" s="153">
        <v>3.57</v>
      </c>
      <c r="AI321" s="153">
        <v>3.82</v>
      </c>
      <c r="AJ321" s="153">
        <v>4.1749999999999998</v>
      </c>
      <c r="AK321" s="154" t="s">
        <v>199</v>
      </c>
      <c r="AL321" s="154" t="s">
        <v>199</v>
      </c>
      <c r="AM321" s="154" t="s">
        <v>199</v>
      </c>
      <c r="AN321" s="154" t="s">
        <v>199</v>
      </c>
      <c r="AO321" s="153">
        <v>5.0350000000000001</v>
      </c>
      <c r="AP321" s="153">
        <v>4.6950000000000003</v>
      </c>
      <c r="AQ321" s="153">
        <v>4.7300000000000004</v>
      </c>
      <c r="AR321" s="153">
        <v>5.2549999999999999</v>
      </c>
      <c r="AS321" s="153">
        <v>4.96</v>
      </c>
      <c r="AT321" s="153">
        <v>5.5350000000000001</v>
      </c>
      <c r="AU321" s="153">
        <v>5.6476699999999997</v>
      </c>
      <c r="AV321" s="153">
        <v>5.7192600000000002</v>
      </c>
      <c r="AW321" s="153">
        <v>6.85562</v>
      </c>
      <c r="AX321" s="153">
        <v>6.7703800000000003</v>
      </c>
      <c r="AY321" s="153">
        <v>7.2651199999999996</v>
      </c>
      <c r="AZ321" s="153">
        <v>7.7782999999999998</v>
      </c>
      <c r="BA321" s="153">
        <v>7.1792300000000004</v>
      </c>
      <c r="BB321" s="153">
        <v>6.9642900000000001</v>
      </c>
      <c r="BC321" s="153">
        <v>7.4225599999999998</v>
      </c>
      <c r="BD321" s="153">
        <v>7.47654</v>
      </c>
      <c r="BE321" s="154" t="s">
        <v>199</v>
      </c>
      <c r="BF321" s="153">
        <v>7.5525599999999997</v>
      </c>
      <c r="BG321" s="153">
        <v>7.54</v>
      </c>
      <c r="BH321" s="153">
        <v>7.2729999999999997</v>
      </c>
      <c r="BI321" s="153">
        <v>7.7705000000000002</v>
      </c>
      <c r="BJ321" s="153">
        <v>7.7251000000000003</v>
      </c>
      <c r="BK321" s="153">
        <v>7.66716</v>
      </c>
      <c r="BL321" s="153">
        <v>7.8762299999999996</v>
      </c>
      <c r="BM321" s="153">
        <v>7.5259999999999998</v>
      </c>
      <c r="BN321" s="153">
        <v>6.90585</v>
      </c>
      <c r="BO321" s="153">
        <v>6.7844699999999998</v>
      </c>
      <c r="BP321" s="153">
        <v>6.5945600000000004</v>
      </c>
      <c r="BQ321" s="153">
        <v>5.9314499999999999</v>
      </c>
      <c r="BR321" s="153">
        <v>5.8247999999999998</v>
      </c>
      <c r="BS321" s="153">
        <v>5.4582800000000002</v>
      </c>
      <c r="BT321" s="153">
        <v>5.3753399999999996</v>
      </c>
      <c r="BU321" s="153">
        <v>5.7653400000000001</v>
      </c>
      <c r="BV321" s="153">
        <v>5.4024799999999997</v>
      </c>
      <c r="BW321" s="153">
        <v>5.1734400000000003</v>
      </c>
      <c r="BX321" s="153">
        <v>4.8949999999999996</v>
      </c>
      <c r="BY321" s="153">
        <v>4.3676399999999997</v>
      </c>
      <c r="BZ321" s="153">
        <v>4.1521400000000002</v>
      </c>
      <c r="CA321" s="153">
        <v>4.9954599999999996</v>
      </c>
      <c r="CB321" s="153">
        <v>4.8307799999999999</v>
      </c>
      <c r="CC321" s="153">
        <v>3.95797</v>
      </c>
      <c r="CD321" s="153">
        <v>4.8300400000000003</v>
      </c>
      <c r="CE321" s="153">
        <v>4.4005599999999996</v>
      </c>
      <c r="CF321" s="153">
        <v>4.6055099999999998</v>
      </c>
      <c r="CG321" s="153">
        <v>4.0398100000000001</v>
      </c>
      <c r="CH321" s="153">
        <v>4.4005000000000001</v>
      </c>
      <c r="CI321" s="153">
        <v>4.2913699999999997</v>
      </c>
      <c r="CJ321" s="153">
        <v>4.1355199999999996</v>
      </c>
      <c r="CK321" s="153">
        <v>3.98733</v>
      </c>
      <c r="CL321" s="153">
        <v>4.8147399999999996</v>
      </c>
      <c r="CM321" s="153">
        <v>4.7314999999999996</v>
      </c>
      <c r="CN321" s="153">
        <v>5.3797600000000001</v>
      </c>
      <c r="CO321" s="153">
        <v>5.19</v>
      </c>
      <c r="CP321" s="153">
        <v>5.5119199999999999</v>
      </c>
      <c r="CQ321" s="153">
        <v>5.9909400000000002</v>
      </c>
      <c r="CR321" s="153">
        <v>5.5328999999999997</v>
      </c>
      <c r="CS321" s="154" t="s">
        <v>199</v>
      </c>
      <c r="CT321" s="153">
        <v>5.71488</v>
      </c>
      <c r="CU321" s="153">
        <v>5.9498899999999999</v>
      </c>
      <c r="CV321" s="153">
        <v>6.2009800000000004</v>
      </c>
      <c r="CW321" s="154" t="s">
        <v>199</v>
      </c>
      <c r="CX321" s="153">
        <v>6.4489099999999997</v>
      </c>
      <c r="CY321" s="153">
        <v>6.7479800000000001</v>
      </c>
      <c r="CZ321" s="153">
        <v>7.0488400000000002</v>
      </c>
      <c r="DA321" s="154" t="s">
        <v>199</v>
      </c>
      <c r="DB321" s="153">
        <v>7.3819299999999997</v>
      </c>
      <c r="DC321" s="153">
        <v>7.7228199999999996</v>
      </c>
      <c r="DD321" s="153">
        <v>8.0648099999999996</v>
      </c>
      <c r="DE321" s="154" t="s">
        <v>199</v>
      </c>
    </row>
    <row r="322" spans="1:109" x14ac:dyDescent="0.1">
      <c r="A322" s="113" t="s">
        <v>212</v>
      </c>
      <c r="B322" s="154" t="s">
        <v>199</v>
      </c>
      <c r="C322" s="154" t="s">
        <v>199</v>
      </c>
      <c r="D322" s="154" t="s">
        <v>199</v>
      </c>
      <c r="E322" s="154" t="s">
        <v>199</v>
      </c>
      <c r="F322" s="154" t="s">
        <v>199</v>
      </c>
      <c r="G322" s="154" t="s">
        <v>199</v>
      </c>
      <c r="H322" s="154" t="s">
        <v>199</v>
      </c>
      <c r="I322" s="154" t="s">
        <v>199</v>
      </c>
      <c r="J322" s="154" t="s">
        <v>199</v>
      </c>
      <c r="K322" s="154" t="s">
        <v>199</v>
      </c>
      <c r="L322" s="154" t="s">
        <v>199</v>
      </c>
      <c r="M322" s="154" t="s">
        <v>199</v>
      </c>
      <c r="N322" s="154" t="s">
        <v>199</v>
      </c>
      <c r="O322" s="154" t="s">
        <v>199</v>
      </c>
      <c r="P322" s="154" t="s">
        <v>199</v>
      </c>
      <c r="Q322" s="154" t="s">
        <v>199</v>
      </c>
      <c r="R322" s="154" t="s">
        <v>199</v>
      </c>
      <c r="S322" s="154" t="s">
        <v>199</v>
      </c>
      <c r="T322" s="154" t="s">
        <v>199</v>
      </c>
      <c r="U322" s="154" t="s">
        <v>199</v>
      </c>
      <c r="V322" s="154" t="s">
        <v>199</v>
      </c>
      <c r="W322" s="154" t="s">
        <v>199</v>
      </c>
      <c r="X322" s="154" t="s">
        <v>199</v>
      </c>
      <c r="Y322" s="154" t="s">
        <v>199</v>
      </c>
      <c r="Z322" s="154" t="s">
        <v>199</v>
      </c>
      <c r="AA322" s="154" t="s">
        <v>199</v>
      </c>
      <c r="AB322" s="154" t="s">
        <v>199</v>
      </c>
      <c r="AC322" s="153">
        <v>3.44</v>
      </c>
      <c r="AD322" s="154" t="s">
        <v>199</v>
      </c>
      <c r="AE322" s="154" t="s">
        <v>199</v>
      </c>
      <c r="AF322" s="154" t="s">
        <v>199</v>
      </c>
      <c r="AG322" s="153">
        <v>3.76</v>
      </c>
      <c r="AH322" s="153">
        <v>3.57</v>
      </c>
      <c r="AI322" s="153">
        <v>3.82</v>
      </c>
      <c r="AJ322" s="153">
        <v>4.1749999999999998</v>
      </c>
      <c r="AK322" s="154" t="s">
        <v>199</v>
      </c>
      <c r="AL322" s="154" t="s">
        <v>199</v>
      </c>
      <c r="AM322" s="154" t="s">
        <v>199</v>
      </c>
      <c r="AN322" s="154" t="s">
        <v>199</v>
      </c>
      <c r="AO322" s="153">
        <v>5.0350000000000001</v>
      </c>
      <c r="AP322" s="153">
        <v>4.6950000000000003</v>
      </c>
      <c r="AQ322" s="153">
        <v>4.7300000000000004</v>
      </c>
      <c r="AR322" s="153">
        <v>5.2549999999999999</v>
      </c>
      <c r="AS322" s="153">
        <v>4.96</v>
      </c>
      <c r="AT322" s="153">
        <v>5.5350000000000001</v>
      </c>
      <c r="AU322" s="153">
        <v>5.6476699999999997</v>
      </c>
      <c r="AV322" s="153">
        <v>5.7192600000000002</v>
      </c>
      <c r="AW322" s="153">
        <v>6.85562</v>
      </c>
      <c r="AX322" s="153">
        <v>6.7703800000000003</v>
      </c>
      <c r="AY322" s="153">
        <v>7.2651199999999996</v>
      </c>
      <c r="AZ322" s="153">
        <v>7.7782999999999998</v>
      </c>
      <c r="BA322" s="153">
        <v>7.1792300000000004</v>
      </c>
      <c r="BB322" s="153">
        <v>6.9642900000000001</v>
      </c>
      <c r="BC322" s="153">
        <v>7.4225599999999998</v>
      </c>
      <c r="BD322" s="153">
        <v>7.47654</v>
      </c>
      <c r="BE322" s="154" t="s">
        <v>199</v>
      </c>
      <c r="BF322" s="153">
        <v>7.5525599999999997</v>
      </c>
      <c r="BG322" s="153">
        <v>7.54</v>
      </c>
      <c r="BH322" s="153">
        <v>7.2729999999999997</v>
      </c>
      <c r="BI322" s="153">
        <v>8.2899999999999991</v>
      </c>
      <c r="BJ322" s="153">
        <v>7.9592000000000001</v>
      </c>
      <c r="BK322" s="153">
        <v>7.7613300000000001</v>
      </c>
      <c r="BL322" s="153">
        <v>7.9364600000000003</v>
      </c>
      <c r="BM322" s="153">
        <v>7.61</v>
      </c>
      <c r="BN322" s="153">
        <v>7.0126999999999997</v>
      </c>
      <c r="BO322" s="153">
        <v>6.7844699999999998</v>
      </c>
      <c r="BP322" s="153">
        <v>6.5945600000000004</v>
      </c>
      <c r="BQ322" s="153">
        <v>5.9314499999999999</v>
      </c>
      <c r="BR322" s="153">
        <v>5.8247999999999998</v>
      </c>
      <c r="BS322" s="153">
        <v>5.4582800000000002</v>
      </c>
      <c r="BT322" s="153">
        <v>6.0979999999999999</v>
      </c>
      <c r="BU322" s="153">
        <v>6.0306699999999998</v>
      </c>
      <c r="BV322" s="153">
        <v>5.5939500000000004</v>
      </c>
      <c r="BW322" s="153">
        <v>5.2110000000000003</v>
      </c>
      <c r="BX322" s="153">
        <v>5.29861</v>
      </c>
      <c r="BY322" s="153">
        <v>4.4328000000000003</v>
      </c>
      <c r="BZ322" s="153">
        <v>4.3071200000000003</v>
      </c>
      <c r="CA322" s="153">
        <v>5.1632999999999996</v>
      </c>
      <c r="CB322" s="153">
        <v>4.8307799999999999</v>
      </c>
      <c r="CC322" s="153">
        <v>4.30382</v>
      </c>
      <c r="CD322" s="153">
        <v>5.7110900000000004</v>
      </c>
      <c r="CE322" s="153">
        <v>4.4034300000000002</v>
      </c>
      <c r="CF322" s="153">
        <v>4.8299899999999996</v>
      </c>
      <c r="CG322" s="153">
        <v>4.0398100000000001</v>
      </c>
      <c r="CH322" s="153">
        <v>4.4005000000000001</v>
      </c>
      <c r="CI322" s="153">
        <v>4.2913699999999997</v>
      </c>
      <c r="CJ322" s="153">
        <v>4.1355199999999996</v>
      </c>
      <c r="CK322" s="153">
        <v>4</v>
      </c>
      <c r="CL322" s="153">
        <v>5.0599999999999996</v>
      </c>
      <c r="CM322" s="153">
        <v>4.9400000000000004</v>
      </c>
      <c r="CN322" s="153">
        <v>5.38</v>
      </c>
      <c r="CO322" s="153">
        <v>5.19</v>
      </c>
      <c r="CP322" s="153">
        <v>5.5438499999999999</v>
      </c>
      <c r="CQ322" s="153">
        <v>6</v>
      </c>
      <c r="CR322" s="153">
        <v>5.55</v>
      </c>
      <c r="CS322" s="154" t="s">
        <v>199</v>
      </c>
      <c r="CT322" s="153">
        <v>5.71488</v>
      </c>
      <c r="CU322" s="153">
        <v>5.9498899999999999</v>
      </c>
      <c r="CV322" s="153">
        <v>6.2009800000000004</v>
      </c>
      <c r="CW322" s="154" t="s">
        <v>199</v>
      </c>
      <c r="CX322" s="153">
        <v>6.4489099999999997</v>
      </c>
      <c r="CY322" s="153">
        <v>6.7479800000000001</v>
      </c>
      <c r="CZ322" s="153">
        <v>7.0488400000000002</v>
      </c>
      <c r="DA322" s="154" t="s">
        <v>199</v>
      </c>
      <c r="DB322" s="153">
        <v>7.3819299999999997</v>
      </c>
      <c r="DC322" s="153">
        <v>7.7228199999999996</v>
      </c>
      <c r="DD322" s="153">
        <v>8.0648099999999996</v>
      </c>
      <c r="DE322" s="154" t="s">
        <v>199</v>
      </c>
    </row>
    <row r="323" spans="1:109" x14ac:dyDescent="0.1">
      <c r="A323" s="113" t="s">
        <v>213</v>
      </c>
      <c r="B323" s="154" t="s">
        <v>199</v>
      </c>
      <c r="C323" s="154" t="s">
        <v>199</v>
      </c>
      <c r="D323" s="154" t="s">
        <v>199</v>
      </c>
      <c r="E323" s="154" t="s">
        <v>199</v>
      </c>
      <c r="F323" s="154" t="s">
        <v>199</v>
      </c>
      <c r="G323" s="154" t="s">
        <v>199</v>
      </c>
      <c r="H323" s="154" t="s">
        <v>199</v>
      </c>
      <c r="I323" s="154" t="s">
        <v>199</v>
      </c>
      <c r="J323" s="154" t="s">
        <v>199</v>
      </c>
      <c r="K323" s="154" t="s">
        <v>199</v>
      </c>
      <c r="L323" s="154" t="s">
        <v>199</v>
      </c>
      <c r="M323" s="154" t="s">
        <v>199</v>
      </c>
      <c r="N323" s="154" t="s">
        <v>199</v>
      </c>
      <c r="O323" s="154" t="s">
        <v>199</v>
      </c>
      <c r="P323" s="154" t="s">
        <v>199</v>
      </c>
      <c r="Q323" s="154" t="s">
        <v>199</v>
      </c>
      <c r="R323" s="154" t="s">
        <v>199</v>
      </c>
      <c r="S323" s="154" t="s">
        <v>199</v>
      </c>
      <c r="T323" s="154" t="s">
        <v>199</v>
      </c>
      <c r="U323" s="154" t="s">
        <v>199</v>
      </c>
      <c r="V323" s="154" t="s">
        <v>199</v>
      </c>
      <c r="W323" s="154" t="s">
        <v>199</v>
      </c>
      <c r="X323" s="154" t="s">
        <v>199</v>
      </c>
      <c r="Y323" s="154" t="s">
        <v>199</v>
      </c>
      <c r="Z323" s="154" t="s">
        <v>199</v>
      </c>
      <c r="AA323" s="154" t="s">
        <v>199</v>
      </c>
      <c r="AB323" s="154" t="s">
        <v>199</v>
      </c>
      <c r="AC323" s="153">
        <v>3.44</v>
      </c>
      <c r="AD323" s="154" t="s">
        <v>199</v>
      </c>
      <c r="AE323" s="154" t="s">
        <v>199</v>
      </c>
      <c r="AF323" s="154" t="s">
        <v>199</v>
      </c>
      <c r="AG323" s="153">
        <v>3.76</v>
      </c>
      <c r="AH323" s="153">
        <v>3.57</v>
      </c>
      <c r="AI323" s="153">
        <v>3.82</v>
      </c>
      <c r="AJ323" s="153">
        <v>4.1749999999999998</v>
      </c>
      <c r="AK323" s="154" t="s">
        <v>199</v>
      </c>
      <c r="AL323" s="154" t="s">
        <v>199</v>
      </c>
      <c r="AM323" s="154" t="s">
        <v>199</v>
      </c>
      <c r="AN323" s="154" t="s">
        <v>199</v>
      </c>
      <c r="AO323" s="153">
        <v>5.0350000000000001</v>
      </c>
      <c r="AP323" s="153">
        <v>4.6950000000000003</v>
      </c>
      <c r="AQ323" s="153">
        <v>4.7300000000000004</v>
      </c>
      <c r="AR323" s="153">
        <v>5.2549999999999999</v>
      </c>
      <c r="AS323" s="153">
        <v>4.96</v>
      </c>
      <c r="AT323" s="153">
        <v>5.5350000000000001</v>
      </c>
      <c r="AU323" s="153">
        <v>5.6476699999999997</v>
      </c>
      <c r="AV323" s="153">
        <v>5.7192600000000002</v>
      </c>
      <c r="AW323" s="153">
        <v>6.85562</v>
      </c>
      <c r="AX323" s="153">
        <v>6.7703800000000003</v>
      </c>
      <c r="AY323" s="153">
        <v>7.2651199999999996</v>
      </c>
      <c r="AZ323" s="153">
        <v>7.7782999999999998</v>
      </c>
      <c r="BA323" s="153">
        <v>7.1792300000000004</v>
      </c>
      <c r="BB323" s="153">
        <v>6.9642900000000001</v>
      </c>
      <c r="BC323" s="153">
        <v>7.4225599999999998</v>
      </c>
      <c r="BD323" s="153">
        <v>7.47654</v>
      </c>
      <c r="BE323" s="154" t="s">
        <v>199</v>
      </c>
      <c r="BF323" s="153">
        <v>7.5525599999999997</v>
      </c>
      <c r="BG323" s="153">
        <v>7.54</v>
      </c>
      <c r="BH323" s="153">
        <v>7.2729999999999997</v>
      </c>
      <c r="BI323" s="153">
        <v>7.2510000000000003</v>
      </c>
      <c r="BJ323" s="153">
        <v>7.4909999999999997</v>
      </c>
      <c r="BK323" s="153">
        <v>7.5730000000000004</v>
      </c>
      <c r="BL323" s="153">
        <v>7.8159999999999998</v>
      </c>
      <c r="BM323" s="153">
        <v>7.3913099999999998</v>
      </c>
      <c r="BN323" s="153">
        <v>6.7990000000000004</v>
      </c>
      <c r="BO323" s="153">
        <v>6.7844699999999998</v>
      </c>
      <c r="BP323" s="153">
        <v>6.5945600000000004</v>
      </c>
      <c r="BQ323" s="153">
        <v>5.9314499999999999</v>
      </c>
      <c r="BR323" s="153">
        <v>5.8247999999999998</v>
      </c>
      <c r="BS323" s="153">
        <v>5.4582800000000002</v>
      </c>
      <c r="BT323" s="153">
        <v>4.6526899999999998</v>
      </c>
      <c r="BU323" s="153">
        <v>5.5</v>
      </c>
      <c r="BV323" s="153">
        <v>5.2110000000000003</v>
      </c>
      <c r="BW323" s="153">
        <v>5.1358899999999998</v>
      </c>
      <c r="BX323" s="153">
        <v>4.7306699999999999</v>
      </c>
      <c r="BY323" s="153">
        <v>4.3024699999999996</v>
      </c>
      <c r="BZ323" s="153">
        <v>3.9971700000000001</v>
      </c>
      <c r="CA323" s="153">
        <v>4.8276300000000001</v>
      </c>
      <c r="CB323" s="153">
        <v>4.8307799999999999</v>
      </c>
      <c r="CC323" s="153">
        <v>3.61212</v>
      </c>
      <c r="CD323" s="153">
        <v>3.9489800000000002</v>
      </c>
      <c r="CE323" s="153">
        <v>4.3977000000000004</v>
      </c>
      <c r="CF323" s="153">
        <v>4.38103</v>
      </c>
      <c r="CG323" s="153">
        <v>4.0398100000000001</v>
      </c>
      <c r="CH323" s="153">
        <v>4.4005000000000001</v>
      </c>
      <c r="CI323" s="153">
        <v>4.2913699999999997</v>
      </c>
      <c r="CJ323" s="153">
        <v>4.1355199999999996</v>
      </c>
      <c r="CK323" s="153">
        <v>3.9746600000000001</v>
      </c>
      <c r="CL323" s="153">
        <v>4.5694699999999999</v>
      </c>
      <c r="CM323" s="153">
        <v>4.5229900000000001</v>
      </c>
      <c r="CN323" s="153">
        <v>5.3795299999999999</v>
      </c>
      <c r="CO323" s="153">
        <v>5.19</v>
      </c>
      <c r="CP323" s="153">
        <v>5.48</v>
      </c>
      <c r="CQ323" s="153">
        <v>5.9818899999999999</v>
      </c>
      <c r="CR323" s="153">
        <v>5.5157999999999996</v>
      </c>
      <c r="CS323" s="154" t="s">
        <v>199</v>
      </c>
      <c r="CT323" s="153">
        <v>5.71488</v>
      </c>
      <c r="CU323" s="153">
        <v>5.9498899999999999</v>
      </c>
      <c r="CV323" s="153">
        <v>6.2009800000000004</v>
      </c>
      <c r="CW323" s="154" t="s">
        <v>199</v>
      </c>
      <c r="CX323" s="153">
        <v>6.4489099999999997</v>
      </c>
      <c r="CY323" s="153">
        <v>6.7479800000000001</v>
      </c>
      <c r="CZ323" s="153">
        <v>7.0488400000000002</v>
      </c>
      <c r="DA323" s="154" t="s">
        <v>199</v>
      </c>
      <c r="DB323" s="153">
        <v>7.3819299999999997</v>
      </c>
      <c r="DC323" s="153">
        <v>7.7228199999999996</v>
      </c>
      <c r="DD323" s="153">
        <v>8.0648099999999996</v>
      </c>
      <c r="DE323" s="154" t="s">
        <v>199</v>
      </c>
    </row>
    <row r="324" spans="1:109" x14ac:dyDescent="0.1">
      <c r="A324" s="113" t="s">
        <v>214</v>
      </c>
      <c r="B324" s="154" t="s">
        <v>199</v>
      </c>
      <c r="C324" s="154" t="s">
        <v>199</v>
      </c>
      <c r="D324" s="154" t="s">
        <v>199</v>
      </c>
      <c r="E324" s="154" t="s">
        <v>199</v>
      </c>
      <c r="F324" s="154" t="s">
        <v>199</v>
      </c>
      <c r="G324" s="154" t="s">
        <v>199</v>
      </c>
      <c r="H324" s="154" t="s">
        <v>199</v>
      </c>
      <c r="I324" s="154" t="s">
        <v>199</v>
      </c>
      <c r="J324" s="154" t="s">
        <v>199</v>
      </c>
      <c r="K324" s="154" t="s">
        <v>199</v>
      </c>
      <c r="L324" s="154" t="s">
        <v>199</v>
      </c>
      <c r="M324" s="154" t="s">
        <v>199</v>
      </c>
      <c r="N324" s="154" t="s">
        <v>199</v>
      </c>
      <c r="O324" s="154" t="s">
        <v>199</v>
      </c>
      <c r="P324" s="154" t="s">
        <v>199</v>
      </c>
      <c r="Q324" s="154" t="s">
        <v>199</v>
      </c>
      <c r="R324" s="154" t="s">
        <v>199</v>
      </c>
      <c r="S324" s="154" t="s">
        <v>199</v>
      </c>
      <c r="T324" s="154" t="s">
        <v>199</v>
      </c>
      <c r="U324" s="154" t="s">
        <v>199</v>
      </c>
      <c r="V324" s="154" t="s">
        <v>199</v>
      </c>
      <c r="W324" s="154" t="s">
        <v>199</v>
      </c>
      <c r="X324" s="154" t="s">
        <v>199</v>
      </c>
      <c r="Y324" s="154" t="s">
        <v>199</v>
      </c>
      <c r="Z324" s="154" t="s">
        <v>199</v>
      </c>
      <c r="AA324" s="154" t="s">
        <v>199</v>
      </c>
      <c r="AB324" s="154" t="s">
        <v>199</v>
      </c>
      <c r="AC324" s="148">
        <v>0</v>
      </c>
      <c r="AD324" s="154" t="s">
        <v>199</v>
      </c>
      <c r="AE324" s="154" t="s">
        <v>199</v>
      </c>
      <c r="AF324" s="154" t="s">
        <v>199</v>
      </c>
      <c r="AG324" s="148">
        <v>0</v>
      </c>
      <c r="AH324" s="148">
        <v>0</v>
      </c>
      <c r="AI324" s="148">
        <v>0</v>
      </c>
      <c r="AJ324" s="148">
        <v>0</v>
      </c>
      <c r="AK324" s="154" t="s">
        <v>199</v>
      </c>
      <c r="AL324" s="154" t="s">
        <v>199</v>
      </c>
      <c r="AM324" s="154" t="s">
        <v>199</v>
      </c>
      <c r="AN324" s="154" t="s">
        <v>199</v>
      </c>
      <c r="AO324" s="148">
        <v>0</v>
      </c>
      <c r="AP324" s="148">
        <v>0</v>
      </c>
      <c r="AQ324" s="148">
        <v>0</v>
      </c>
      <c r="AR324" s="148">
        <v>0</v>
      </c>
      <c r="AS324" s="148">
        <v>0</v>
      </c>
      <c r="AT324" s="148">
        <v>0</v>
      </c>
      <c r="AU324" s="148">
        <v>0</v>
      </c>
      <c r="AV324" s="148">
        <v>0</v>
      </c>
      <c r="AW324" s="148">
        <v>0</v>
      </c>
      <c r="AX324" s="148">
        <v>0</v>
      </c>
      <c r="AY324" s="148">
        <v>0</v>
      </c>
      <c r="AZ324" s="148">
        <v>0</v>
      </c>
      <c r="BA324" s="148">
        <v>0</v>
      </c>
      <c r="BB324" s="148">
        <v>0</v>
      </c>
      <c r="BC324" s="148">
        <v>0</v>
      </c>
      <c r="BD324" s="148">
        <v>0</v>
      </c>
      <c r="BE324" s="154" t="s">
        <v>199</v>
      </c>
      <c r="BF324" s="148">
        <v>0</v>
      </c>
      <c r="BG324" s="148">
        <v>0</v>
      </c>
      <c r="BH324" s="148">
        <v>0</v>
      </c>
      <c r="BI324" s="148">
        <v>0.51949999999999996</v>
      </c>
      <c r="BJ324" s="148">
        <v>0.2341</v>
      </c>
      <c r="BK324" s="148">
        <v>9.4159999999999994E-2</v>
      </c>
      <c r="BL324" s="148">
        <v>6.0229999999999999E-2</v>
      </c>
      <c r="BM324" s="148">
        <v>9.0079999999999993E-2</v>
      </c>
      <c r="BN324" s="148">
        <v>0.10685</v>
      </c>
      <c r="BO324" s="148">
        <v>0</v>
      </c>
      <c r="BP324" s="148">
        <v>0</v>
      </c>
      <c r="BQ324" s="148">
        <v>0</v>
      </c>
      <c r="BR324" s="148">
        <v>0</v>
      </c>
      <c r="BS324" s="148">
        <v>0</v>
      </c>
      <c r="BT324" s="148">
        <v>0.72265999999999997</v>
      </c>
      <c r="BU324" s="148">
        <v>0.26534000000000002</v>
      </c>
      <c r="BV324" s="148">
        <v>0.19148000000000001</v>
      </c>
      <c r="BW324" s="148">
        <v>3.7560000000000003E-2</v>
      </c>
      <c r="BX324" s="148">
        <v>0.23862</v>
      </c>
      <c r="BY324" s="148">
        <v>6.5159999999999996E-2</v>
      </c>
      <c r="BZ324" s="148">
        <v>0.15498000000000001</v>
      </c>
      <c r="CA324" s="148">
        <v>0.16783999999999999</v>
      </c>
      <c r="CB324" s="148">
        <v>0</v>
      </c>
      <c r="CC324" s="148">
        <v>0.34584999999999999</v>
      </c>
      <c r="CD324" s="148">
        <v>0.88105999999999995</v>
      </c>
      <c r="CE324" s="148">
        <v>2.8600000000000001E-3</v>
      </c>
      <c r="CF324" s="148">
        <v>0.22448000000000001</v>
      </c>
      <c r="CG324" s="148">
        <v>0</v>
      </c>
      <c r="CH324" s="148">
        <v>0</v>
      </c>
      <c r="CI324" s="148">
        <v>0</v>
      </c>
      <c r="CJ324" s="148">
        <v>0</v>
      </c>
      <c r="CK324" s="148">
        <v>1.2670000000000001E-2</v>
      </c>
      <c r="CL324" s="148">
        <v>0.24526000000000001</v>
      </c>
      <c r="CM324" s="148">
        <v>0.20849999999999999</v>
      </c>
      <c r="CN324" s="148">
        <v>2.4000000000000001E-4</v>
      </c>
      <c r="CO324" s="148">
        <v>0</v>
      </c>
      <c r="CP324" s="148">
        <v>3.1919999999999997E-2</v>
      </c>
      <c r="CQ324" s="148">
        <v>9.0600000000000003E-3</v>
      </c>
      <c r="CR324" s="148">
        <v>1.7100000000000001E-2</v>
      </c>
      <c r="CS324" s="154" t="s">
        <v>199</v>
      </c>
      <c r="CT324" s="148">
        <v>0</v>
      </c>
      <c r="CU324" s="148">
        <v>0</v>
      </c>
      <c r="CV324" s="148">
        <v>0</v>
      </c>
      <c r="CW324" s="154" t="s">
        <v>199</v>
      </c>
      <c r="CX324" s="148">
        <v>0</v>
      </c>
      <c r="CY324" s="148">
        <v>0</v>
      </c>
      <c r="CZ324" s="148">
        <v>0</v>
      </c>
      <c r="DA324" s="154" t="s">
        <v>199</v>
      </c>
      <c r="DB324" s="148">
        <v>0</v>
      </c>
      <c r="DC324" s="148">
        <v>0</v>
      </c>
      <c r="DD324" s="148">
        <v>0</v>
      </c>
      <c r="DE324" s="154" t="s">
        <v>199</v>
      </c>
    </row>
    <row r="325" spans="1:109" x14ac:dyDescent="0.1">
      <c r="A325" s="113" t="s">
        <v>215</v>
      </c>
      <c r="B325" s="154" t="s">
        <v>199</v>
      </c>
      <c r="C325" s="154" t="s">
        <v>199</v>
      </c>
      <c r="D325" s="154" t="s">
        <v>199</v>
      </c>
      <c r="E325" s="154" t="s">
        <v>199</v>
      </c>
      <c r="F325" s="154" t="s">
        <v>199</v>
      </c>
      <c r="G325" s="154" t="s">
        <v>199</v>
      </c>
      <c r="H325" s="154" t="s">
        <v>199</v>
      </c>
      <c r="I325" s="154" t="s">
        <v>199</v>
      </c>
      <c r="J325" s="154" t="s">
        <v>199</v>
      </c>
      <c r="K325" s="154" t="s">
        <v>199</v>
      </c>
      <c r="L325" s="154" t="s">
        <v>199</v>
      </c>
      <c r="M325" s="154" t="s">
        <v>199</v>
      </c>
      <c r="N325" s="154" t="s">
        <v>199</v>
      </c>
      <c r="O325" s="154" t="s">
        <v>199</v>
      </c>
      <c r="P325" s="154" t="s">
        <v>199</v>
      </c>
      <c r="Q325" s="154" t="s">
        <v>199</v>
      </c>
      <c r="R325" s="154" t="s">
        <v>199</v>
      </c>
      <c r="S325" s="154" t="s">
        <v>199</v>
      </c>
      <c r="T325" s="154" t="s">
        <v>199</v>
      </c>
      <c r="U325" s="154" t="s">
        <v>199</v>
      </c>
      <c r="V325" s="154" t="s">
        <v>199</v>
      </c>
      <c r="W325" s="154" t="s">
        <v>199</v>
      </c>
      <c r="X325" s="154" t="s">
        <v>199</v>
      </c>
      <c r="Y325" s="154" t="s">
        <v>199</v>
      </c>
      <c r="Z325" s="154" t="s">
        <v>199</v>
      </c>
      <c r="AA325" s="154" t="s">
        <v>199</v>
      </c>
      <c r="AB325" s="154" t="s">
        <v>199</v>
      </c>
      <c r="AC325" s="154" t="s">
        <v>177</v>
      </c>
      <c r="AD325" s="154" t="s">
        <v>199</v>
      </c>
      <c r="AE325" s="154" t="s">
        <v>199</v>
      </c>
      <c r="AF325" s="154" t="s">
        <v>199</v>
      </c>
      <c r="AG325" s="154" t="s">
        <v>177</v>
      </c>
      <c r="AH325" s="154" t="s">
        <v>177</v>
      </c>
      <c r="AI325" s="154" t="s">
        <v>177</v>
      </c>
      <c r="AJ325" s="154" t="s">
        <v>177</v>
      </c>
      <c r="AK325" s="154" t="s">
        <v>199</v>
      </c>
      <c r="AL325" s="154" t="s">
        <v>199</v>
      </c>
      <c r="AM325" s="154" t="s">
        <v>199</v>
      </c>
      <c r="AN325" s="154" t="s">
        <v>199</v>
      </c>
      <c r="AO325" s="154" t="s">
        <v>177</v>
      </c>
      <c r="AP325" s="154" t="s">
        <v>177</v>
      </c>
      <c r="AQ325" s="154" t="s">
        <v>177</v>
      </c>
      <c r="AR325" s="154" t="s">
        <v>177</v>
      </c>
      <c r="AS325" s="154" t="s">
        <v>177</v>
      </c>
      <c r="AT325" s="154" t="s">
        <v>177</v>
      </c>
      <c r="AU325" s="154" t="s">
        <v>177</v>
      </c>
      <c r="AV325" s="154" t="s">
        <v>177</v>
      </c>
      <c r="AW325" s="154" t="s">
        <v>177</v>
      </c>
      <c r="AX325" s="154" t="s">
        <v>177</v>
      </c>
      <c r="AY325" s="154" t="s">
        <v>177</v>
      </c>
      <c r="AZ325" s="154" t="s">
        <v>177</v>
      </c>
      <c r="BA325" s="154" t="s">
        <v>177</v>
      </c>
      <c r="BB325" s="154" t="s">
        <v>177</v>
      </c>
      <c r="BC325" s="154" t="s">
        <v>177</v>
      </c>
      <c r="BD325" s="154" t="s">
        <v>177</v>
      </c>
      <c r="BE325" s="154" t="s">
        <v>199</v>
      </c>
      <c r="BF325" s="154" t="s">
        <v>177</v>
      </c>
      <c r="BG325" s="154" t="s">
        <v>177</v>
      </c>
      <c r="BH325" s="154" t="s">
        <v>177</v>
      </c>
      <c r="BI325" s="154" t="s">
        <v>233</v>
      </c>
      <c r="BJ325" s="154" t="s">
        <v>233</v>
      </c>
      <c r="BK325" s="154" t="s">
        <v>233</v>
      </c>
      <c r="BL325" s="154" t="s">
        <v>233</v>
      </c>
      <c r="BM325" s="154" t="s">
        <v>216</v>
      </c>
      <c r="BN325" s="154" t="s">
        <v>233</v>
      </c>
      <c r="BO325" s="154" t="s">
        <v>177</v>
      </c>
      <c r="BP325" s="154" t="s">
        <v>177</v>
      </c>
      <c r="BQ325" s="154" t="s">
        <v>177</v>
      </c>
      <c r="BR325" s="154" t="s">
        <v>177</v>
      </c>
      <c r="BS325" s="154" t="s">
        <v>177</v>
      </c>
      <c r="BT325" s="154" t="s">
        <v>233</v>
      </c>
      <c r="BU325" s="154" t="s">
        <v>233</v>
      </c>
      <c r="BV325" s="154" t="s">
        <v>233</v>
      </c>
      <c r="BW325" s="154" t="s">
        <v>233</v>
      </c>
      <c r="BX325" s="154" t="s">
        <v>216</v>
      </c>
      <c r="BY325" s="154" t="s">
        <v>233</v>
      </c>
      <c r="BZ325" s="154" t="s">
        <v>233</v>
      </c>
      <c r="CA325" s="154" t="s">
        <v>233</v>
      </c>
      <c r="CB325" s="154" t="s">
        <v>283</v>
      </c>
      <c r="CC325" s="154" t="s">
        <v>233</v>
      </c>
      <c r="CD325" s="154" t="s">
        <v>233</v>
      </c>
      <c r="CE325" s="154" t="s">
        <v>233</v>
      </c>
      <c r="CF325" s="154" t="s">
        <v>233</v>
      </c>
      <c r="CG325" s="154" t="s">
        <v>283</v>
      </c>
      <c r="CH325" s="154" t="s">
        <v>177</v>
      </c>
      <c r="CI325" s="154" t="s">
        <v>177</v>
      </c>
      <c r="CJ325" s="154" t="s">
        <v>177</v>
      </c>
      <c r="CK325" s="154" t="s">
        <v>233</v>
      </c>
      <c r="CL325" s="154" t="s">
        <v>233</v>
      </c>
      <c r="CM325" s="154" t="s">
        <v>233</v>
      </c>
      <c r="CN325" s="154" t="s">
        <v>233</v>
      </c>
      <c r="CO325" s="154" t="s">
        <v>177</v>
      </c>
      <c r="CP325" s="154" t="s">
        <v>233</v>
      </c>
      <c r="CQ325" s="154" t="s">
        <v>233</v>
      </c>
      <c r="CR325" s="154" t="s">
        <v>233</v>
      </c>
      <c r="CS325" s="154" t="s">
        <v>199</v>
      </c>
      <c r="CT325" s="154" t="s">
        <v>177</v>
      </c>
      <c r="CU325" s="154" t="s">
        <v>177</v>
      </c>
      <c r="CV325" s="154" t="s">
        <v>177</v>
      </c>
      <c r="CW325" s="154" t="s">
        <v>199</v>
      </c>
      <c r="CX325" s="154" t="s">
        <v>177</v>
      </c>
      <c r="CY325" s="154" t="s">
        <v>177</v>
      </c>
      <c r="CZ325" s="154" t="s">
        <v>177</v>
      </c>
      <c r="DA325" s="154" t="s">
        <v>199</v>
      </c>
      <c r="DB325" s="154" t="s">
        <v>177</v>
      </c>
      <c r="DC325" s="154" t="s">
        <v>177</v>
      </c>
      <c r="DD325" s="154" t="s">
        <v>177</v>
      </c>
      <c r="DE325" s="154" t="s">
        <v>199</v>
      </c>
    </row>
    <row r="326" spans="1:109" x14ac:dyDescent="0.1">
      <c r="A326" s="113" t="s">
        <v>237</v>
      </c>
      <c r="B326" s="154" t="s">
        <v>199</v>
      </c>
      <c r="C326" s="154" t="s">
        <v>199</v>
      </c>
      <c r="D326" s="154" t="s">
        <v>199</v>
      </c>
      <c r="E326" s="154" t="s">
        <v>199</v>
      </c>
      <c r="F326" s="154" t="s">
        <v>199</v>
      </c>
      <c r="G326" s="154" t="s">
        <v>199</v>
      </c>
      <c r="H326" s="154" t="s">
        <v>199</v>
      </c>
      <c r="I326" s="154" t="s">
        <v>199</v>
      </c>
      <c r="J326" s="154" t="s">
        <v>199</v>
      </c>
      <c r="K326" s="154" t="s">
        <v>199</v>
      </c>
      <c r="L326" s="154" t="s">
        <v>199</v>
      </c>
      <c r="M326" s="154" t="s">
        <v>199</v>
      </c>
      <c r="N326" s="154" t="s">
        <v>199</v>
      </c>
      <c r="O326" s="154" t="s">
        <v>199</v>
      </c>
      <c r="P326" s="154" t="s">
        <v>199</v>
      </c>
      <c r="Q326" s="154" t="s">
        <v>199</v>
      </c>
      <c r="R326" s="154" t="s">
        <v>199</v>
      </c>
      <c r="S326" s="154" t="s">
        <v>199</v>
      </c>
      <c r="T326" s="154" t="s">
        <v>199</v>
      </c>
      <c r="U326" s="154" t="s">
        <v>199</v>
      </c>
      <c r="V326" s="154" t="s">
        <v>199</v>
      </c>
      <c r="W326" s="154" t="s">
        <v>199</v>
      </c>
      <c r="X326" s="154" t="s">
        <v>199</v>
      </c>
      <c r="Y326" s="154" t="s">
        <v>199</v>
      </c>
      <c r="Z326" s="154" t="s">
        <v>199</v>
      </c>
      <c r="AA326" s="154" t="s">
        <v>199</v>
      </c>
      <c r="AB326" s="154" t="s">
        <v>199</v>
      </c>
      <c r="AC326" s="154" t="s">
        <v>238</v>
      </c>
      <c r="AD326" s="154" t="s">
        <v>199</v>
      </c>
      <c r="AE326" s="154" t="s">
        <v>199</v>
      </c>
      <c r="AF326" s="154" t="s">
        <v>199</v>
      </c>
      <c r="AG326" s="154" t="s">
        <v>238</v>
      </c>
      <c r="AH326" s="154" t="s">
        <v>238</v>
      </c>
      <c r="AI326" s="154" t="s">
        <v>238</v>
      </c>
      <c r="AJ326" s="154" t="s">
        <v>238</v>
      </c>
      <c r="AK326" s="154" t="s">
        <v>199</v>
      </c>
      <c r="AL326" s="154" t="s">
        <v>199</v>
      </c>
      <c r="AM326" s="154" t="s">
        <v>199</v>
      </c>
      <c r="AN326" s="154" t="s">
        <v>199</v>
      </c>
      <c r="AO326" s="154" t="s">
        <v>238</v>
      </c>
      <c r="AP326" s="154" t="s">
        <v>238</v>
      </c>
      <c r="AQ326" s="154" t="s">
        <v>238</v>
      </c>
      <c r="AR326" s="154" t="s">
        <v>238</v>
      </c>
      <c r="AS326" s="154" t="s">
        <v>238</v>
      </c>
      <c r="AT326" s="154" t="s">
        <v>238</v>
      </c>
      <c r="AU326" s="154" t="s">
        <v>238</v>
      </c>
      <c r="AV326" s="154" t="s">
        <v>238</v>
      </c>
      <c r="AW326" s="154" t="s">
        <v>238</v>
      </c>
      <c r="AX326" s="154" t="s">
        <v>238</v>
      </c>
      <c r="AY326" s="154" t="s">
        <v>238</v>
      </c>
      <c r="AZ326" s="154" t="s">
        <v>238</v>
      </c>
      <c r="BA326" s="154" t="s">
        <v>238</v>
      </c>
      <c r="BB326" s="154" t="s">
        <v>238</v>
      </c>
      <c r="BC326" s="154" t="s">
        <v>238</v>
      </c>
      <c r="BD326" s="154" t="s">
        <v>238</v>
      </c>
      <c r="BE326" s="154" t="s">
        <v>238</v>
      </c>
      <c r="BF326" s="154" t="s">
        <v>238</v>
      </c>
      <c r="BG326" s="154" t="s">
        <v>238</v>
      </c>
      <c r="BH326" s="154" t="s">
        <v>238</v>
      </c>
      <c r="BI326" s="154" t="s">
        <v>238</v>
      </c>
      <c r="BJ326" s="154" t="s">
        <v>238</v>
      </c>
      <c r="BK326" s="154" t="s">
        <v>238</v>
      </c>
      <c r="BL326" s="154" t="s">
        <v>238</v>
      </c>
      <c r="BM326" s="154" t="s">
        <v>238</v>
      </c>
      <c r="BN326" s="154" t="s">
        <v>238</v>
      </c>
      <c r="BO326" s="154" t="s">
        <v>238</v>
      </c>
      <c r="BP326" s="154" t="s">
        <v>238</v>
      </c>
      <c r="BQ326" s="154" t="s">
        <v>238</v>
      </c>
      <c r="BR326" s="154" t="s">
        <v>238</v>
      </c>
      <c r="BS326" s="154" t="s">
        <v>238</v>
      </c>
      <c r="BT326" s="154" t="s">
        <v>238</v>
      </c>
      <c r="BU326" s="154" t="s">
        <v>238</v>
      </c>
      <c r="BV326" s="154" t="s">
        <v>238</v>
      </c>
      <c r="BW326" s="154" t="s">
        <v>238</v>
      </c>
      <c r="BX326" s="154" t="s">
        <v>238</v>
      </c>
      <c r="BY326" s="154" t="s">
        <v>238</v>
      </c>
      <c r="BZ326" s="154" t="s">
        <v>238</v>
      </c>
      <c r="CA326" s="154" t="s">
        <v>238</v>
      </c>
      <c r="CB326" s="154" t="s">
        <v>238</v>
      </c>
      <c r="CC326" s="154" t="s">
        <v>238</v>
      </c>
      <c r="CD326" s="154" t="s">
        <v>238</v>
      </c>
      <c r="CE326" s="154" t="s">
        <v>238</v>
      </c>
      <c r="CF326" s="154" t="s">
        <v>238</v>
      </c>
      <c r="CG326" s="154" t="s">
        <v>238</v>
      </c>
      <c r="CH326" s="154" t="s">
        <v>238</v>
      </c>
      <c r="CI326" s="154" t="s">
        <v>238</v>
      </c>
      <c r="CJ326" s="154" t="s">
        <v>238</v>
      </c>
      <c r="CK326" s="154" t="s">
        <v>238</v>
      </c>
      <c r="CL326" s="154" t="s">
        <v>238</v>
      </c>
      <c r="CM326" s="154" t="s">
        <v>238</v>
      </c>
      <c r="CN326" s="154" t="s">
        <v>238</v>
      </c>
      <c r="CO326" s="154" t="s">
        <v>238</v>
      </c>
      <c r="CP326" s="154" t="s">
        <v>238</v>
      </c>
      <c r="CQ326" s="154" t="s">
        <v>238</v>
      </c>
      <c r="CR326" s="154" t="s">
        <v>238</v>
      </c>
      <c r="CS326" s="154" t="s">
        <v>199</v>
      </c>
      <c r="CT326" s="154" t="s">
        <v>238</v>
      </c>
      <c r="CU326" s="154" t="s">
        <v>238</v>
      </c>
      <c r="CV326" s="154" t="s">
        <v>238</v>
      </c>
      <c r="CW326" s="154" t="s">
        <v>199</v>
      </c>
      <c r="CX326" s="154" t="s">
        <v>238</v>
      </c>
      <c r="CY326" s="154" t="s">
        <v>238</v>
      </c>
      <c r="CZ326" s="154" t="s">
        <v>238</v>
      </c>
      <c r="DA326" s="154" t="s">
        <v>199</v>
      </c>
      <c r="DB326" s="154" t="s">
        <v>238</v>
      </c>
      <c r="DC326" s="154" t="s">
        <v>238</v>
      </c>
      <c r="DD326" s="154" t="s">
        <v>238</v>
      </c>
      <c r="DE326" s="154" t="s">
        <v>199</v>
      </c>
    </row>
    <row r="327" spans="1:109" x14ac:dyDescent="0.1">
      <c r="A327" s="115" t="s">
        <v>265</v>
      </c>
      <c r="B327" s="154" t="s">
        <v>199</v>
      </c>
      <c r="C327" s="154" t="s">
        <v>199</v>
      </c>
      <c r="D327" s="154" t="s">
        <v>199</v>
      </c>
      <c r="E327" s="154" t="s">
        <v>199</v>
      </c>
      <c r="F327" s="154" t="s">
        <v>199</v>
      </c>
      <c r="G327" s="154" t="s">
        <v>199</v>
      </c>
      <c r="H327" s="154" t="s">
        <v>199</v>
      </c>
      <c r="I327" s="154" t="s">
        <v>199</v>
      </c>
      <c r="J327" s="154" t="s">
        <v>199</v>
      </c>
      <c r="K327" s="154" t="s">
        <v>199</v>
      </c>
      <c r="L327" s="154" t="s">
        <v>199</v>
      </c>
      <c r="M327" s="154" t="s">
        <v>199</v>
      </c>
      <c r="N327" s="154" t="s">
        <v>199</v>
      </c>
      <c r="O327" s="154" t="s">
        <v>199</v>
      </c>
      <c r="P327" s="154" t="s">
        <v>199</v>
      </c>
      <c r="Q327" s="154" t="s">
        <v>199</v>
      </c>
      <c r="R327" s="154" t="s">
        <v>199</v>
      </c>
      <c r="S327" s="154" t="s">
        <v>199</v>
      </c>
      <c r="T327" s="154" t="s">
        <v>199</v>
      </c>
      <c r="U327" s="154" t="s">
        <v>199</v>
      </c>
      <c r="V327" s="154" t="s">
        <v>199</v>
      </c>
      <c r="W327" s="154" t="s">
        <v>199</v>
      </c>
      <c r="X327" s="154" t="s">
        <v>199</v>
      </c>
      <c r="Y327" s="154" t="s">
        <v>199</v>
      </c>
      <c r="Z327" s="154" t="s">
        <v>199</v>
      </c>
      <c r="AA327" s="154" t="s">
        <v>199</v>
      </c>
      <c r="AB327" s="154" t="s">
        <v>199</v>
      </c>
      <c r="AC327" s="154" t="s">
        <v>199</v>
      </c>
      <c r="AD327" s="154" t="s">
        <v>199</v>
      </c>
      <c r="AE327" s="154" t="s">
        <v>199</v>
      </c>
      <c r="AF327" s="154" t="s">
        <v>199</v>
      </c>
      <c r="AG327" s="154" t="s">
        <v>199</v>
      </c>
      <c r="AH327" s="154" t="s">
        <v>199</v>
      </c>
      <c r="AI327" s="154" t="s">
        <v>199</v>
      </c>
      <c r="AJ327" s="154" t="s">
        <v>199</v>
      </c>
      <c r="AK327" s="154" t="s">
        <v>199</v>
      </c>
      <c r="AL327" s="154" t="s">
        <v>199</v>
      </c>
      <c r="AM327" s="154" t="s">
        <v>199</v>
      </c>
      <c r="AN327" s="154" t="s">
        <v>199</v>
      </c>
      <c r="AO327" s="154" t="s">
        <v>199</v>
      </c>
      <c r="AP327" s="154" t="s">
        <v>199</v>
      </c>
      <c r="AQ327" s="154" t="s">
        <v>199</v>
      </c>
      <c r="AR327" s="154" t="s">
        <v>199</v>
      </c>
      <c r="AS327" s="154" t="s">
        <v>199</v>
      </c>
      <c r="AT327" s="154" t="s">
        <v>199</v>
      </c>
      <c r="AU327" s="154" t="s">
        <v>199</v>
      </c>
      <c r="AV327" s="154" t="s">
        <v>199</v>
      </c>
      <c r="AW327" s="154" t="s">
        <v>199</v>
      </c>
      <c r="AX327" s="154" t="s">
        <v>199</v>
      </c>
      <c r="AY327" s="154" t="s">
        <v>199</v>
      </c>
      <c r="AZ327" s="154" t="s">
        <v>199</v>
      </c>
      <c r="BA327" s="154" t="s">
        <v>199</v>
      </c>
      <c r="BB327" s="154" t="s">
        <v>199</v>
      </c>
      <c r="BC327" s="154" t="s">
        <v>199</v>
      </c>
      <c r="BD327" s="152">
        <v>4.3894000000000002</v>
      </c>
      <c r="BE327" s="152">
        <v>4.3376999999999999</v>
      </c>
      <c r="BF327" s="152">
        <v>4.2884000000000002</v>
      </c>
      <c r="BG327" s="152">
        <v>1.0187200000000001</v>
      </c>
      <c r="BH327" s="152">
        <v>1.0482</v>
      </c>
      <c r="BI327" s="154" t="s">
        <v>199</v>
      </c>
      <c r="BJ327" s="152">
        <v>1.1499999999999999</v>
      </c>
      <c r="BK327" s="154" t="s">
        <v>199</v>
      </c>
      <c r="BL327" s="152">
        <v>1.48</v>
      </c>
      <c r="BM327" s="152">
        <v>0.9</v>
      </c>
      <c r="BN327" s="152">
        <v>0.63829999999999998</v>
      </c>
      <c r="BO327" s="152">
        <v>0.53759999999999997</v>
      </c>
      <c r="BP327" s="152">
        <v>1.7645999999999999</v>
      </c>
      <c r="BQ327" s="154" t="s">
        <v>199</v>
      </c>
      <c r="BR327" s="152">
        <v>0.20405999999999999</v>
      </c>
      <c r="BS327" s="152">
        <v>0.68320000000000003</v>
      </c>
      <c r="BT327" s="154" t="s">
        <v>199</v>
      </c>
      <c r="BU327" s="152">
        <v>0.49</v>
      </c>
      <c r="BV327" s="154" t="s">
        <v>199</v>
      </c>
      <c r="BW327" s="154" t="s">
        <v>199</v>
      </c>
      <c r="BX327" s="154" t="s">
        <v>199</v>
      </c>
      <c r="BY327" s="154" t="s">
        <v>199</v>
      </c>
      <c r="BZ327" s="154" t="s">
        <v>199</v>
      </c>
      <c r="CA327" s="154" t="s">
        <v>199</v>
      </c>
      <c r="CB327" s="154" t="s">
        <v>199</v>
      </c>
      <c r="CC327" s="154" t="s">
        <v>199</v>
      </c>
      <c r="CD327" s="154" t="s">
        <v>199</v>
      </c>
      <c r="CE327" s="154" t="s">
        <v>199</v>
      </c>
      <c r="CF327" s="154" t="s">
        <v>199</v>
      </c>
      <c r="CG327" s="154" t="s">
        <v>199</v>
      </c>
      <c r="CH327" s="154" t="s">
        <v>199</v>
      </c>
      <c r="CI327" s="154" t="s">
        <v>199</v>
      </c>
      <c r="CJ327" s="154" t="s">
        <v>199</v>
      </c>
      <c r="CK327" s="154" t="s">
        <v>199</v>
      </c>
      <c r="CL327" s="154" t="s">
        <v>199</v>
      </c>
      <c r="CM327" s="154" t="s">
        <v>199</v>
      </c>
      <c r="CN327" s="154" t="s">
        <v>199</v>
      </c>
      <c r="CO327" s="154" t="s">
        <v>199</v>
      </c>
      <c r="CP327" s="154" t="s">
        <v>199</v>
      </c>
      <c r="CQ327" s="154" t="s">
        <v>199</v>
      </c>
      <c r="CR327" s="154" t="s">
        <v>199</v>
      </c>
      <c r="CS327" s="154" t="s">
        <v>199</v>
      </c>
      <c r="CT327" s="154" t="s">
        <v>199</v>
      </c>
      <c r="CU327" s="154" t="s">
        <v>199</v>
      </c>
      <c r="CV327" s="154" t="s">
        <v>199</v>
      </c>
      <c r="CW327" s="154" t="s">
        <v>199</v>
      </c>
      <c r="CX327" s="154" t="s">
        <v>199</v>
      </c>
      <c r="CY327" s="154" t="s">
        <v>199</v>
      </c>
      <c r="CZ327" s="154" t="s">
        <v>199</v>
      </c>
      <c r="DA327" s="154" t="s">
        <v>199</v>
      </c>
      <c r="DB327" s="154" t="s">
        <v>199</v>
      </c>
      <c r="DC327" s="154" t="s">
        <v>199</v>
      </c>
      <c r="DD327" s="154" t="s">
        <v>199</v>
      </c>
      <c r="DE327" s="154" t="s">
        <v>199</v>
      </c>
    </row>
    <row r="328" spans="1:109" x14ac:dyDescent="0.1">
      <c r="A328" s="113" t="s">
        <v>210</v>
      </c>
      <c r="B328" s="154" t="s">
        <v>199</v>
      </c>
      <c r="C328" s="154" t="s">
        <v>199</v>
      </c>
      <c r="D328" s="154" t="s">
        <v>199</v>
      </c>
      <c r="E328" s="154" t="s">
        <v>199</v>
      </c>
      <c r="F328" s="154" t="s">
        <v>199</v>
      </c>
      <c r="G328" s="154" t="s">
        <v>199</v>
      </c>
      <c r="H328" s="154" t="s">
        <v>199</v>
      </c>
      <c r="I328" s="154" t="s">
        <v>199</v>
      </c>
      <c r="J328" s="154" t="s">
        <v>199</v>
      </c>
      <c r="K328" s="154" t="s">
        <v>199</v>
      </c>
      <c r="L328" s="154" t="s">
        <v>199</v>
      </c>
      <c r="M328" s="154" t="s">
        <v>199</v>
      </c>
      <c r="N328" s="154" t="s">
        <v>199</v>
      </c>
      <c r="O328" s="154" t="s">
        <v>199</v>
      </c>
      <c r="P328" s="154" t="s">
        <v>199</v>
      </c>
      <c r="Q328" s="154" t="s">
        <v>199</v>
      </c>
      <c r="R328" s="154" t="s">
        <v>199</v>
      </c>
      <c r="S328" s="154" t="s">
        <v>199</v>
      </c>
      <c r="T328" s="154" t="s">
        <v>199</v>
      </c>
      <c r="U328" s="154" t="s">
        <v>199</v>
      </c>
      <c r="V328" s="154" t="s">
        <v>199</v>
      </c>
      <c r="W328" s="154" t="s">
        <v>199</v>
      </c>
      <c r="X328" s="154" t="s">
        <v>199</v>
      </c>
      <c r="Y328" s="154" t="s">
        <v>199</v>
      </c>
      <c r="Z328" s="154" t="s">
        <v>199</v>
      </c>
      <c r="AA328" s="154" t="s">
        <v>199</v>
      </c>
      <c r="AB328" s="154" t="s">
        <v>199</v>
      </c>
      <c r="AC328" s="154" t="s">
        <v>199</v>
      </c>
      <c r="AD328" s="154" t="s">
        <v>199</v>
      </c>
      <c r="AE328" s="154" t="s">
        <v>199</v>
      </c>
      <c r="AF328" s="154" t="s">
        <v>199</v>
      </c>
      <c r="AG328" s="154" t="s">
        <v>199</v>
      </c>
      <c r="AH328" s="154" t="s">
        <v>199</v>
      </c>
      <c r="AI328" s="154" t="s">
        <v>199</v>
      </c>
      <c r="AJ328" s="154" t="s">
        <v>199</v>
      </c>
      <c r="AK328" s="154" t="s">
        <v>199</v>
      </c>
      <c r="AL328" s="154" t="s">
        <v>199</v>
      </c>
      <c r="AM328" s="154" t="s">
        <v>199</v>
      </c>
      <c r="AN328" s="154" t="s">
        <v>199</v>
      </c>
      <c r="AO328" s="154" t="s">
        <v>199</v>
      </c>
      <c r="AP328" s="154" t="s">
        <v>199</v>
      </c>
      <c r="AQ328" s="154" t="s">
        <v>199</v>
      </c>
      <c r="AR328" s="154" t="s">
        <v>199</v>
      </c>
      <c r="AS328" s="154" t="s">
        <v>199</v>
      </c>
      <c r="AT328" s="154" t="s">
        <v>199</v>
      </c>
      <c r="AU328" s="154" t="s">
        <v>199</v>
      </c>
      <c r="AV328" s="154" t="s">
        <v>199</v>
      </c>
      <c r="AW328" s="154" t="s">
        <v>199</v>
      </c>
      <c r="AX328" s="154" t="s">
        <v>199</v>
      </c>
      <c r="AY328" s="154" t="s">
        <v>199</v>
      </c>
      <c r="AZ328" s="154" t="s">
        <v>199</v>
      </c>
      <c r="BA328" s="154" t="s">
        <v>199</v>
      </c>
      <c r="BB328" s="154" t="s">
        <v>199</v>
      </c>
      <c r="BC328" s="154" t="s">
        <v>199</v>
      </c>
      <c r="BD328" s="153">
        <v>1.20509</v>
      </c>
      <c r="BE328" s="153">
        <v>1.14517</v>
      </c>
      <c r="BF328" s="153">
        <v>1.2977099999999999</v>
      </c>
      <c r="BG328" s="153">
        <v>1.5000800000000001</v>
      </c>
      <c r="BH328" s="153">
        <v>1.1995499999999999</v>
      </c>
      <c r="BI328" s="154" t="s">
        <v>199</v>
      </c>
      <c r="BJ328" s="153">
        <v>1.31738</v>
      </c>
      <c r="BK328" s="154" t="s">
        <v>199</v>
      </c>
      <c r="BL328" s="153">
        <v>1.5716300000000001</v>
      </c>
      <c r="BM328" s="153">
        <v>1.5021100000000001</v>
      </c>
      <c r="BN328" s="153">
        <v>0.89505000000000001</v>
      </c>
      <c r="BO328" s="153">
        <v>0.80739000000000005</v>
      </c>
      <c r="BP328" s="153">
        <v>0.69628000000000001</v>
      </c>
      <c r="BQ328" s="154" t="s">
        <v>199</v>
      </c>
      <c r="BR328" s="153">
        <v>0.29310999999999998</v>
      </c>
      <c r="BS328" s="153">
        <v>0.29841000000000001</v>
      </c>
      <c r="BT328" s="154" t="s">
        <v>199</v>
      </c>
      <c r="BU328" s="153">
        <v>0.70372000000000001</v>
      </c>
      <c r="BV328" s="154" t="s">
        <v>199</v>
      </c>
      <c r="BW328" s="154" t="s">
        <v>199</v>
      </c>
      <c r="BX328" s="154" t="s">
        <v>199</v>
      </c>
      <c r="BY328" s="154" t="s">
        <v>199</v>
      </c>
      <c r="BZ328" s="154" t="s">
        <v>199</v>
      </c>
      <c r="CA328" s="154" t="s">
        <v>199</v>
      </c>
      <c r="CB328" s="154" t="s">
        <v>199</v>
      </c>
      <c r="CC328" s="154" t="s">
        <v>199</v>
      </c>
      <c r="CD328" s="154" t="s">
        <v>199</v>
      </c>
      <c r="CE328" s="154" t="s">
        <v>199</v>
      </c>
      <c r="CF328" s="154" t="s">
        <v>199</v>
      </c>
      <c r="CG328" s="154" t="s">
        <v>199</v>
      </c>
      <c r="CH328" s="154" t="s">
        <v>199</v>
      </c>
      <c r="CI328" s="154" t="s">
        <v>199</v>
      </c>
      <c r="CJ328" s="154" t="s">
        <v>199</v>
      </c>
      <c r="CK328" s="154" t="s">
        <v>199</v>
      </c>
      <c r="CL328" s="154" t="s">
        <v>199</v>
      </c>
      <c r="CM328" s="154" t="s">
        <v>199</v>
      </c>
      <c r="CN328" s="154" t="s">
        <v>199</v>
      </c>
      <c r="CO328" s="154" t="s">
        <v>199</v>
      </c>
      <c r="CP328" s="154" t="s">
        <v>199</v>
      </c>
      <c r="CQ328" s="154" t="s">
        <v>199</v>
      </c>
      <c r="CR328" s="154" t="s">
        <v>199</v>
      </c>
      <c r="CS328" s="154" t="s">
        <v>199</v>
      </c>
      <c r="CT328" s="154" t="s">
        <v>199</v>
      </c>
      <c r="CU328" s="154" t="s">
        <v>199</v>
      </c>
      <c r="CV328" s="154" t="s">
        <v>199</v>
      </c>
      <c r="CW328" s="154" t="s">
        <v>199</v>
      </c>
      <c r="CX328" s="154" t="s">
        <v>199</v>
      </c>
      <c r="CY328" s="154" t="s">
        <v>199</v>
      </c>
      <c r="CZ328" s="154" t="s">
        <v>199</v>
      </c>
      <c r="DA328" s="154" t="s">
        <v>199</v>
      </c>
      <c r="DB328" s="154" t="s">
        <v>199</v>
      </c>
      <c r="DC328" s="154" t="s">
        <v>199</v>
      </c>
      <c r="DD328" s="154" t="s">
        <v>199</v>
      </c>
      <c r="DE328" s="154" t="s">
        <v>199</v>
      </c>
    </row>
    <row r="329" spans="1:109" x14ac:dyDescent="0.1">
      <c r="A329" s="113" t="s">
        <v>211</v>
      </c>
      <c r="B329" s="154" t="s">
        <v>199</v>
      </c>
      <c r="C329" s="154" t="s">
        <v>199</v>
      </c>
      <c r="D329" s="154" t="s">
        <v>199</v>
      </c>
      <c r="E329" s="154" t="s">
        <v>199</v>
      </c>
      <c r="F329" s="154" t="s">
        <v>199</v>
      </c>
      <c r="G329" s="154" t="s">
        <v>199</v>
      </c>
      <c r="H329" s="154" t="s">
        <v>199</v>
      </c>
      <c r="I329" s="154" t="s">
        <v>199</v>
      </c>
      <c r="J329" s="154" t="s">
        <v>199</v>
      </c>
      <c r="K329" s="154" t="s">
        <v>199</v>
      </c>
      <c r="L329" s="154" t="s">
        <v>199</v>
      </c>
      <c r="M329" s="154" t="s">
        <v>199</v>
      </c>
      <c r="N329" s="154" t="s">
        <v>199</v>
      </c>
      <c r="O329" s="154" t="s">
        <v>199</v>
      </c>
      <c r="P329" s="154" t="s">
        <v>199</v>
      </c>
      <c r="Q329" s="154" t="s">
        <v>199</v>
      </c>
      <c r="R329" s="154" t="s">
        <v>199</v>
      </c>
      <c r="S329" s="154" t="s">
        <v>199</v>
      </c>
      <c r="T329" s="154" t="s">
        <v>199</v>
      </c>
      <c r="U329" s="154" t="s">
        <v>199</v>
      </c>
      <c r="V329" s="154" t="s">
        <v>199</v>
      </c>
      <c r="W329" s="154" t="s">
        <v>199</v>
      </c>
      <c r="X329" s="154" t="s">
        <v>199</v>
      </c>
      <c r="Y329" s="154" t="s">
        <v>199</v>
      </c>
      <c r="Z329" s="154" t="s">
        <v>199</v>
      </c>
      <c r="AA329" s="154" t="s">
        <v>199</v>
      </c>
      <c r="AB329" s="154" t="s">
        <v>199</v>
      </c>
      <c r="AC329" s="154" t="s">
        <v>199</v>
      </c>
      <c r="AD329" s="154" t="s">
        <v>199</v>
      </c>
      <c r="AE329" s="154" t="s">
        <v>199</v>
      </c>
      <c r="AF329" s="154" t="s">
        <v>199</v>
      </c>
      <c r="AG329" s="154" t="s">
        <v>199</v>
      </c>
      <c r="AH329" s="154" t="s">
        <v>199</v>
      </c>
      <c r="AI329" s="154" t="s">
        <v>199</v>
      </c>
      <c r="AJ329" s="154" t="s">
        <v>199</v>
      </c>
      <c r="AK329" s="154" t="s">
        <v>199</v>
      </c>
      <c r="AL329" s="154" t="s">
        <v>199</v>
      </c>
      <c r="AM329" s="154" t="s">
        <v>199</v>
      </c>
      <c r="AN329" s="154" t="s">
        <v>199</v>
      </c>
      <c r="AO329" s="154" t="s">
        <v>199</v>
      </c>
      <c r="AP329" s="154" t="s">
        <v>199</v>
      </c>
      <c r="AQ329" s="154" t="s">
        <v>199</v>
      </c>
      <c r="AR329" s="154" t="s">
        <v>199</v>
      </c>
      <c r="AS329" s="154" t="s">
        <v>199</v>
      </c>
      <c r="AT329" s="154" t="s">
        <v>199</v>
      </c>
      <c r="AU329" s="154" t="s">
        <v>199</v>
      </c>
      <c r="AV329" s="154" t="s">
        <v>199</v>
      </c>
      <c r="AW329" s="154" t="s">
        <v>199</v>
      </c>
      <c r="AX329" s="154" t="s">
        <v>199</v>
      </c>
      <c r="AY329" s="154" t="s">
        <v>199</v>
      </c>
      <c r="AZ329" s="154" t="s">
        <v>199</v>
      </c>
      <c r="BA329" s="154" t="s">
        <v>199</v>
      </c>
      <c r="BB329" s="154" t="s">
        <v>199</v>
      </c>
      <c r="BC329" s="154" t="s">
        <v>199</v>
      </c>
      <c r="BD329" s="153">
        <v>1.20509</v>
      </c>
      <c r="BE329" s="153">
        <v>1.14517</v>
      </c>
      <c r="BF329" s="153">
        <v>1.2977099999999999</v>
      </c>
      <c r="BG329" s="153">
        <v>1.5201199999999999</v>
      </c>
      <c r="BH329" s="153">
        <v>1.1995499999999999</v>
      </c>
      <c r="BI329" s="154" t="s">
        <v>199</v>
      </c>
      <c r="BJ329" s="153">
        <v>1.31738</v>
      </c>
      <c r="BK329" s="154" t="s">
        <v>199</v>
      </c>
      <c r="BL329" s="153">
        <v>1.5716300000000001</v>
      </c>
      <c r="BM329" s="153">
        <v>1.5021100000000001</v>
      </c>
      <c r="BN329" s="153">
        <v>0.89505000000000001</v>
      </c>
      <c r="BO329" s="153">
        <v>0.80739000000000005</v>
      </c>
      <c r="BP329" s="153">
        <v>0.69628000000000001</v>
      </c>
      <c r="BQ329" s="154" t="s">
        <v>199</v>
      </c>
      <c r="BR329" s="153">
        <v>0.29310999999999998</v>
      </c>
      <c r="BS329" s="153">
        <v>0.29841000000000001</v>
      </c>
      <c r="BT329" s="154" t="s">
        <v>199</v>
      </c>
      <c r="BU329" s="153">
        <v>0.70372000000000001</v>
      </c>
      <c r="BV329" s="154" t="s">
        <v>199</v>
      </c>
      <c r="BW329" s="154" t="s">
        <v>199</v>
      </c>
      <c r="BX329" s="154" t="s">
        <v>199</v>
      </c>
      <c r="BY329" s="154" t="s">
        <v>199</v>
      </c>
      <c r="BZ329" s="154" t="s">
        <v>199</v>
      </c>
      <c r="CA329" s="154" t="s">
        <v>199</v>
      </c>
      <c r="CB329" s="154" t="s">
        <v>199</v>
      </c>
      <c r="CC329" s="154" t="s">
        <v>199</v>
      </c>
      <c r="CD329" s="154" t="s">
        <v>199</v>
      </c>
      <c r="CE329" s="154" t="s">
        <v>199</v>
      </c>
      <c r="CF329" s="154" t="s">
        <v>199</v>
      </c>
      <c r="CG329" s="154" t="s">
        <v>199</v>
      </c>
      <c r="CH329" s="154" t="s">
        <v>199</v>
      </c>
      <c r="CI329" s="154" t="s">
        <v>199</v>
      </c>
      <c r="CJ329" s="154" t="s">
        <v>199</v>
      </c>
      <c r="CK329" s="154" t="s">
        <v>199</v>
      </c>
      <c r="CL329" s="154" t="s">
        <v>199</v>
      </c>
      <c r="CM329" s="154" t="s">
        <v>199</v>
      </c>
      <c r="CN329" s="154" t="s">
        <v>199</v>
      </c>
      <c r="CO329" s="154" t="s">
        <v>199</v>
      </c>
      <c r="CP329" s="154" t="s">
        <v>199</v>
      </c>
      <c r="CQ329" s="154" t="s">
        <v>199</v>
      </c>
      <c r="CR329" s="154" t="s">
        <v>199</v>
      </c>
      <c r="CS329" s="154" t="s">
        <v>199</v>
      </c>
      <c r="CT329" s="154" t="s">
        <v>199</v>
      </c>
      <c r="CU329" s="154" t="s">
        <v>199</v>
      </c>
      <c r="CV329" s="154" t="s">
        <v>199</v>
      </c>
      <c r="CW329" s="154" t="s">
        <v>199</v>
      </c>
      <c r="CX329" s="154" t="s">
        <v>199</v>
      </c>
      <c r="CY329" s="154" t="s">
        <v>199</v>
      </c>
      <c r="CZ329" s="154" t="s">
        <v>199</v>
      </c>
      <c r="DA329" s="154" t="s">
        <v>199</v>
      </c>
      <c r="DB329" s="154" t="s">
        <v>199</v>
      </c>
      <c r="DC329" s="154" t="s">
        <v>199</v>
      </c>
      <c r="DD329" s="154" t="s">
        <v>199</v>
      </c>
      <c r="DE329" s="154" t="s">
        <v>199</v>
      </c>
    </row>
    <row r="330" spans="1:109" x14ac:dyDescent="0.1">
      <c r="A330" s="113" t="s">
        <v>212</v>
      </c>
      <c r="B330" s="154" t="s">
        <v>199</v>
      </c>
      <c r="C330" s="154" t="s">
        <v>199</v>
      </c>
      <c r="D330" s="154" t="s">
        <v>199</v>
      </c>
      <c r="E330" s="154" t="s">
        <v>199</v>
      </c>
      <c r="F330" s="154" t="s">
        <v>199</v>
      </c>
      <c r="G330" s="154" t="s">
        <v>199</v>
      </c>
      <c r="H330" s="154" t="s">
        <v>199</v>
      </c>
      <c r="I330" s="154" t="s">
        <v>199</v>
      </c>
      <c r="J330" s="154" t="s">
        <v>199</v>
      </c>
      <c r="K330" s="154" t="s">
        <v>199</v>
      </c>
      <c r="L330" s="154" t="s">
        <v>199</v>
      </c>
      <c r="M330" s="154" t="s">
        <v>199</v>
      </c>
      <c r="N330" s="154" t="s">
        <v>199</v>
      </c>
      <c r="O330" s="154" t="s">
        <v>199</v>
      </c>
      <c r="P330" s="154" t="s">
        <v>199</v>
      </c>
      <c r="Q330" s="154" t="s">
        <v>199</v>
      </c>
      <c r="R330" s="154" t="s">
        <v>199</v>
      </c>
      <c r="S330" s="154" t="s">
        <v>199</v>
      </c>
      <c r="T330" s="154" t="s">
        <v>199</v>
      </c>
      <c r="U330" s="154" t="s">
        <v>199</v>
      </c>
      <c r="V330" s="154" t="s">
        <v>199</v>
      </c>
      <c r="W330" s="154" t="s">
        <v>199</v>
      </c>
      <c r="X330" s="154" t="s">
        <v>199</v>
      </c>
      <c r="Y330" s="154" t="s">
        <v>199</v>
      </c>
      <c r="Z330" s="154" t="s">
        <v>199</v>
      </c>
      <c r="AA330" s="154" t="s">
        <v>199</v>
      </c>
      <c r="AB330" s="154" t="s">
        <v>199</v>
      </c>
      <c r="AC330" s="154" t="s">
        <v>199</v>
      </c>
      <c r="AD330" s="154" t="s">
        <v>199</v>
      </c>
      <c r="AE330" s="154" t="s">
        <v>199</v>
      </c>
      <c r="AF330" s="154" t="s">
        <v>199</v>
      </c>
      <c r="AG330" s="154" t="s">
        <v>199</v>
      </c>
      <c r="AH330" s="154" t="s">
        <v>199</v>
      </c>
      <c r="AI330" s="154" t="s">
        <v>199</v>
      </c>
      <c r="AJ330" s="154" t="s">
        <v>199</v>
      </c>
      <c r="AK330" s="154" t="s">
        <v>199</v>
      </c>
      <c r="AL330" s="154" t="s">
        <v>199</v>
      </c>
      <c r="AM330" s="154" t="s">
        <v>199</v>
      </c>
      <c r="AN330" s="154" t="s">
        <v>199</v>
      </c>
      <c r="AO330" s="154" t="s">
        <v>199</v>
      </c>
      <c r="AP330" s="154" t="s">
        <v>199</v>
      </c>
      <c r="AQ330" s="154" t="s">
        <v>199</v>
      </c>
      <c r="AR330" s="154" t="s">
        <v>199</v>
      </c>
      <c r="AS330" s="154" t="s">
        <v>199</v>
      </c>
      <c r="AT330" s="154" t="s">
        <v>199</v>
      </c>
      <c r="AU330" s="154" t="s">
        <v>199</v>
      </c>
      <c r="AV330" s="154" t="s">
        <v>199</v>
      </c>
      <c r="AW330" s="154" t="s">
        <v>199</v>
      </c>
      <c r="AX330" s="154" t="s">
        <v>199</v>
      </c>
      <c r="AY330" s="154" t="s">
        <v>199</v>
      </c>
      <c r="AZ330" s="154" t="s">
        <v>199</v>
      </c>
      <c r="BA330" s="154" t="s">
        <v>199</v>
      </c>
      <c r="BB330" s="154" t="s">
        <v>199</v>
      </c>
      <c r="BC330" s="154" t="s">
        <v>199</v>
      </c>
      <c r="BD330" s="153">
        <v>1.20509</v>
      </c>
      <c r="BE330" s="153">
        <v>1.14517</v>
      </c>
      <c r="BF330" s="153">
        <v>1.2977099999999999</v>
      </c>
      <c r="BG330" s="153">
        <v>1.5201199999999999</v>
      </c>
      <c r="BH330" s="153">
        <v>1.1995499999999999</v>
      </c>
      <c r="BI330" s="154" t="s">
        <v>199</v>
      </c>
      <c r="BJ330" s="153">
        <v>1.31738</v>
      </c>
      <c r="BK330" s="154" t="s">
        <v>199</v>
      </c>
      <c r="BL330" s="153">
        <v>1.5716300000000001</v>
      </c>
      <c r="BM330" s="153">
        <v>1.5021100000000001</v>
      </c>
      <c r="BN330" s="153">
        <v>0.89505000000000001</v>
      </c>
      <c r="BO330" s="153">
        <v>0.80739000000000005</v>
      </c>
      <c r="BP330" s="153">
        <v>0.69628000000000001</v>
      </c>
      <c r="BQ330" s="154" t="s">
        <v>199</v>
      </c>
      <c r="BR330" s="153">
        <v>0.29310999999999998</v>
      </c>
      <c r="BS330" s="153">
        <v>0.29841000000000001</v>
      </c>
      <c r="BT330" s="154" t="s">
        <v>199</v>
      </c>
      <c r="BU330" s="153">
        <v>0.70372000000000001</v>
      </c>
      <c r="BV330" s="154" t="s">
        <v>199</v>
      </c>
      <c r="BW330" s="154" t="s">
        <v>199</v>
      </c>
      <c r="BX330" s="154" t="s">
        <v>199</v>
      </c>
      <c r="BY330" s="154" t="s">
        <v>199</v>
      </c>
      <c r="BZ330" s="154" t="s">
        <v>199</v>
      </c>
      <c r="CA330" s="154" t="s">
        <v>199</v>
      </c>
      <c r="CB330" s="154" t="s">
        <v>199</v>
      </c>
      <c r="CC330" s="154" t="s">
        <v>199</v>
      </c>
      <c r="CD330" s="154" t="s">
        <v>199</v>
      </c>
      <c r="CE330" s="154" t="s">
        <v>199</v>
      </c>
      <c r="CF330" s="154" t="s">
        <v>199</v>
      </c>
      <c r="CG330" s="154" t="s">
        <v>199</v>
      </c>
      <c r="CH330" s="154" t="s">
        <v>199</v>
      </c>
      <c r="CI330" s="154" t="s">
        <v>199</v>
      </c>
      <c r="CJ330" s="154" t="s">
        <v>199</v>
      </c>
      <c r="CK330" s="154" t="s">
        <v>199</v>
      </c>
      <c r="CL330" s="154" t="s">
        <v>199</v>
      </c>
      <c r="CM330" s="154" t="s">
        <v>199</v>
      </c>
      <c r="CN330" s="154" t="s">
        <v>199</v>
      </c>
      <c r="CO330" s="154" t="s">
        <v>199</v>
      </c>
      <c r="CP330" s="154" t="s">
        <v>199</v>
      </c>
      <c r="CQ330" s="154" t="s">
        <v>199</v>
      </c>
      <c r="CR330" s="154" t="s">
        <v>199</v>
      </c>
      <c r="CS330" s="154" t="s">
        <v>199</v>
      </c>
      <c r="CT330" s="154" t="s">
        <v>199</v>
      </c>
      <c r="CU330" s="154" t="s">
        <v>199</v>
      </c>
      <c r="CV330" s="154" t="s">
        <v>199</v>
      </c>
      <c r="CW330" s="154" t="s">
        <v>199</v>
      </c>
      <c r="CX330" s="154" t="s">
        <v>199</v>
      </c>
      <c r="CY330" s="154" t="s">
        <v>199</v>
      </c>
      <c r="CZ330" s="154" t="s">
        <v>199</v>
      </c>
      <c r="DA330" s="154" t="s">
        <v>199</v>
      </c>
      <c r="DB330" s="154" t="s">
        <v>199</v>
      </c>
      <c r="DC330" s="154" t="s">
        <v>199</v>
      </c>
      <c r="DD330" s="154" t="s">
        <v>199</v>
      </c>
      <c r="DE330" s="154" t="s">
        <v>199</v>
      </c>
    </row>
    <row r="331" spans="1:109" x14ac:dyDescent="0.1">
      <c r="A331" s="113" t="s">
        <v>213</v>
      </c>
      <c r="B331" s="154" t="s">
        <v>199</v>
      </c>
      <c r="C331" s="154" t="s">
        <v>199</v>
      </c>
      <c r="D331" s="154" t="s">
        <v>199</v>
      </c>
      <c r="E331" s="154" t="s">
        <v>199</v>
      </c>
      <c r="F331" s="154" t="s">
        <v>199</v>
      </c>
      <c r="G331" s="154" t="s">
        <v>199</v>
      </c>
      <c r="H331" s="154" t="s">
        <v>199</v>
      </c>
      <c r="I331" s="154" t="s">
        <v>199</v>
      </c>
      <c r="J331" s="154" t="s">
        <v>199</v>
      </c>
      <c r="K331" s="154" t="s">
        <v>199</v>
      </c>
      <c r="L331" s="154" t="s">
        <v>199</v>
      </c>
      <c r="M331" s="154" t="s">
        <v>199</v>
      </c>
      <c r="N331" s="154" t="s">
        <v>199</v>
      </c>
      <c r="O331" s="154" t="s">
        <v>199</v>
      </c>
      <c r="P331" s="154" t="s">
        <v>199</v>
      </c>
      <c r="Q331" s="154" t="s">
        <v>199</v>
      </c>
      <c r="R331" s="154" t="s">
        <v>199</v>
      </c>
      <c r="S331" s="154" t="s">
        <v>199</v>
      </c>
      <c r="T331" s="154" t="s">
        <v>199</v>
      </c>
      <c r="U331" s="154" t="s">
        <v>199</v>
      </c>
      <c r="V331" s="154" t="s">
        <v>199</v>
      </c>
      <c r="W331" s="154" t="s">
        <v>199</v>
      </c>
      <c r="X331" s="154" t="s">
        <v>199</v>
      </c>
      <c r="Y331" s="154" t="s">
        <v>199</v>
      </c>
      <c r="Z331" s="154" t="s">
        <v>199</v>
      </c>
      <c r="AA331" s="154" t="s">
        <v>199</v>
      </c>
      <c r="AB331" s="154" t="s">
        <v>199</v>
      </c>
      <c r="AC331" s="154" t="s">
        <v>199</v>
      </c>
      <c r="AD331" s="154" t="s">
        <v>199</v>
      </c>
      <c r="AE331" s="154" t="s">
        <v>199</v>
      </c>
      <c r="AF331" s="154" t="s">
        <v>199</v>
      </c>
      <c r="AG331" s="154" t="s">
        <v>199</v>
      </c>
      <c r="AH331" s="154" t="s">
        <v>199</v>
      </c>
      <c r="AI331" s="154" t="s">
        <v>199</v>
      </c>
      <c r="AJ331" s="154" t="s">
        <v>199</v>
      </c>
      <c r="AK331" s="154" t="s">
        <v>199</v>
      </c>
      <c r="AL331" s="154" t="s">
        <v>199</v>
      </c>
      <c r="AM331" s="154" t="s">
        <v>199</v>
      </c>
      <c r="AN331" s="154" t="s">
        <v>199</v>
      </c>
      <c r="AO331" s="154" t="s">
        <v>199</v>
      </c>
      <c r="AP331" s="154" t="s">
        <v>199</v>
      </c>
      <c r="AQ331" s="154" t="s">
        <v>199</v>
      </c>
      <c r="AR331" s="154" t="s">
        <v>199</v>
      </c>
      <c r="AS331" s="154" t="s">
        <v>199</v>
      </c>
      <c r="AT331" s="154" t="s">
        <v>199</v>
      </c>
      <c r="AU331" s="154" t="s">
        <v>199</v>
      </c>
      <c r="AV331" s="154" t="s">
        <v>199</v>
      </c>
      <c r="AW331" s="154" t="s">
        <v>199</v>
      </c>
      <c r="AX331" s="154" t="s">
        <v>199</v>
      </c>
      <c r="AY331" s="154" t="s">
        <v>199</v>
      </c>
      <c r="AZ331" s="154" t="s">
        <v>199</v>
      </c>
      <c r="BA331" s="154" t="s">
        <v>199</v>
      </c>
      <c r="BB331" s="154" t="s">
        <v>199</v>
      </c>
      <c r="BC331" s="154" t="s">
        <v>199</v>
      </c>
      <c r="BD331" s="153">
        <v>1.20509</v>
      </c>
      <c r="BE331" s="153">
        <v>1.14517</v>
      </c>
      <c r="BF331" s="153">
        <v>1.2977099999999999</v>
      </c>
      <c r="BG331" s="153">
        <v>1.46</v>
      </c>
      <c r="BH331" s="153">
        <v>1.1995499999999999</v>
      </c>
      <c r="BI331" s="154" t="s">
        <v>199</v>
      </c>
      <c r="BJ331" s="153">
        <v>1.31738</v>
      </c>
      <c r="BK331" s="154" t="s">
        <v>199</v>
      </c>
      <c r="BL331" s="153">
        <v>1.5716300000000001</v>
      </c>
      <c r="BM331" s="153">
        <v>1.5021100000000001</v>
      </c>
      <c r="BN331" s="153">
        <v>0.89505000000000001</v>
      </c>
      <c r="BO331" s="153">
        <v>0.80739000000000005</v>
      </c>
      <c r="BP331" s="153">
        <v>0.69628000000000001</v>
      </c>
      <c r="BQ331" s="154" t="s">
        <v>199</v>
      </c>
      <c r="BR331" s="153">
        <v>0.29310999999999998</v>
      </c>
      <c r="BS331" s="153">
        <v>0.29841000000000001</v>
      </c>
      <c r="BT331" s="154" t="s">
        <v>199</v>
      </c>
      <c r="BU331" s="153">
        <v>0.70372000000000001</v>
      </c>
      <c r="BV331" s="154" t="s">
        <v>199</v>
      </c>
      <c r="BW331" s="154" t="s">
        <v>199</v>
      </c>
      <c r="BX331" s="154" t="s">
        <v>199</v>
      </c>
      <c r="BY331" s="154" t="s">
        <v>199</v>
      </c>
      <c r="BZ331" s="154" t="s">
        <v>199</v>
      </c>
      <c r="CA331" s="154" t="s">
        <v>199</v>
      </c>
      <c r="CB331" s="154" t="s">
        <v>199</v>
      </c>
      <c r="CC331" s="154" t="s">
        <v>199</v>
      </c>
      <c r="CD331" s="154" t="s">
        <v>199</v>
      </c>
      <c r="CE331" s="154" t="s">
        <v>199</v>
      </c>
      <c r="CF331" s="154" t="s">
        <v>199</v>
      </c>
      <c r="CG331" s="154" t="s">
        <v>199</v>
      </c>
      <c r="CH331" s="154" t="s">
        <v>199</v>
      </c>
      <c r="CI331" s="154" t="s">
        <v>199</v>
      </c>
      <c r="CJ331" s="154" t="s">
        <v>199</v>
      </c>
      <c r="CK331" s="154" t="s">
        <v>199</v>
      </c>
      <c r="CL331" s="154" t="s">
        <v>199</v>
      </c>
      <c r="CM331" s="154" t="s">
        <v>199</v>
      </c>
      <c r="CN331" s="154" t="s">
        <v>199</v>
      </c>
      <c r="CO331" s="154" t="s">
        <v>199</v>
      </c>
      <c r="CP331" s="154" t="s">
        <v>199</v>
      </c>
      <c r="CQ331" s="154" t="s">
        <v>199</v>
      </c>
      <c r="CR331" s="154" t="s">
        <v>199</v>
      </c>
      <c r="CS331" s="154" t="s">
        <v>199</v>
      </c>
      <c r="CT331" s="154" t="s">
        <v>199</v>
      </c>
      <c r="CU331" s="154" t="s">
        <v>199</v>
      </c>
      <c r="CV331" s="154" t="s">
        <v>199</v>
      </c>
      <c r="CW331" s="154" t="s">
        <v>199</v>
      </c>
      <c r="CX331" s="154" t="s">
        <v>199</v>
      </c>
      <c r="CY331" s="154" t="s">
        <v>199</v>
      </c>
      <c r="CZ331" s="154" t="s">
        <v>199</v>
      </c>
      <c r="DA331" s="154" t="s">
        <v>199</v>
      </c>
      <c r="DB331" s="154" t="s">
        <v>199</v>
      </c>
      <c r="DC331" s="154" t="s">
        <v>199</v>
      </c>
      <c r="DD331" s="154" t="s">
        <v>199</v>
      </c>
      <c r="DE331" s="154" t="s">
        <v>199</v>
      </c>
    </row>
    <row r="332" spans="1:109" x14ac:dyDescent="0.1">
      <c r="A332" s="113" t="s">
        <v>214</v>
      </c>
      <c r="B332" s="154" t="s">
        <v>199</v>
      </c>
      <c r="C332" s="154" t="s">
        <v>199</v>
      </c>
      <c r="D332" s="154" t="s">
        <v>199</v>
      </c>
      <c r="E332" s="154" t="s">
        <v>199</v>
      </c>
      <c r="F332" s="154" t="s">
        <v>199</v>
      </c>
      <c r="G332" s="154" t="s">
        <v>199</v>
      </c>
      <c r="H332" s="154" t="s">
        <v>199</v>
      </c>
      <c r="I332" s="154" t="s">
        <v>199</v>
      </c>
      <c r="J332" s="154" t="s">
        <v>199</v>
      </c>
      <c r="K332" s="154" t="s">
        <v>199</v>
      </c>
      <c r="L332" s="154" t="s">
        <v>199</v>
      </c>
      <c r="M332" s="154" t="s">
        <v>199</v>
      </c>
      <c r="N332" s="154" t="s">
        <v>199</v>
      </c>
      <c r="O332" s="154" t="s">
        <v>199</v>
      </c>
      <c r="P332" s="154" t="s">
        <v>199</v>
      </c>
      <c r="Q332" s="154" t="s">
        <v>199</v>
      </c>
      <c r="R332" s="154" t="s">
        <v>199</v>
      </c>
      <c r="S332" s="154" t="s">
        <v>199</v>
      </c>
      <c r="T332" s="154" t="s">
        <v>199</v>
      </c>
      <c r="U332" s="154" t="s">
        <v>199</v>
      </c>
      <c r="V332" s="154" t="s">
        <v>199</v>
      </c>
      <c r="W332" s="154" t="s">
        <v>199</v>
      </c>
      <c r="X332" s="154" t="s">
        <v>199</v>
      </c>
      <c r="Y332" s="154" t="s">
        <v>199</v>
      </c>
      <c r="Z332" s="154" t="s">
        <v>199</v>
      </c>
      <c r="AA332" s="154" t="s">
        <v>199</v>
      </c>
      <c r="AB332" s="154" t="s">
        <v>199</v>
      </c>
      <c r="AC332" s="154" t="s">
        <v>199</v>
      </c>
      <c r="AD332" s="154" t="s">
        <v>199</v>
      </c>
      <c r="AE332" s="154" t="s">
        <v>199</v>
      </c>
      <c r="AF332" s="154" t="s">
        <v>199</v>
      </c>
      <c r="AG332" s="154" t="s">
        <v>199</v>
      </c>
      <c r="AH332" s="154" t="s">
        <v>199</v>
      </c>
      <c r="AI332" s="154" t="s">
        <v>199</v>
      </c>
      <c r="AJ332" s="154" t="s">
        <v>199</v>
      </c>
      <c r="AK332" s="154" t="s">
        <v>199</v>
      </c>
      <c r="AL332" s="154" t="s">
        <v>199</v>
      </c>
      <c r="AM332" s="154" t="s">
        <v>199</v>
      </c>
      <c r="AN332" s="154" t="s">
        <v>199</v>
      </c>
      <c r="AO332" s="154" t="s">
        <v>199</v>
      </c>
      <c r="AP332" s="154" t="s">
        <v>199</v>
      </c>
      <c r="AQ332" s="154" t="s">
        <v>199</v>
      </c>
      <c r="AR332" s="154" t="s">
        <v>199</v>
      </c>
      <c r="AS332" s="154" t="s">
        <v>199</v>
      </c>
      <c r="AT332" s="154" t="s">
        <v>199</v>
      </c>
      <c r="AU332" s="154" t="s">
        <v>199</v>
      </c>
      <c r="AV332" s="154" t="s">
        <v>199</v>
      </c>
      <c r="AW332" s="154" t="s">
        <v>199</v>
      </c>
      <c r="AX332" s="154" t="s">
        <v>199</v>
      </c>
      <c r="AY332" s="154" t="s">
        <v>199</v>
      </c>
      <c r="AZ332" s="154" t="s">
        <v>199</v>
      </c>
      <c r="BA332" s="154" t="s">
        <v>199</v>
      </c>
      <c r="BB332" s="154" t="s">
        <v>199</v>
      </c>
      <c r="BC332" s="154" t="s">
        <v>199</v>
      </c>
      <c r="BD332" s="148">
        <v>0</v>
      </c>
      <c r="BE332" s="148">
        <v>0</v>
      </c>
      <c r="BF332" s="148">
        <v>0</v>
      </c>
      <c r="BG332" s="148">
        <v>2.8340000000000001E-2</v>
      </c>
      <c r="BH332" s="148">
        <v>0</v>
      </c>
      <c r="BI332" s="154" t="s">
        <v>199</v>
      </c>
      <c r="BJ332" s="148">
        <v>0</v>
      </c>
      <c r="BK332" s="154" t="s">
        <v>199</v>
      </c>
      <c r="BL332" s="148">
        <v>0</v>
      </c>
      <c r="BM332" s="148">
        <v>0</v>
      </c>
      <c r="BN332" s="148">
        <v>0</v>
      </c>
      <c r="BO332" s="148">
        <v>0</v>
      </c>
      <c r="BP332" s="148">
        <v>0</v>
      </c>
      <c r="BQ332" s="154" t="s">
        <v>199</v>
      </c>
      <c r="BR332" s="148">
        <v>0</v>
      </c>
      <c r="BS332" s="148">
        <v>0</v>
      </c>
      <c r="BT332" s="154" t="s">
        <v>199</v>
      </c>
      <c r="BU332" s="148">
        <v>0</v>
      </c>
      <c r="BV332" s="154" t="s">
        <v>199</v>
      </c>
      <c r="BW332" s="154" t="s">
        <v>199</v>
      </c>
      <c r="BX332" s="154" t="s">
        <v>199</v>
      </c>
      <c r="BY332" s="154" t="s">
        <v>199</v>
      </c>
      <c r="BZ332" s="154" t="s">
        <v>199</v>
      </c>
      <c r="CA332" s="154" t="s">
        <v>199</v>
      </c>
      <c r="CB332" s="154" t="s">
        <v>199</v>
      </c>
      <c r="CC332" s="154" t="s">
        <v>199</v>
      </c>
      <c r="CD332" s="154" t="s">
        <v>199</v>
      </c>
      <c r="CE332" s="154" t="s">
        <v>199</v>
      </c>
      <c r="CF332" s="154" t="s">
        <v>199</v>
      </c>
      <c r="CG332" s="154" t="s">
        <v>199</v>
      </c>
      <c r="CH332" s="154" t="s">
        <v>199</v>
      </c>
      <c r="CI332" s="154" t="s">
        <v>199</v>
      </c>
      <c r="CJ332" s="154" t="s">
        <v>199</v>
      </c>
      <c r="CK332" s="154" t="s">
        <v>199</v>
      </c>
      <c r="CL332" s="154" t="s">
        <v>199</v>
      </c>
      <c r="CM332" s="154" t="s">
        <v>199</v>
      </c>
      <c r="CN332" s="154" t="s">
        <v>199</v>
      </c>
      <c r="CO332" s="154" t="s">
        <v>199</v>
      </c>
      <c r="CP332" s="154" t="s">
        <v>199</v>
      </c>
      <c r="CQ332" s="154" t="s">
        <v>199</v>
      </c>
      <c r="CR332" s="154" t="s">
        <v>199</v>
      </c>
      <c r="CS332" s="154" t="s">
        <v>199</v>
      </c>
      <c r="CT332" s="154" t="s">
        <v>199</v>
      </c>
      <c r="CU332" s="154" t="s">
        <v>199</v>
      </c>
      <c r="CV332" s="154" t="s">
        <v>199</v>
      </c>
      <c r="CW332" s="154" t="s">
        <v>199</v>
      </c>
      <c r="CX332" s="154" t="s">
        <v>199</v>
      </c>
      <c r="CY332" s="154" t="s">
        <v>199</v>
      </c>
      <c r="CZ332" s="154" t="s">
        <v>199</v>
      </c>
      <c r="DA332" s="154" t="s">
        <v>199</v>
      </c>
      <c r="DB332" s="154" t="s">
        <v>199</v>
      </c>
      <c r="DC332" s="154" t="s">
        <v>199</v>
      </c>
      <c r="DD332" s="154" t="s">
        <v>199</v>
      </c>
      <c r="DE332" s="154" t="s">
        <v>199</v>
      </c>
    </row>
    <row r="333" spans="1:109" x14ac:dyDescent="0.1">
      <c r="A333" s="113" t="s">
        <v>215</v>
      </c>
      <c r="B333" s="154" t="s">
        <v>199</v>
      </c>
      <c r="C333" s="154" t="s">
        <v>199</v>
      </c>
      <c r="D333" s="154" t="s">
        <v>199</v>
      </c>
      <c r="E333" s="154" t="s">
        <v>199</v>
      </c>
      <c r="F333" s="154" t="s">
        <v>199</v>
      </c>
      <c r="G333" s="154" t="s">
        <v>199</v>
      </c>
      <c r="H333" s="154" t="s">
        <v>199</v>
      </c>
      <c r="I333" s="154" t="s">
        <v>199</v>
      </c>
      <c r="J333" s="154" t="s">
        <v>199</v>
      </c>
      <c r="K333" s="154" t="s">
        <v>199</v>
      </c>
      <c r="L333" s="154" t="s">
        <v>199</v>
      </c>
      <c r="M333" s="154" t="s">
        <v>199</v>
      </c>
      <c r="N333" s="154" t="s">
        <v>199</v>
      </c>
      <c r="O333" s="154" t="s">
        <v>199</v>
      </c>
      <c r="P333" s="154" t="s">
        <v>199</v>
      </c>
      <c r="Q333" s="154" t="s">
        <v>199</v>
      </c>
      <c r="R333" s="154" t="s">
        <v>199</v>
      </c>
      <c r="S333" s="154" t="s">
        <v>199</v>
      </c>
      <c r="T333" s="154" t="s">
        <v>199</v>
      </c>
      <c r="U333" s="154" t="s">
        <v>199</v>
      </c>
      <c r="V333" s="154" t="s">
        <v>199</v>
      </c>
      <c r="W333" s="154" t="s">
        <v>199</v>
      </c>
      <c r="X333" s="154" t="s">
        <v>199</v>
      </c>
      <c r="Y333" s="154" t="s">
        <v>199</v>
      </c>
      <c r="Z333" s="154" t="s">
        <v>199</v>
      </c>
      <c r="AA333" s="154" t="s">
        <v>199</v>
      </c>
      <c r="AB333" s="154" t="s">
        <v>199</v>
      </c>
      <c r="AC333" s="154" t="s">
        <v>199</v>
      </c>
      <c r="AD333" s="154" t="s">
        <v>199</v>
      </c>
      <c r="AE333" s="154" t="s">
        <v>199</v>
      </c>
      <c r="AF333" s="154" t="s">
        <v>199</v>
      </c>
      <c r="AG333" s="154" t="s">
        <v>199</v>
      </c>
      <c r="AH333" s="154" t="s">
        <v>199</v>
      </c>
      <c r="AI333" s="154" t="s">
        <v>199</v>
      </c>
      <c r="AJ333" s="154" t="s">
        <v>199</v>
      </c>
      <c r="AK333" s="154" t="s">
        <v>199</v>
      </c>
      <c r="AL333" s="154" t="s">
        <v>199</v>
      </c>
      <c r="AM333" s="154" t="s">
        <v>199</v>
      </c>
      <c r="AN333" s="154" t="s">
        <v>199</v>
      </c>
      <c r="AO333" s="154" t="s">
        <v>199</v>
      </c>
      <c r="AP333" s="154" t="s">
        <v>199</v>
      </c>
      <c r="AQ333" s="154" t="s">
        <v>199</v>
      </c>
      <c r="AR333" s="154" t="s">
        <v>199</v>
      </c>
      <c r="AS333" s="154" t="s">
        <v>199</v>
      </c>
      <c r="AT333" s="154" t="s">
        <v>199</v>
      </c>
      <c r="AU333" s="154" t="s">
        <v>199</v>
      </c>
      <c r="AV333" s="154" t="s">
        <v>199</v>
      </c>
      <c r="AW333" s="154" t="s">
        <v>199</v>
      </c>
      <c r="AX333" s="154" t="s">
        <v>199</v>
      </c>
      <c r="AY333" s="154" t="s">
        <v>199</v>
      </c>
      <c r="AZ333" s="154" t="s">
        <v>199</v>
      </c>
      <c r="BA333" s="154" t="s">
        <v>199</v>
      </c>
      <c r="BB333" s="154" t="s">
        <v>199</v>
      </c>
      <c r="BC333" s="154" t="s">
        <v>199</v>
      </c>
      <c r="BD333" s="154" t="s">
        <v>177</v>
      </c>
      <c r="BE333" s="154" t="s">
        <v>177</v>
      </c>
      <c r="BF333" s="154" t="s">
        <v>177</v>
      </c>
      <c r="BG333" s="154" t="s">
        <v>216</v>
      </c>
      <c r="BH333" s="154" t="s">
        <v>177</v>
      </c>
      <c r="BI333" s="154" t="s">
        <v>199</v>
      </c>
      <c r="BJ333" s="154" t="s">
        <v>177</v>
      </c>
      <c r="BK333" s="154" t="s">
        <v>199</v>
      </c>
      <c r="BL333" s="154" t="s">
        <v>177</v>
      </c>
      <c r="BM333" s="154" t="s">
        <v>177</v>
      </c>
      <c r="BN333" s="154" t="s">
        <v>177</v>
      </c>
      <c r="BO333" s="154" t="s">
        <v>177</v>
      </c>
      <c r="BP333" s="154" t="s">
        <v>177</v>
      </c>
      <c r="BQ333" s="154" t="s">
        <v>199</v>
      </c>
      <c r="BR333" s="154" t="s">
        <v>177</v>
      </c>
      <c r="BS333" s="154" t="s">
        <v>177</v>
      </c>
      <c r="BT333" s="154" t="s">
        <v>199</v>
      </c>
      <c r="BU333" s="154" t="s">
        <v>177</v>
      </c>
      <c r="BV333" s="154" t="s">
        <v>199</v>
      </c>
      <c r="BW333" s="154" t="s">
        <v>199</v>
      </c>
      <c r="BX333" s="154" t="s">
        <v>199</v>
      </c>
      <c r="BY333" s="154" t="s">
        <v>199</v>
      </c>
      <c r="BZ333" s="154" t="s">
        <v>199</v>
      </c>
      <c r="CA333" s="154" t="s">
        <v>199</v>
      </c>
      <c r="CB333" s="154" t="s">
        <v>199</v>
      </c>
      <c r="CC333" s="154" t="s">
        <v>199</v>
      </c>
      <c r="CD333" s="154" t="s">
        <v>199</v>
      </c>
      <c r="CE333" s="154" t="s">
        <v>199</v>
      </c>
      <c r="CF333" s="154" t="s">
        <v>199</v>
      </c>
      <c r="CG333" s="154" t="s">
        <v>199</v>
      </c>
      <c r="CH333" s="154" t="s">
        <v>199</v>
      </c>
      <c r="CI333" s="154" t="s">
        <v>199</v>
      </c>
      <c r="CJ333" s="154" t="s">
        <v>199</v>
      </c>
      <c r="CK333" s="154" t="s">
        <v>199</v>
      </c>
      <c r="CL333" s="154" t="s">
        <v>199</v>
      </c>
      <c r="CM333" s="154" t="s">
        <v>199</v>
      </c>
      <c r="CN333" s="154" t="s">
        <v>199</v>
      </c>
      <c r="CO333" s="154" t="s">
        <v>199</v>
      </c>
      <c r="CP333" s="154" t="s">
        <v>199</v>
      </c>
      <c r="CQ333" s="154" t="s">
        <v>199</v>
      </c>
      <c r="CR333" s="154" t="s">
        <v>199</v>
      </c>
      <c r="CS333" s="154" t="s">
        <v>199</v>
      </c>
      <c r="CT333" s="154" t="s">
        <v>199</v>
      </c>
      <c r="CU333" s="154" t="s">
        <v>199</v>
      </c>
      <c r="CV333" s="154" t="s">
        <v>199</v>
      </c>
      <c r="CW333" s="154" t="s">
        <v>199</v>
      </c>
      <c r="CX333" s="154" t="s">
        <v>199</v>
      </c>
      <c r="CY333" s="154" t="s">
        <v>199</v>
      </c>
      <c r="CZ333" s="154" t="s">
        <v>199</v>
      </c>
      <c r="DA333" s="154" t="s">
        <v>199</v>
      </c>
      <c r="DB333" s="154" t="s">
        <v>199</v>
      </c>
      <c r="DC333" s="154" t="s">
        <v>199</v>
      </c>
      <c r="DD333" s="154" t="s">
        <v>199</v>
      </c>
      <c r="DE333" s="154" t="s">
        <v>199</v>
      </c>
    </row>
    <row r="334" spans="1:109" x14ac:dyDescent="0.1">
      <c r="A334" s="113" t="s">
        <v>237</v>
      </c>
      <c r="B334" s="154" t="s">
        <v>199</v>
      </c>
      <c r="C334" s="154" t="s">
        <v>199</v>
      </c>
      <c r="D334" s="154" t="s">
        <v>199</v>
      </c>
      <c r="E334" s="154" t="s">
        <v>199</v>
      </c>
      <c r="F334" s="154" t="s">
        <v>199</v>
      </c>
      <c r="G334" s="154" t="s">
        <v>199</v>
      </c>
      <c r="H334" s="154" t="s">
        <v>199</v>
      </c>
      <c r="I334" s="154" t="s">
        <v>199</v>
      </c>
      <c r="J334" s="154" t="s">
        <v>199</v>
      </c>
      <c r="K334" s="154" t="s">
        <v>199</v>
      </c>
      <c r="L334" s="154" t="s">
        <v>199</v>
      </c>
      <c r="M334" s="154" t="s">
        <v>199</v>
      </c>
      <c r="N334" s="154" t="s">
        <v>199</v>
      </c>
      <c r="O334" s="154" t="s">
        <v>199</v>
      </c>
      <c r="P334" s="154" t="s">
        <v>199</v>
      </c>
      <c r="Q334" s="154" t="s">
        <v>199</v>
      </c>
      <c r="R334" s="154" t="s">
        <v>199</v>
      </c>
      <c r="S334" s="154" t="s">
        <v>199</v>
      </c>
      <c r="T334" s="154" t="s">
        <v>199</v>
      </c>
      <c r="U334" s="154" t="s">
        <v>199</v>
      </c>
      <c r="V334" s="154" t="s">
        <v>199</v>
      </c>
      <c r="W334" s="154" t="s">
        <v>199</v>
      </c>
      <c r="X334" s="154" t="s">
        <v>199</v>
      </c>
      <c r="Y334" s="154" t="s">
        <v>199</v>
      </c>
      <c r="Z334" s="154" t="s">
        <v>199</v>
      </c>
      <c r="AA334" s="154" t="s">
        <v>199</v>
      </c>
      <c r="AB334" s="154" t="s">
        <v>199</v>
      </c>
      <c r="AC334" s="154" t="s">
        <v>199</v>
      </c>
      <c r="AD334" s="154" t="s">
        <v>199</v>
      </c>
      <c r="AE334" s="154" t="s">
        <v>199</v>
      </c>
      <c r="AF334" s="154" t="s">
        <v>199</v>
      </c>
      <c r="AG334" s="154" t="s">
        <v>199</v>
      </c>
      <c r="AH334" s="154" t="s">
        <v>199</v>
      </c>
      <c r="AI334" s="154" t="s">
        <v>199</v>
      </c>
      <c r="AJ334" s="154" t="s">
        <v>199</v>
      </c>
      <c r="AK334" s="154" t="s">
        <v>199</v>
      </c>
      <c r="AL334" s="154" t="s">
        <v>199</v>
      </c>
      <c r="AM334" s="154" t="s">
        <v>199</v>
      </c>
      <c r="AN334" s="154" t="s">
        <v>199</v>
      </c>
      <c r="AO334" s="154" t="s">
        <v>199</v>
      </c>
      <c r="AP334" s="154" t="s">
        <v>199</v>
      </c>
      <c r="AQ334" s="154" t="s">
        <v>199</v>
      </c>
      <c r="AR334" s="154" t="s">
        <v>199</v>
      </c>
      <c r="AS334" s="154" t="s">
        <v>199</v>
      </c>
      <c r="AT334" s="154" t="s">
        <v>199</v>
      </c>
      <c r="AU334" s="154" t="s">
        <v>199</v>
      </c>
      <c r="AV334" s="154" t="s">
        <v>199</v>
      </c>
      <c r="AW334" s="154" t="s">
        <v>199</v>
      </c>
      <c r="AX334" s="154" t="s">
        <v>199</v>
      </c>
      <c r="AY334" s="154" t="s">
        <v>199</v>
      </c>
      <c r="AZ334" s="154" t="s">
        <v>199</v>
      </c>
      <c r="BA334" s="154" t="s">
        <v>199</v>
      </c>
      <c r="BB334" s="154" t="s">
        <v>199</v>
      </c>
      <c r="BC334" s="154" t="s">
        <v>199</v>
      </c>
      <c r="BD334" s="154" t="s">
        <v>238</v>
      </c>
      <c r="BE334" s="154" t="s">
        <v>238</v>
      </c>
      <c r="BF334" s="154" t="s">
        <v>238</v>
      </c>
      <c r="BG334" s="154" t="s">
        <v>238</v>
      </c>
      <c r="BH334" s="154" t="s">
        <v>238</v>
      </c>
      <c r="BI334" s="154" t="s">
        <v>199</v>
      </c>
      <c r="BJ334" s="154" t="s">
        <v>238</v>
      </c>
      <c r="BK334" s="154" t="s">
        <v>199</v>
      </c>
      <c r="BL334" s="154" t="s">
        <v>238</v>
      </c>
      <c r="BM334" s="154" t="s">
        <v>238</v>
      </c>
      <c r="BN334" s="154" t="s">
        <v>238</v>
      </c>
      <c r="BO334" s="154" t="s">
        <v>238</v>
      </c>
      <c r="BP334" s="154" t="s">
        <v>238</v>
      </c>
      <c r="BQ334" s="154" t="s">
        <v>199</v>
      </c>
      <c r="BR334" s="154" t="s">
        <v>238</v>
      </c>
      <c r="BS334" s="154" t="s">
        <v>238</v>
      </c>
      <c r="BT334" s="154" t="s">
        <v>199</v>
      </c>
      <c r="BU334" s="154" t="s">
        <v>238</v>
      </c>
      <c r="BV334" s="154" t="s">
        <v>199</v>
      </c>
      <c r="BW334" s="154" t="s">
        <v>199</v>
      </c>
      <c r="BX334" s="154" t="s">
        <v>199</v>
      </c>
      <c r="BY334" s="154" t="s">
        <v>199</v>
      </c>
      <c r="BZ334" s="154" t="s">
        <v>199</v>
      </c>
      <c r="CA334" s="154" t="s">
        <v>199</v>
      </c>
      <c r="CB334" s="154" t="s">
        <v>199</v>
      </c>
      <c r="CC334" s="154" t="s">
        <v>199</v>
      </c>
      <c r="CD334" s="154" t="s">
        <v>199</v>
      </c>
      <c r="CE334" s="154" t="s">
        <v>199</v>
      </c>
      <c r="CF334" s="154" t="s">
        <v>199</v>
      </c>
      <c r="CG334" s="154" t="s">
        <v>199</v>
      </c>
      <c r="CH334" s="154" t="s">
        <v>199</v>
      </c>
      <c r="CI334" s="154" t="s">
        <v>199</v>
      </c>
      <c r="CJ334" s="154" t="s">
        <v>199</v>
      </c>
      <c r="CK334" s="154" t="s">
        <v>199</v>
      </c>
      <c r="CL334" s="154" t="s">
        <v>199</v>
      </c>
      <c r="CM334" s="154" t="s">
        <v>199</v>
      </c>
      <c r="CN334" s="154" t="s">
        <v>199</v>
      </c>
      <c r="CO334" s="154" t="s">
        <v>199</v>
      </c>
      <c r="CP334" s="154" t="s">
        <v>199</v>
      </c>
      <c r="CQ334" s="154" t="s">
        <v>199</v>
      </c>
      <c r="CR334" s="154" t="s">
        <v>199</v>
      </c>
      <c r="CS334" s="154" t="s">
        <v>199</v>
      </c>
      <c r="CT334" s="154" t="s">
        <v>199</v>
      </c>
      <c r="CU334" s="154" t="s">
        <v>199</v>
      </c>
      <c r="CV334" s="154" t="s">
        <v>199</v>
      </c>
      <c r="CW334" s="154" t="s">
        <v>199</v>
      </c>
      <c r="CX334" s="154" t="s">
        <v>199</v>
      </c>
      <c r="CY334" s="154" t="s">
        <v>199</v>
      </c>
      <c r="CZ334" s="154" t="s">
        <v>199</v>
      </c>
      <c r="DA334" s="154" t="s">
        <v>199</v>
      </c>
      <c r="DB334" s="154" t="s">
        <v>199</v>
      </c>
      <c r="DC334" s="154" t="s">
        <v>199</v>
      </c>
      <c r="DD334" s="154" t="s">
        <v>199</v>
      </c>
      <c r="DE334" s="154" t="s">
        <v>199</v>
      </c>
    </row>
    <row r="335" spans="1:109" x14ac:dyDescent="0.1">
      <c r="A335" s="115" t="s">
        <v>266</v>
      </c>
      <c r="B335" s="154" t="s">
        <v>199</v>
      </c>
      <c r="C335" s="154" t="s">
        <v>199</v>
      </c>
      <c r="D335" s="154" t="s">
        <v>199</v>
      </c>
      <c r="E335" s="154" t="s">
        <v>199</v>
      </c>
      <c r="F335" s="154" t="s">
        <v>199</v>
      </c>
      <c r="G335" s="154" t="s">
        <v>199</v>
      </c>
      <c r="H335" s="154" t="s">
        <v>199</v>
      </c>
      <c r="I335" s="154" t="s">
        <v>199</v>
      </c>
      <c r="J335" s="154" t="s">
        <v>199</v>
      </c>
      <c r="K335" s="154" t="s">
        <v>199</v>
      </c>
      <c r="L335" s="154" t="s">
        <v>199</v>
      </c>
      <c r="M335" s="154" t="s">
        <v>199</v>
      </c>
      <c r="N335" s="154" t="s">
        <v>199</v>
      </c>
      <c r="O335" s="154" t="s">
        <v>199</v>
      </c>
      <c r="P335" s="154" t="s">
        <v>199</v>
      </c>
      <c r="Q335" s="154" t="s">
        <v>199</v>
      </c>
      <c r="R335" s="152">
        <v>0.23</v>
      </c>
      <c r="S335" s="154" t="s">
        <v>199</v>
      </c>
      <c r="T335" s="152">
        <v>0.30499999999999999</v>
      </c>
      <c r="U335" s="154" t="s">
        <v>199</v>
      </c>
      <c r="V335" s="154" t="s">
        <v>199</v>
      </c>
      <c r="W335" s="152">
        <v>0.38500000000000001</v>
      </c>
      <c r="X335" s="152">
        <v>0.255</v>
      </c>
      <c r="Y335" s="154" t="s">
        <v>199</v>
      </c>
      <c r="Z335" s="154" t="s">
        <v>199</v>
      </c>
      <c r="AA335" s="152">
        <v>0.38500000000000001</v>
      </c>
      <c r="AB335" s="154" t="s">
        <v>199</v>
      </c>
      <c r="AC335" s="154" t="s">
        <v>199</v>
      </c>
      <c r="AD335" s="154" t="s">
        <v>199</v>
      </c>
      <c r="AE335" s="154" t="s">
        <v>199</v>
      </c>
      <c r="AF335" s="152">
        <v>0.36</v>
      </c>
      <c r="AG335" s="154" t="s">
        <v>199</v>
      </c>
      <c r="AH335" s="154" t="s">
        <v>199</v>
      </c>
      <c r="AI335" s="154" t="s">
        <v>199</v>
      </c>
      <c r="AJ335" s="154" t="s">
        <v>199</v>
      </c>
      <c r="AK335" s="154" t="s">
        <v>199</v>
      </c>
      <c r="AL335" s="154" t="s">
        <v>199</v>
      </c>
      <c r="AM335" s="154" t="s">
        <v>199</v>
      </c>
      <c r="AN335" s="154" t="s">
        <v>199</v>
      </c>
      <c r="AO335" s="154" t="s">
        <v>199</v>
      </c>
      <c r="AP335" s="154" t="s">
        <v>199</v>
      </c>
      <c r="AQ335" s="154" t="s">
        <v>199</v>
      </c>
      <c r="AR335" s="154" t="s">
        <v>199</v>
      </c>
      <c r="AS335" s="154" t="s">
        <v>199</v>
      </c>
      <c r="AT335" s="152">
        <v>0.28499999999999998</v>
      </c>
      <c r="AU335" s="152">
        <v>0.64149999999999996</v>
      </c>
      <c r="AV335" s="152">
        <v>0.62372000000000005</v>
      </c>
      <c r="AW335" s="152">
        <v>0.49149999999999999</v>
      </c>
      <c r="AX335" s="152">
        <v>0.1</v>
      </c>
      <c r="AY335" s="152">
        <v>0.68500000000000005</v>
      </c>
      <c r="AZ335" s="152">
        <v>0.84414999999999996</v>
      </c>
      <c r="BA335" s="152">
        <v>0.57979999999999998</v>
      </c>
      <c r="BB335" s="152">
        <v>0.10715</v>
      </c>
      <c r="BC335" s="152">
        <v>0.80074999999999996</v>
      </c>
      <c r="BD335" s="152">
        <v>0.79834000000000005</v>
      </c>
      <c r="BE335" s="152">
        <v>0.61550000000000005</v>
      </c>
      <c r="BF335" s="152">
        <v>0.1055</v>
      </c>
      <c r="BG335" s="152">
        <v>0.76827999999999996</v>
      </c>
      <c r="BH335" s="152">
        <v>0.83130000000000004</v>
      </c>
      <c r="BI335" s="152">
        <v>0.63139999999999996</v>
      </c>
      <c r="BJ335" s="152">
        <v>0.23899999999999999</v>
      </c>
      <c r="BK335" s="152">
        <v>0.76429999999999998</v>
      </c>
      <c r="BL335" s="152">
        <v>0.78900000000000003</v>
      </c>
      <c r="BM335" s="152">
        <v>0.59</v>
      </c>
      <c r="BN335" s="152">
        <v>0.35594999999999999</v>
      </c>
      <c r="BO335" s="152">
        <v>0.80400000000000005</v>
      </c>
      <c r="BP335" s="152">
        <v>0.74380000000000002</v>
      </c>
      <c r="BQ335" s="152">
        <v>0.48702000000000001</v>
      </c>
      <c r="BR335" s="152">
        <v>0.13780000000000001</v>
      </c>
      <c r="BS335" s="152">
        <v>0.73475000000000001</v>
      </c>
      <c r="BT335" s="152">
        <v>0.66500000000000004</v>
      </c>
      <c r="BU335" s="152">
        <v>0.47710000000000002</v>
      </c>
      <c r="BV335" s="152">
        <v>0.18182000000000001</v>
      </c>
      <c r="BW335" s="152">
        <v>0.60157000000000005</v>
      </c>
      <c r="BX335" s="152">
        <v>0.58499999999999996</v>
      </c>
      <c r="BY335" s="152">
        <v>0.25280000000000002</v>
      </c>
      <c r="BZ335" s="152">
        <v>0.14235999999999999</v>
      </c>
      <c r="CA335" s="152">
        <v>0.46500000000000002</v>
      </c>
      <c r="CB335" s="152">
        <v>0.66868000000000005</v>
      </c>
      <c r="CC335" s="152">
        <v>0.50119999999999998</v>
      </c>
      <c r="CD335" s="152">
        <v>0.16200000000000001</v>
      </c>
      <c r="CE335" s="152">
        <v>0.88319999999999999</v>
      </c>
      <c r="CF335" s="152">
        <v>0.75680000000000003</v>
      </c>
      <c r="CG335" s="152">
        <v>0.62470000000000003</v>
      </c>
      <c r="CH335" s="152">
        <v>0.12859999999999999</v>
      </c>
      <c r="CI335" s="152">
        <v>0.51670000000000005</v>
      </c>
      <c r="CJ335" s="152">
        <v>0.78620000000000001</v>
      </c>
      <c r="CK335" s="152">
        <v>0.83709999999999996</v>
      </c>
      <c r="CL335" s="152">
        <v>0.37783</v>
      </c>
      <c r="CM335" s="152">
        <v>0.89649999999999996</v>
      </c>
      <c r="CN335" s="152">
        <v>0.85309999999999997</v>
      </c>
      <c r="CO335" s="152">
        <v>0.78080000000000005</v>
      </c>
      <c r="CP335" s="152">
        <v>0.14299000000000001</v>
      </c>
      <c r="CQ335" s="152">
        <v>0.9012</v>
      </c>
      <c r="CR335" s="152">
        <v>0.81040000000000001</v>
      </c>
      <c r="CS335" s="152">
        <v>0.67859999999999998</v>
      </c>
      <c r="CT335" s="153">
        <v>0.05</v>
      </c>
      <c r="CU335" s="153">
        <v>1</v>
      </c>
      <c r="CV335" s="153">
        <v>1.1499999999999999</v>
      </c>
      <c r="CW335" s="153">
        <v>0.43</v>
      </c>
      <c r="CX335" s="154" t="s">
        <v>199</v>
      </c>
      <c r="CY335" s="154" t="s">
        <v>199</v>
      </c>
      <c r="CZ335" s="154" t="s">
        <v>199</v>
      </c>
      <c r="DA335" s="154" t="s">
        <v>199</v>
      </c>
      <c r="DB335" s="154" t="s">
        <v>199</v>
      </c>
      <c r="DC335" s="154" t="s">
        <v>199</v>
      </c>
      <c r="DD335" s="154" t="s">
        <v>199</v>
      </c>
      <c r="DE335" s="154" t="s">
        <v>199</v>
      </c>
    </row>
    <row r="336" spans="1:109" x14ac:dyDescent="0.1">
      <c r="A336" s="113" t="s">
        <v>210</v>
      </c>
      <c r="B336" s="154" t="s">
        <v>199</v>
      </c>
      <c r="C336" s="154" t="s">
        <v>199</v>
      </c>
      <c r="D336" s="154" t="s">
        <v>199</v>
      </c>
      <c r="E336" s="154" t="s">
        <v>199</v>
      </c>
      <c r="F336" s="154" t="s">
        <v>199</v>
      </c>
      <c r="G336" s="154" t="s">
        <v>199</v>
      </c>
      <c r="H336" s="154" t="s">
        <v>199</v>
      </c>
      <c r="I336" s="154" t="s">
        <v>199</v>
      </c>
      <c r="J336" s="154" t="s">
        <v>199</v>
      </c>
      <c r="K336" s="154" t="s">
        <v>199</v>
      </c>
      <c r="L336" s="154" t="s">
        <v>199</v>
      </c>
      <c r="M336" s="154" t="s">
        <v>199</v>
      </c>
      <c r="N336" s="154" t="s">
        <v>199</v>
      </c>
      <c r="O336" s="154" t="s">
        <v>199</v>
      </c>
      <c r="P336" s="154" t="s">
        <v>199</v>
      </c>
      <c r="Q336" s="154" t="s">
        <v>199</v>
      </c>
      <c r="R336" s="153">
        <v>0.39</v>
      </c>
      <c r="S336" s="154" t="s">
        <v>199</v>
      </c>
      <c r="T336" s="154" t="s">
        <v>199</v>
      </c>
      <c r="U336" s="154" t="s">
        <v>199</v>
      </c>
      <c r="V336" s="154" t="s">
        <v>199</v>
      </c>
      <c r="W336" s="153">
        <v>0.26715</v>
      </c>
      <c r="X336" s="153">
        <v>0.34949999999999998</v>
      </c>
      <c r="Y336" s="154" t="s">
        <v>199</v>
      </c>
      <c r="Z336" s="154" t="s">
        <v>199</v>
      </c>
      <c r="AA336" s="153">
        <v>0.35499999999999998</v>
      </c>
      <c r="AB336" s="154" t="s">
        <v>199</v>
      </c>
      <c r="AC336" s="154" t="s">
        <v>199</v>
      </c>
      <c r="AD336" s="154" t="s">
        <v>199</v>
      </c>
      <c r="AE336" s="154" t="s">
        <v>199</v>
      </c>
      <c r="AF336" s="153">
        <v>0.375</v>
      </c>
      <c r="AG336" s="154" t="s">
        <v>199</v>
      </c>
      <c r="AH336" s="154" t="s">
        <v>199</v>
      </c>
      <c r="AI336" s="154" t="s">
        <v>199</v>
      </c>
      <c r="AJ336" s="154" t="s">
        <v>199</v>
      </c>
      <c r="AK336" s="154" t="s">
        <v>199</v>
      </c>
      <c r="AL336" s="154" t="s">
        <v>199</v>
      </c>
      <c r="AM336" s="154" t="s">
        <v>199</v>
      </c>
      <c r="AN336" s="154" t="s">
        <v>199</v>
      </c>
      <c r="AO336" s="154" t="s">
        <v>199</v>
      </c>
      <c r="AP336" s="154" t="s">
        <v>199</v>
      </c>
      <c r="AQ336" s="154" t="s">
        <v>199</v>
      </c>
      <c r="AR336" s="154" t="s">
        <v>199</v>
      </c>
      <c r="AS336" s="154" t="s">
        <v>199</v>
      </c>
      <c r="AT336" s="153">
        <v>0.47499999999999998</v>
      </c>
      <c r="AU336" s="153">
        <v>0.46500000000000002</v>
      </c>
      <c r="AV336" s="153">
        <v>0.46</v>
      </c>
      <c r="AW336" s="153">
        <v>0.41749999999999998</v>
      </c>
      <c r="AX336" s="153">
        <v>0.4975</v>
      </c>
      <c r="AY336" s="153">
        <v>0.66166999999999998</v>
      </c>
      <c r="AZ336" s="153">
        <v>0.91500000000000004</v>
      </c>
      <c r="BA336" s="153">
        <v>0.69</v>
      </c>
      <c r="BB336" s="153">
        <v>0.49</v>
      </c>
      <c r="BC336" s="153">
        <v>0.49</v>
      </c>
      <c r="BD336" s="153">
        <v>1.1121399999999999</v>
      </c>
      <c r="BE336" s="153">
        <v>0.56759000000000004</v>
      </c>
      <c r="BF336" s="153">
        <v>0.49847999999999998</v>
      </c>
      <c r="BG336" s="153">
        <v>0.81923999999999997</v>
      </c>
      <c r="BH336" s="153">
        <v>0.73129</v>
      </c>
      <c r="BI336" s="153">
        <v>0.34533000000000003</v>
      </c>
      <c r="BJ336" s="153">
        <v>0.34454000000000001</v>
      </c>
      <c r="BK336" s="153">
        <v>0.51583000000000001</v>
      </c>
      <c r="BL336" s="153">
        <v>0.80945999999999996</v>
      </c>
      <c r="BM336" s="153">
        <v>0.44978000000000001</v>
      </c>
      <c r="BN336" s="153">
        <v>0.36802000000000001</v>
      </c>
      <c r="BO336" s="153">
        <v>0.88775000000000004</v>
      </c>
      <c r="BP336" s="153">
        <v>0.70591999999999999</v>
      </c>
      <c r="BQ336" s="153">
        <v>0.51029999999999998</v>
      </c>
      <c r="BR336" s="153">
        <v>0.42087999999999998</v>
      </c>
      <c r="BS336" s="153">
        <v>1.01424</v>
      </c>
      <c r="BT336" s="153">
        <v>0.65046000000000004</v>
      </c>
      <c r="BU336" s="153">
        <v>0.66335999999999995</v>
      </c>
      <c r="BV336" s="153">
        <v>0.14000000000000001</v>
      </c>
      <c r="BW336" s="153">
        <v>0.93</v>
      </c>
      <c r="BX336" s="153">
        <v>0.46396999999999999</v>
      </c>
      <c r="BY336" s="153">
        <v>0.40210000000000001</v>
      </c>
      <c r="BZ336" s="153">
        <v>1.34</v>
      </c>
      <c r="CA336" s="153">
        <v>0.65256000000000003</v>
      </c>
      <c r="CB336" s="153">
        <v>0.71931999999999996</v>
      </c>
      <c r="CC336" s="153">
        <v>0.57999999999999996</v>
      </c>
      <c r="CD336" s="153">
        <v>0.51</v>
      </c>
      <c r="CE336" s="153">
        <v>1.17</v>
      </c>
      <c r="CF336" s="153">
        <v>0.6</v>
      </c>
      <c r="CG336" s="153">
        <v>0.24</v>
      </c>
      <c r="CH336" s="153">
        <v>0.5</v>
      </c>
      <c r="CI336" s="153">
        <v>0.54</v>
      </c>
      <c r="CJ336" s="153">
        <v>0.72</v>
      </c>
      <c r="CK336" s="153">
        <v>0.505</v>
      </c>
      <c r="CL336" s="153">
        <v>0.38500000000000001</v>
      </c>
      <c r="CM336" s="153">
        <v>0.79500000000000004</v>
      </c>
      <c r="CN336" s="153">
        <v>0.72499999999999998</v>
      </c>
      <c r="CO336" s="153">
        <v>0.56000000000000005</v>
      </c>
      <c r="CP336" s="153">
        <v>-1.4999999999999999E-2</v>
      </c>
      <c r="CQ336" s="153">
        <v>0.94</v>
      </c>
      <c r="CR336" s="153">
        <v>0.91</v>
      </c>
      <c r="CS336" s="153">
        <v>0.58499999999999996</v>
      </c>
      <c r="CT336" s="154" t="s">
        <v>199</v>
      </c>
      <c r="CU336" s="154" t="s">
        <v>199</v>
      </c>
      <c r="CV336" s="154" t="s">
        <v>199</v>
      </c>
      <c r="CW336" s="154" t="s">
        <v>199</v>
      </c>
      <c r="CX336" s="154" t="s">
        <v>199</v>
      </c>
      <c r="CY336" s="154" t="s">
        <v>199</v>
      </c>
      <c r="CZ336" s="154" t="s">
        <v>199</v>
      </c>
      <c r="DA336" s="154" t="s">
        <v>199</v>
      </c>
      <c r="DB336" s="154" t="s">
        <v>199</v>
      </c>
      <c r="DC336" s="154" t="s">
        <v>199</v>
      </c>
      <c r="DD336" s="154" t="s">
        <v>199</v>
      </c>
      <c r="DE336" s="154" t="s">
        <v>199</v>
      </c>
    </row>
    <row r="337" spans="1:109" x14ac:dyDescent="0.1">
      <c r="A337" s="113" t="s">
        <v>211</v>
      </c>
      <c r="B337" s="154" t="s">
        <v>199</v>
      </c>
      <c r="C337" s="154" t="s">
        <v>199</v>
      </c>
      <c r="D337" s="154" t="s">
        <v>199</v>
      </c>
      <c r="E337" s="154" t="s">
        <v>199</v>
      </c>
      <c r="F337" s="154" t="s">
        <v>199</v>
      </c>
      <c r="G337" s="154" t="s">
        <v>199</v>
      </c>
      <c r="H337" s="154" t="s">
        <v>199</v>
      </c>
      <c r="I337" s="154" t="s">
        <v>199</v>
      </c>
      <c r="J337" s="154" t="s">
        <v>199</v>
      </c>
      <c r="K337" s="154" t="s">
        <v>199</v>
      </c>
      <c r="L337" s="154" t="s">
        <v>199</v>
      </c>
      <c r="M337" s="154" t="s">
        <v>199</v>
      </c>
      <c r="N337" s="154" t="s">
        <v>199</v>
      </c>
      <c r="O337" s="154" t="s">
        <v>199</v>
      </c>
      <c r="P337" s="154" t="s">
        <v>199</v>
      </c>
      <c r="Q337" s="154" t="s">
        <v>199</v>
      </c>
      <c r="R337" s="153">
        <v>0.39</v>
      </c>
      <c r="S337" s="154" t="s">
        <v>199</v>
      </c>
      <c r="T337" s="154" t="s">
        <v>199</v>
      </c>
      <c r="U337" s="154" t="s">
        <v>199</v>
      </c>
      <c r="V337" s="154" t="s">
        <v>199</v>
      </c>
      <c r="W337" s="153">
        <v>0.26715</v>
      </c>
      <c r="X337" s="153">
        <v>0.34949999999999998</v>
      </c>
      <c r="Y337" s="154" t="s">
        <v>199</v>
      </c>
      <c r="Z337" s="154" t="s">
        <v>199</v>
      </c>
      <c r="AA337" s="153">
        <v>0.35499999999999998</v>
      </c>
      <c r="AB337" s="154" t="s">
        <v>199</v>
      </c>
      <c r="AC337" s="154" t="s">
        <v>199</v>
      </c>
      <c r="AD337" s="154" t="s">
        <v>199</v>
      </c>
      <c r="AE337" s="154" t="s">
        <v>199</v>
      </c>
      <c r="AF337" s="153">
        <v>0.375</v>
      </c>
      <c r="AG337" s="154" t="s">
        <v>199</v>
      </c>
      <c r="AH337" s="154" t="s">
        <v>199</v>
      </c>
      <c r="AI337" s="154" t="s">
        <v>199</v>
      </c>
      <c r="AJ337" s="154" t="s">
        <v>199</v>
      </c>
      <c r="AK337" s="154" t="s">
        <v>199</v>
      </c>
      <c r="AL337" s="154" t="s">
        <v>199</v>
      </c>
      <c r="AM337" s="154" t="s">
        <v>199</v>
      </c>
      <c r="AN337" s="154" t="s">
        <v>199</v>
      </c>
      <c r="AO337" s="154" t="s">
        <v>199</v>
      </c>
      <c r="AP337" s="154" t="s">
        <v>199</v>
      </c>
      <c r="AQ337" s="154" t="s">
        <v>199</v>
      </c>
      <c r="AR337" s="154" t="s">
        <v>199</v>
      </c>
      <c r="AS337" s="154" t="s">
        <v>199</v>
      </c>
      <c r="AT337" s="153">
        <v>0.47499999999999998</v>
      </c>
      <c r="AU337" s="153">
        <v>0.46500000000000002</v>
      </c>
      <c r="AV337" s="153">
        <v>0.46</v>
      </c>
      <c r="AW337" s="153">
        <v>0.41749999999999998</v>
      </c>
      <c r="AX337" s="153">
        <v>0.4975</v>
      </c>
      <c r="AY337" s="153">
        <v>0.66500000000000004</v>
      </c>
      <c r="AZ337" s="153">
        <v>0.91500000000000004</v>
      </c>
      <c r="BA337" s="153">
        <v>0.69</v>
      </c>
      <c r="BB337" s="153">
        <v>0.49</v>
      </c>
      <c r="BC337" s="153">
        <v>0.49</v>
      </c>
      <c r="BD337" s="153">
        <v>1.1121399999999999</v>
      </c>
      <c r="BE337" s="153">
        <v>0.56759000000000004</v>
      </c>
      <c r="BF337" s="153">
        <v>0.49847999999999998</v>
      </c>
      <c r="BG337" s="153">
        <v>0.80886000000000002</v>
      </c>
      <c r="BH337" s="153">
        <v>0.73129</v>
      </c>
      <c r="BI337" s="153">
        <v>0.34533000000000003</v>
      </c>
      <c r="BJ337" s="153">
        <v>0.34454000000000001</v>
      </c>
      <c r="BK337" s="153">
        <v>0.51583000000000001</v>
      </c>
      <c r="BL337" s="153">
        <v>0.80945999999999996</v>
      </c>
      <c r="BM337" s="153">
        <v>0.44978000000000001</v>
      </c>
      <c r="BN337" s="153">
        <v>0.36802000000000001</v>
      </c>
      <c r="BO337" s="153">
        <v>0.88775000000000004</v>
      </c>
      <c r="BP337" s="153">
        <v>0.70591999999999999</v>
      </c>
      <c r="BQ337" s="153">
        <v>0.51029999999999998</v>
      </c>
      <c r="BR337" s="153">
        <v>0.42087999999999998</v>
      </c>
      <c r="BS337" s="153">
        <v>1.01424</v>
      </c>
      <c r="BT337" s="153">
        <v>0.65046000000000004</v>
      </c>
      <c r="BU337" s="153">
        <v>0.66335999999999995</v>
      </c>
      <c r="BV337" s="153">
        <v>0.14000000000000001</v>
      </c>
      <c r="BW337" s="153">
        <v>0.93</v>
      </c>
      <c r="BX337" s="153">
        <v>0.46396999999999999</v>
      </c>
      <c r="BY337" s="153">
        <v>0.40210000000000001</v>
      </c>
      <c r="BZ337" s="153">
        <v>1.34</v>
      </c>
      <c r="CA337" s="153">
        <v>0.65256000000000003</v>
      </c>
      <c r="CB337" s="153">
        <v>0.71931999999999996</v>
      </c>
      <c r="CC337" s="153">
        <v>0.57999999999999996</v>
      </c>
      <c r="CD337" s="153">
        <v>0.51</v>
      </c>
      <c r="CE337" s="153">
        <v>1.17</v>
      </c>
      <c r="CF337" s="153">
        <v>0.6</v>
      </c>
      <c r="CG337" s="153">
        <v>0.24</v>
      </c>
      <c r="CH337" s="153">
        <v>0.5</v>
      </c>
      <c r="CI337" s="153">
        <v>0.54</v>
      </c>
      <c r="CJ337" s="153">
        <v>0.72</v>
      </c>
      <c r="CK337" s="153">
        <v>0.505</v>
      </c>
      <c r="CL337" s="153">
        <v>0.38500000000000001</v>
      </c>
      <c r="CM337" s="153">
        <v>0.79500000000000004</v>
      </c>
      <c r="CN337" s="153">
        <v>0.72499999999999998</v>
      </c>
      <c r="CO337" s="153">
        <v>0.56000000000000005</v>
      </c>
      <c r="CP337" s="153">
        <v>-1.4999999999999999E-2</v>
      </c>
      <c r="CQ337" s="153">
        <v>0.94</v>
      </c>
      <c r="CR337" s="153">
        <v>0.91</v>
      </c>
      <c r="CS337" s="153">
        <v>0.58499999999999996</v>
      </c>
      <c r="CT337" s="153">
        <v>0.05</v>
      </c>
      <c r="CU337" s="153">
        <v>1</v>
      </c>
      <c r="CV337" s="153">
        <v>1.1499999999999999</v>
      </c>
      <c r="CW337" s="153">
        <v>0.43</v>
      </c>
      <c r="CX337" s="154" t="s">
        <v>199</v>
      </c>
      <c r="CY337" s="154" t="s">
        <v>199</v>
      </c>
      <c r="CZ337" s="154" t="s">
        <v>199</v>
      </c>
      <c r="DA337" s="154" t="s">
        <v>199</v>
      </c>
      <c r="DB337" s="154" t="s">
        <v>199</v>
      </c>
      <c r="DC337" s="154" t="s">
        <v>199</v>
      </c>
      <c r="DD337" s="154" t="s">
        <v>199</v>
      </c>
      <c r="DE337" s="154" t="s">
        <v>199</v>
      </c>
    </row>
    <row r="338" spans="1:109" x14ac:dyDescent="0.1">
      <c r="A338" s="113" t="s">
        <v>212</v>
      </c>
      <c r="B338" s="154" t="s">
        <v>199</v>
      </c>
      <c r="C338" s="154" t="s">
        <v>199</v>
      </c>
      <c r="D338" s="154" t="s">
        <v>199</v>
      </c>
      <c r="E338" s="154" t="s">
        <v>199</v>
      </c>
      <c r="F338" s="154" t="s">
        <v>199</v>
      </c>
      <c r="G338" s="154" t="s">
        <v>199</v>
      </c>
      <c r="H338" s="154" t="s">
        <v>199</v>
      </c>
      <c r="I338" s="154" t="s">
        <v>199</v>
      </c>
      <c r="J338" s="154" t="s">
        <v>199</v>
      </c>
      <c r="K338" s="154" t="s">
        <v>199</v>
      </c>
      <c r="L338" s="154" t="s">
        <v>199</v>
      </c>
      <c r="M338" s="154" t="s">
        <v>199</v>
      </c>
      <c r="N338" s="154" t="s">
        <v>199</v>
      </c>
      <c r="O338" s="154" t="s">
        <v>199</v>
      </c>
      <c r="P338" s="154" t="s">
        <v>199</v>
      </c>
      <c r="Q338" s="154" t="s">
        <v>199</v>
      </c>
      <c r="R338" s="153">
        <v>0.39</v>
      </c>
      <c r="S338" s="154" t="s">
        <v>199</v>
      </c>
      <c r="T338" s="154" t="s">
        <v>199</v>
      </c>
      <c r="U338" s="154" t="s">
        <v>199</v>
      </c>
      <c r="V338" s="154" t="s">
        <v>199</v>
      </c>
      <c r="W338" s="153">
        <v>0.26715</v>
      </c>
      <c r="X338" s="153">
        <v>0.34949999999999998</v>
      </c>
      <c r="Y338" s="154" t="s">
        <v>199</v>
      </c>
      <c r="Z338" s="154" t="s">
        <v>199</v>
      </c>
      <c r="AA338" s="153">
        <v>0.35499999999999998</v>
      </c>
      <c r="AB338" s="154" t="s">
        <v>199</v>
      </c>
      <c r="AC338" s="154" t="s">
        <v>199</v>
      </c>
      <c r="AD338" s="154" t="s">
        <v>199</v>
      </c>
      <c r="AE338" s="154" t="s">
        <v>199</v>
      </c>
      <c r="AF338" s="153">
        <v>0.375</v>
      </c>
      <c r="AG338" s="154" t="s">
        <v>199</v>
      </c>
      <c r="AH338" s="154" t="s">
        <v>199</v>
      </c>
      <c r="AI338" s="154" t="s">
        <v>199</v>
      </c>
      <c r="AJ338" s="154" t="s">
        <v>199</v>
      </c>
      <c r="AK338" s="154" t="s">
        <v>199</v>
      </c>
      <c r="AL338" s="154" t="s">
        <v>199</v>
      </c>
      <c r="AM338" s="154" t="s">
        <v>199</v>
      </c>
      <c r="AN338" s="154" t="s">
        <v>199</v>
      </c>
      <c r="AO338" s="154" t="s">
        <v>199</v>
      </c>
      <c r="AP338" s="154" t="s">
        <v>199</v>
      </c>
      <c r="AQ338" s="154" t="s">
        <v>199</v>
      </c>
      <c r="AR338" s="154" t="s">
        <v>199</v>
      </c>
      <c r="AS338" s="154" t="s">
        <v>199</v>
      </c>
      <c r="AT338" s="153">
        <v>0.47499999999999998</v>
      </c>
      <c r="AU338" s="153">
        <v>0.46500000000000002</v>
      </c>
      <c r="AV338" s="153">
        <v>0.66</v>
      </c>
      <c r="AW338" s="153">
        <v>0.47</v>
      </c>
      <c r="AX338" s="153">
        <v>0.5</v>
      </c>
      <c r="AY338" s="153">
        <v>0.78</v>
      </c>
      <c r="AZ338" s="153">
        <v>1.135</v>
      </c>
      <c r="BA338" s="153">
        <v>0.69</v>
      </c>
      <c r="BB338" s="153">
        <v>0.49</v>
      </c>
      <c r="BC338" s="153">
        <v>0.49</v>
      </c>
      <c r="BD338" s="153">
        <v>1.1121399999999999</v>
      </c>
      <c r="BE338" s="153">
        <v>0.56759000000000004</v>
      </c>
      <c r="BF338" s="153">
        <v>0.49847999999999998</v>
      </c>
      <c r="BG338" s="153">
        <v>0.84</v>
      </c>
      <c r="BH338" s="153">
        <v>0.87</v>
      </c>
      <c r="BI338" s="153">
        <v>0.34533000000000003</v>
      </c>
      <c r="BJ338" s="153">
        <v>0.55835000000000001</v>
      </c>
      <c r="BK338" s="153">
        <v>0.65142999999999995</v>
      </c>
      <c r="BL338" s="153">
        <v>0.90785000000000005</v>
      </c>
      <c r="BM338" s="153">
        <v>0.47821000000000002</v>
      </c>
      <c r="BN338" s="153">
        <v>0.50429000000000002</v>
      </c>
      <c r="BO338" s="153">
        <v>1.0876300000000001</v>
      </c>
      <c r="BP338" s="153">
        <v>0.75902000000000003</v>
      </c>
      <c r="BQ338" s="153">
        <v>0.79459000000000002</v>
      </c>
      <c r="BR338" s="153">
        <v>0.42087999999999998</v>
      </c>
      <c r="BS338" s="153">
        <v>1.34606</v>
      </c>
      <c r="BT338" s="153">
        <v>0.96177999999999997</v>
      </c>
      <c r="BU338" s="153">
        <v>0.76456999999999997</v>
      </c>
      <c r="BV338" s="153">
        <v>0.14000000000000001</v>
      </c>
      <c r="BW338" s="153">
        <v>0.93</v>
      </c>
      <c r="BX338" s="153">
        <v>0.54793999999999998</v>
      </c>
      <c r="BY338" s="153">
        <v>0.43419000000000002</v>
      </c>
      <c r="BZ338" s="153">
        <v>1.34</v>
      </c>
      <c r="CA338" s="153">
        <v>0.65256000000000003</v>
      </c>
      <c r="CB338" s="153">
        <v>0.83</v>
      </c>
      <c r="CC338" s="153">
        <v>0.57999999999999996</v>
      </c>
      <c r="CD338" s="153">
        <v>0.51</v>
      </c>
      <c r="CE338" s="153">
        <v>1.17</v>
      </c>
      <c r="CF338" s="153">
        <v>0.6</v>
      </c>
      <c r="CG338" s="153">
        <v>0.24</v>
      </c>
      <c r="CH338" s="153">
        <v>0.5</v>
      </c>
      <c r="CI338" s="153">
        <v>0.54</v>
      </c>
      <c r="CJ338" s="153">
        <v>0.73</v>
      </c>
      <c r="CK338" s="153">
        <v>0.65</v>
      </c>
      <c r="CL338" s="153">
        <v>0.47</v>
      </c>
      <c r="CM338" s="153">
        <v>0.97</v>
      </c>
      <c r="CN338" s="153">
        <v>0.97</v>
      </c>
      <c r="CO338" s="153">
        <v>0.64</v>
      </c>
      <c r="CP338" s="153">
        <v>0.02</v>
      </c>
      <c r="CQ338" s="153">
        <v>1.03</v>
      </c>
      <c r="CR338" s="153">
        <v>0.93</v>
      </c>
      <c r="CS338" s="153">
        <v>0.75</v>
      </c>
      <c r="CT338" s="153">
        <v>0.05</v>
      </c>
      <c r="CU338" s="153">
        <v>1</v>
      </c>
      <c r="CV338" s="153">
        <v>1.1499999999999999</v>
      </c>
      <c r="CW338" s="153">
        <v>0.43</v>
      </c>
      <c r="CX338" s="154" t="s">
        <v>199</v>
      </c>
      <c r="CY338" s="154" t="s">
        <v>199</v>
      </c>
      <c r="CZ338" s="154" t="s">
        <v>199</v>
      </c>
      <c r="DA338" s="154" t="s">
        <v>199</v>
      </c>
      <c r="DB338" s="154" t="s">
        <v>199</v>
      </c>
      <c r="DC338" s="154" t="s">
        <v>199</v>
      </c>
      <c r="DD338" s="154" t="s">
        <v>199</v>
      </c>
      <c r="DE338" s="154" t="s">
        <v>199</v>
      </c>
    </row>
    <row r="339" spans="1:109" x14ac:dyDescent="0.1">
      <c r="A339" s="113" t="s">
        <v>213</v>
      </c>
      <c r="B339" s="154" t="s">
        <v>199</v>
      </c>
      <c r="C339" s="154" t="s">
        <v>199</v>
      </c>
      <c r="D339" s="154" t="s">
        <v>199</v>
      </c>
      <c r="E339" s="154" t="s">
        <v>199</v>
      </c>
      <c r="F339" s="154" t="s">
        <v>199</v>
      </c>
      <c r="G339" s="154" t="s">
        <v>199</v>
      </c>
      <c r="H339" s="154" t="s">
        <v>199</v>
      </c>
      <c r="I339" s="154" t="s">
        <v>199</v>
      </c>
      <c r="J339" s="154" t="s">
        <v>199</v>
      </c>
      <c r="K339" s="154" t="s">
        <v>199</v>
      </c>
      <c r="L339" s="154" t="s">
        <v>199</v>
      </c>
      <c r="M339" s="154" t="s">
        <v>199</v>
      </c>
      <c r="N339" s="154" t="s">
        <v>199</v>
      </c>
      <c r="O339" s="154" t="s">
        <v>199</v>
      </c>
      <c r="P339" s="154" t="s">
        <v>199</v>
      </c>
      <c r="Q339" s="154" t="s">
        <v>199</v>
      </c>
      <c r="R339" s="153">
        <v>0.39</v>
      </c>
      <c r="S339" s="154" t="s">
        <v>199</v>
      </c>
      <c r="T339" s="154" t="s">
        <v>199</v>
      </c>
      <c r="U339" s="154" t="s">
        <v>199</v>
      </c>
      <c r="V339" s="154" t="s">
        <v>199</v>
      </c>
      <c r="W339" s="153">
        <v>0.26715</v>
      </c>
      <c r="X339" s="153">
        <v>0.34949999999999998</v>
      </c>
      <c r="Y339" s="154" t="s">
        <v>199</v>
      </c>
      <c r="Z339" s="154" t="s">
        <v>199</v>
      </c>
      <c r="AA339" s="153">
        <v>0.35499999999999998</v>
      </c>
      <c r="AB339" s="154" t="s">
        <v>199</v>
      </c>
      <c r="AC339" s="154" t="s">
        <v>199</v>
      </c>
      <c r="AD339" s="154" t="s">
        <v>199</v>
      </c>
      <c r="AE339" s="154" t="s">
        <v>199</v>
      </c>
      <c r="AF339" s="153">
        <v>0.375</v>
      </c>
      <c r="AG339" s="154" t="s">
        <v>199</v>
      </c>
      <c r="AH339" s="154" t="s">
        <v>199</v>
      </c>
      <c r="AI339" s="154" t="s">
        <v>199</v>
      </c>
      <c r="AJ339" s="154" t="s">
        <v>199</v>
      </c>
      <c r="AK339" s="154" t="s">
        <v>199</v>
      </c>
      <c r="AL339" s="154" t="s">
        <v>199</v>
      </c>
      <c r="AM339" s="154" t="s">
        <v>199</v>
      </c>
      <c r="AN339" s="154" t="s">
        <v>199</v>
      </c>
      <c r="AO339" s="154" t="s">
        <v>199</v>
      </c>
      <c r="AP339" s="154" t="s">
        <v>199</v>
      </c>
      <c r="AQ339" s="154" t="s">
        <v>199</v>
      </c>
      <c r="AR339" s="154" t="s">
        <v>199</v>
      </c>
      <c r="AS339" s="154" t="s">
        <v>199</v>
      </c>
      <c r="AT339" s="153">
        <v>0.47499999999999998</v>
      </c>
      <c r="AU339" s="153">
        <v>0.46500000000000002</v>
      </c>
      <c r="AV339" s="153">
        <v>0.26</v>
      </c>
      <c r="AW339" s="153">
        <v>0.36499999999999999</v>
      </c>
      <c r="AX339" s="153">
        <v>0.495</v>
      </c>
      <c r="AY339" s="153">
        <v>0.54</v>
      </c>
      <c r="AZ339" s="153">
        <v>0.69499999999999995</v>
      </c>
      <c r="BA339" s="153">
        <v>0.69</v>
      </c>
      <c r="BB339" s="153">
        <v>0.49</v>
      </c>
      <c r="BC339" s="153">
        <v>0.49</v>
      </c>
      <c r="BD339" s="153">
        <v>1.1121399999999999</v>
      </c>
      <c r="BE339" s="153">
        <v>0.56759000000000004</v>
      </c>
      <c r="BF339" s="153">
        <v>0.49847999999999998</v>
      </c>
      <c r="BG339" s="153">
        <v>0.80886000000000002</v>
      </c>
      <c r="BH339" s="153">
        <v>0.59258</v>
      </c>
      <c r="BI339" s="153">
        <v>0.34533000000000003</v>
      </c>
      <c r="BJ339" s="153">
        <v>0.13074</v>
      </c>
      <c r="BK339" s="153">
        <v>0.38023000000000001</v>
      </c>
      <c r="BL339" s="153">
        <v>0.71106999999999998</v>
      </c>
      <c r="BM339" s="153">
        <v>0.42133999999999999</v>
      </c>
      <c r="BN339" s="153">
        <v>0.23175999999999999</v>
      </c>
      <c r="BO339" s="153">
        <v>0.68786999999999998</v>
      </c>
      <c r="BP339" s="153">
        <v>0.65283000000000002</v>
      </c>
      <c r="BQ339" s="153">
        <v>0.22600000000000001</v>
      </c>
      <c r="BR339" s="153">
        <v>0.42087999999999998</v>
      </c>
      <c r="BS339" s="153">
        <v>0.68242999999999998</v>
      </c>
      <c r="BT339" s="153">
        <v>0.33914</v>
      </c>
      <c r="BU339" s="153">
        <v>0.56213999999999997</v>
      </c>
      <c r="BV339" s="153">
        <v>0.14000000000000001</v>
      </c>
      <c r="BW339" s="153">
        <v>0.93</v>
      </c>
      <c r="BX339" s="153">
        <v>0.38</v>
      </c>
      <c r="BY339" s="153">
        <v>0.37</v>
      </c>
      <c r="BZ339" s="153">
        <v>1.34</v>
      </c>
      <c r="CA339" s="153">
        <v>0.65256000000000003</v>
      </c>
      <c r="CB339" s="153">
        <v>0.60865000000000002</v>
      </c>
      <c r="CC339" s="153">
        <v>0.57999999999999996</v>
      </c>
      <c r="CD339" s="153">
        <v>0.51</v>
      </c>
      <c r="CE339" s="153">
        <v>1.17</v>
      </c>
      <c r="CF339" s="153">
        <v>0.6</v>
      </c>
      <c r="CG339" s="153">
        <v>0.24</v>
      </c>
      <c r="CH339" s="153">
        <v>0.5</v>
      </c>
      <c r="CI339" s="153">
        <v>0.54</v>
      </c>
      <c r="CJ339" s="153">
        <v>0.71</v>
      </c>
      <c r="CK339" s="153">
        <v>0.36</v>
      </c>
      <c r="CL339" s="153">
        <v>0.3</v>
      </c>
      <c r="CM339" s="153">
        <v>0.62</v>
      </c>
      <c r="CN339" s="153">
        <v>0.48</v>
      </c>
      <c r="CO339" s="153">
        <v>0.48</v>
      </c>
      <c r="CP339" s="153">
        <v>-0.05</v>
      </c>
      <c r="CQ339" s="153">
        <v>0.85</v>
      </c>
      <c r="CR339" s="153">
        <v>0.89</v>
      </c>
      <c r="CS339" s="153">
        <v>0.42</v>
      </c>
      <c r="CT339" s="153">
        <v>0.05</v>
      </c>
      <c r="CU339" s="153">
        <v>1</v>
      </c>
      <c r="CV339" s="153">
        <v>1.1499999999999999</v>
      </c>
      <c r="CW339" s="153">
        <v>0.43</v>
      </c>
      <c r="CX339" s="154" t="s">
        <v>199</v>
      </c>
      <c r="CY339" s="154" t="s">
        <v>199</v>
      </c>
      <c r="CZ339" s="154" t="s">
        <v>199</v>
      </c>
      <c r="DA339" s="154" t="s">
        <v>199</v>
      </c>
      <c r="DB339" s="154" t="s">
        <v>199</v>
      </c>
      <c r="DC339" s="154" t="s">
        <v>199</v>
      </c>
      <c r="DD339" s="154" t="s">
        <v>199</v>
      </c>
      <c r="DE339" s="154" t="s">
        <v>199</v>
      </c>
    </row>
    <row r="340" spans="1:109" x14ac:dyDescent="0.1">
      <c r="A340" s="113" t="s">
        <v>214</v>
      </c>
      <c r="B340" s="154" t="s">
        <v>199</v>
      </c>
      <c r="C340" s="154" t="s">
        <v>199</v>
      </c>
      <c r="D340" s="154" t="s">
        <v>199</v>
      </c>
      <c r="E340" s="154" t="s">
        <v>199</v>
      </c>
      <c r="F340" s="154" t="s">
        <v>199</v>
      </c>
      <c r="G340" s="154" t="s">
        <v>199</v>
      </c>
      <c r="H340" s="154" t="s">
        <v>199</v>
      </c>
      <c r="I340" s="154" t="s">
        <v>199</v>
      </c>
      <c r="J340" s="154" t="s">
        <v>199</v>
      </c>
      <c r="K340" s="154" t="s">
        <v>199</v>
      </c>
      <c r="L340" s="154" t="s">
        <v>199</v>
      </c>
      <c r="M340" s="154" t="s">
        <v>199</v>
      </c>
      <c r="N340" s="154" t="s">
        <v>199</v>
      </c>
      <c r="O340" s="154" t="s">
        <v>199</v>
      </c>
      <c r="P340" s="154" t="s">
        <v>199</v>
      </c>
      <c r="Q340" s="154" t="s">
        <v>199</v>
      </c>
      <c r="R340" s="148">
        <v>0</v>
      </c>
      <c r="S340" s="154" t="s">
        <v>199</v>
      </c>
      <c r="T340" s="154" t="s">
        <v>199</v>
      </c>
      <c r="U340" s="154" t="s">
        <v>199</v>
      </c>
      <c r="V340" s="154" t="s">
        <v>199</v>
      </c>
      <c r="W340" s="148">
        <v>0</v>
      </c>
      <c r="X340" s="148">
        <v>0</v>
      </c>
      <c r="Y340" s="154" t="s">
        <v>199</v>
      </c>
      <c r="Z340" s="154" t="s">
        <v>199</v>
      </c>
      <c r="AA340" s="148">
        <v>0</v>
      </c>
      <c r="AB340" s="154" t="s">
        <v>199</v>
      </c>
      <c r="AC340" s="154" t="s">
        <v>199</v>
      </c>
      <c r="AD340" s="154" t="s">
        <v>199</v>
      </c>
      <c r="AE340" s="154" t="s">
        <v>199</v>
      </c>
      <c r="AF340" s="148">
        <v>0</v>
      </c>
      <c r="AG340" s="154" t="s">
        <v>199</v>
      </c>
      <c r="AH340" s="154" t="s">
        <v>199</v>
      </c>
      <c r="AI340" s="154" t="s">
        <v>199</v>
      </c>
      <c r="AJ340" s="154" t="s">
        <v>199</v>
      </c>
      <c r="AK340" s="154" t="s">
        <v>199</v>
      </c>
      <c r="AL340" s="154" t="s">
        <v>199</v>
      </c>
      <c r="AM340" s="154" t="s">
        <v>199</v>
      </c>
      <c r="AN340" s="154" t="s">
        <v>199</v>
      </c>
      <c r="AO340" s="154" t="s">
        <v>199</v>
      </c>
      <c r="AP340" s="154" t="s">
        <v>199</v>
      </c>
      <c r="AQ340" s="154" t="s">
        <v>199</v>
      </c>
      <c r="AR340" s="154" t="s">
        <v>199</v>
      </c>
      <c r="AS340" s="154" t="s">
        <v>199</v>
      </c>
      <c r="AT340" s="148">
        <v>0</v>
      </c>
      <c r="AU340" s="148">
        <v>0</v>
      </c>
      <c r="AV340" s="148">
        <v>0.2</v>
      </c>
      <c r="AW340" s="148">
        <v>5.2499999999999998E-2</v>
      </c>
      <c r="AX340" s="148">
        <v>2.5000000000000001E-3</v>
      </c>
      <c r="AY340" s="148">
        <v>9.801E-2</v>
      </c>
      <c r="AZ340" s="148">
        <v>0.22</v>
      </c>
      <c r="BA340" s="148">
        <v>0</v>
      </c>
      <c r="BB340" s="148">
        <v>0</v>
      </c>
      <c r="BC340" s="148">
        <v>0</v>
      </c>
      <c r="BD340" s="148">
        <v>0</v>
      </c>
      <c r="BE340" s="148">
        <v>0</v>
      </c>
      <c r="BF340" s="148">
        <v>0</v>
      </c>
      <c r="BG340" s="148">
        <v>1.468E-2</v>
      </c>
      <c r="BH340" s="148">
        <v>0.13871</v>
      </c>
      <c r="BI340" s="148">
        <v>0</v>
      </c>
      <c r="BJ340" s="148">
        <v>0.21379999999999999</v>
      </c>
      <c r="BK340" s="148">
        <v>0.1356</v>
      </c>
      <c r="BL340" s="148">
        <v>9.8390000000000005E-2</v>
      </c>
      <c r="BM340" s="148">
        <v>2.844E-2</v>
      </c>
      <c r="BN340" s="148">
        <v>0.13625999999999999</v>
      </c>
      <c r="BO340" s="148">
        <v>0.19988</v>
      </c>
      <c r="BP340" s="148">
        <v>5.3100000000000001E-2</v>
      </c>
      <c r="BQ340" s="148">
        <v>0.2843</v>
      </c>
      <c r="BR340" s="148">
        <v>0</v>
      </c>
      <c r="BS340" s="148">
        <v>0.33182</v>
      </c>
      <c r="BT340" s="148">
        <v>0.31131999999999999</v>
      </c>
      <c r="BU340" s="148">
        <v>0.10122</v>
      </c>
      <c r="BV340" s="148">
        <v>0</v>
      </c>
      <c r="BW340" s="148">
        <v>0</v>
      </c>
      <c r="BX340" s="148">
        <v>8.3970000000000003E-2</v>
      </c>
      <c r="BY340" s="148">
        <v>3.2099999999999997E-2</v>
      </c>
      <c r="BZ340" s="148">
        <v>0</v>
      </c>
      <c r="CA340" s="148">
        <v>0</v>
      </c>
      <c r="CB340" s="148">
        <v>0.11068</v>
      </c>
      <c r="CC340" s="148">
        <v>0</v>
      </c>
      <c r="CD340" s="148">
        <v>0</v>
      </c>
      <c r="CE340" s="148">
        <v>0</v>
      </c>
      <c r="CF340" s="148">
        <v>0</v>
      </c>
      <c r="CG340" s="148">
        <v>0</v>
      </c>
      <c r="CH340" s="148">
        <v>0</v>
      </c>
      <c r="CI340" s="148">
        <v>0</v>
      </c>
      <c r="CJ340" s="148">
        <v>0.01</v>
      </c>
      <c r="CK340" s="148">
        <v>0.14499999999999999</v>
      </c>
      <c r="CL340" s="148">
        <v>8.5000000000000006E-2</v>
      </c>
      <c r="CM340" s="148">
        <v>0.17499999999999999</v>
      </c>
      <c r="CN340" s="148">
        <v>0.245</v>
      </c>
      <c r="CO340" s="148">
        <v>0.08</v>
      </c>
      <c r="CP340" s="148">
        <v>3.5000000000000003E-2</v>
      </c>
      <c r="CQ340" s="148">
        <v>0.09</v>
      </c>
      <c r="CR340" s="148">
        <v>0.02</v>
      </c>
      <c r="CS340" s="148">
        <v>0.16500000000000001</v>
      </c>
      <c r="CT340" s="148">
        <v>0</v>
      </c>
      <c r="CU340" s="148">
        <v>0</v>
      </c>
      <c r="CV340" s="148">
        <v>0</v>
      </c>
      <c r="CW340" s="148">
        <v>0</v>
      </c>
      <c r="CX340" s="154" t="s">
        <v>199</v>
      </c>
      <c r="CY340" s="154" t="s">
        <v>199</v>
      </c>
      <c r="CZ340" s="154" t="s">
        <v>199</v>
      </c>
      <c r="DA340" s="154" t="s">
        <v>199</v>
      </c>
      <c r="DB340" s="154" t="s">
        <v>199</v>
      </c>
      <c r="DC340" s="154" t="s">
        <v>199</v>
      </c>
      <c r="DD340" s="154" t="s">
        <v>199</v>
      </c>
      <c r="DE340" s="154" t="s">
        <v>199</v>
      </c>
    </row>
    <row r="341" spans="1:109" x14ac:dyDescent="0.1">
      <c r="A341" s="113" t="s">
        <v>215</v>
      </c>
      <c r="B341" s="154" t="s">
        <v>199</v>
      </c>
      <c r="C341" s="154" t="s">
        <v>199</v>
      </c>
      <c r="D341" s="154" t="s">
        <v>199</v>
      </c>
      <c r="E341" s="154" t="s">
        <v>199</v>
      </c>
      <c r="F341" s="154" t="s">
        <v>199</v>
      </c>
      <c r="G341" s="154" t="s">
        <v>199</v>
      </c>
      <c r="H341" s="154" t="s">
        <v>199</v>
      </c>
      <c r="I341" s="154" t="s">
        <v>199</v>
      </c>
      <c r="J341" s="154" t="s">
        <v>199</v>
      </c>
      <c r="K341" s="154" t="s">
        <v>199</v>
      </c>
      <c r="L341" s="154" t="s">
        <v>199</v>
      </c>
      <c r="M341" s="154" t="s">
        <v>199</v>
      </c>
      <c r="N341" s="154" t="s">
        <v>199</v>
      </c>
      <c r="O341" s="154" t="s">
        <v>199</v>
      </c>
      <c r="P341" s="154" t="s">
        <v>199</v>
      </c>
      <c r="Q341" s="154" t="s">
        <v>199</v>
      </c>
      <c r="R341" s="154" t="s">
        <v>177</v>
      </c>
      <c r="S341" s="154" t="s">
        <v>199</v>
      </c>
      <c r="T341" s="154" t="s">
        <v>199</v>
      </c>
      <c r="U341" s="154" t="s">
        <v>199</v>
      </c>
      <c r="V341" s="154" t="s">
        <v>199</v>
      </c>
      <c r="W341" s="154" t="s">
        <v>177</v>
      </c>
      <c r="X341" s="154" t="s">
        <v>177</v>
      </c>
      <c r="Y341" s="154" t="s">
        <v>199</v>
      </c>
      <c r="Z341" s="154" t="s">
        <v>199</v>
      </c>
      <c r="AA341" s="154" t="s">
        <v>177</v>
      </c>
      <c r="AB341" s="154" t="s">
        <v>199</v>
      </c>
      <c r="AC341" s="154" t="s">
        <v>199</v>
      </c>
      <c r="AD341" s="154" t="s">
        <v>199</v>
      </c>
      <c r="AE341" s="154" t="s">
        <v>199</v>
      </c>
      <c r="AF341" s="154" t="s">
        <v>177</v>
      </c>
      <c r="AG341" s="154" t="s">
        <v>199</v>
      </c>
      <c r="AH341" s="154" t="s">
        <v>199</v>
      </c>
      <c r="AI341" s="154" t="s">
        <v>199</v>
      </c>
      <c r="AJ341" s="154" t="s">
        <v>199</v>
      </c>
      <c r="AK341" s="154" t="s">
        <v>199</v>
      </c>
      <c r="AL341" s="154" t="s">
        <v>199</v>
      </c>
      <c r="AM341" s="154" t="s">
        <v>199</v>
      </c>
      <c r="AN341" s="154" t="s">
        <v>199</v>
      </c>
      <c r="AO341" s="154" t="s">
        <v>199</v>
      </c>
      <c r="AP341" s="154" t="s">
        <v>199</v>
      </c>
      <c r="AQ341" s="154" t="s">
        <v>199</v>
      </c>
      <c r="AR341" s="154" t="s">
        <v>199</v>
      </c>
      <c r="AS341" s="154" t="s">
        <v>199</v>
      </c>
      <c r="AT341" s="154" t="s">
        <v>177</v>
      </c>
      <c r="AU341" s="154" t="s">
        <v>177</v>
      </c>
      <c r="AV341" s="154" t="s">
        <v>233</v>
      </c>
      <c r="AW341" s="154" t="s">
        <v>233</v>
      </c>
      <c r="AX341" s="154" t="s">
        <v>233</v>
      </c>
      <c r="AY341" s="154" t="s">
        <v>216</v>
      </c>
      <c r="AZ341" s="154" t="s">
        <v>233</v>
      </c>
      <c r="BA341" s="154" t="s">
        <v>177</v>
      </c>
      <c r="BB341" s="154" t="s">
        <v>177</v>
      </c>
      <c r="BC341" s="154" t="s">
        <v>177</v>
      </c>
      <c r="BD341" s="154" t="s">
        <v>177</v>
      </c>
      <c r="BE341" s="154" t="s">
        <v>177</v>
      </c>
      <c r="BF341" s="154" t="s">
        <v>177</v>
      </c>
      <c r="BG341" s="154" t="s">
        <v>216</v>
      </c>
      <c r="BH341" s="154" t="s">
        <v>233</v>
      </c>
      <c r="BI341" s="154" t="s">
        <v>177</v>
      </c>
      <c r="BJ341" s="154" t="s">
        <v>233</v>
      </c>
      <c r="BK341" s="154" t="s">
        <v>233</v>
      </c>
      <c r="BL341" s="154" t="s">
        <v>233</v>
      </c>
      <c r="BM341" s="154" t="s">
        <v>233</v>
      </c>
      <c r="BN341" s="154" t="s">
        <v>233</v>
      </c>
      <c r="BO341" s="154" t="s">
        <v>233</v>
      </c>
      <c r="BP341" s="154" t="s">
        <v>233</v>
      </c>
      <c r="BQ341" s="154" t="s">
        <v>233</v>
      </c>
      <c r="BR341" s="154" t="s">
        <v>283</v>
      </c>
      <c r="BS341" s="154" t="s">
        <v>233</v>
      </c>
      <c r="BT341" s="154" t="s">
        <v>233</v>
      </c>
      <c r="BU341" s="154" t="s">
        <v>233</v>
      </c>
      <c r="BV341" s="154" t="s">
        <v>177</v>
      </c>
      <c r="BW341" s="154" t="s">
        <v>177</v>
      </c>
      <c r="BX341" s="154" t="s">
        <v>233</v>
      </c>
      <c r="BY341" s="154" t="s">
        <v>233</v>
      </c>
      <c r="BZ341" s="154" t="s">
        <v>283</v>
      </c>
      <c r="CA341" s="154" t="s">
        <v>283</v>
      </c>
      <c r="CB341" s="154" t="s">
        <v>233</v>
      </c>
      <c r="CC341" s="154" t="s">
        <v>283</v>
      </c>
      <c r="CD341" s="154" t="s">
        <v>283</v>
      </c>
      <c r="CE341" s="154" t="s">
        <v>283</v>
      </c>
      <c r="CF341" s="154" t="s">
        <v>283</v>
      </c>
      <c r="CG341" s="154" t="s">
        <v>177</v>
      </c>
      <c r="CH341" s="154" t="s">
        <v>177</v>
      </c>
      <c r="CI341" s="154" t="s">
        <v>177</v>
      </c>
      <c r="CJ341" s="154" t="s">
        <v>233</v>
      </c>
      <c r="CK341" s="154" t="s">
        <v>233</v>
      </c>
      <c r="CL341" s="154" t="s">
        <v>233</v>
      </c>
      <c r="CM341" s="154" t="s">
        <v>233</v>
      </c>
      <c r="CN341" s="154" t="s">
        <v>233</v>
      </c>
      <c r="CO341" s="154" t="s">
        <v>233</v>
      </c>
      <c r="CP341" s="154" t="s">
        <v>233</v>
      </c>
      <c r="CQ341" s="154" t="s">
        <v>233</v>
      </c>
      <c r="CR341" s="154" t="s">
        <v>233</v>
      </c>
      <c r="CS341" s="154" t="s">
        <v>233</v>
      </c>
      <c r="CT341" s="154" t="s">
        <v>177</v>
      </c>
      <c r="CU341" s="154" t="s">
        <v>177</v>
      </c>
      <c r="CV341" s="154" t="s">
        <v>177</v>
      </c>
      <c r="CW341" s="154" t="s">
        <v>177</v>
      </c>
      <c r="CX341" s="154" t="s">
        <v>199</v>
      </c>
      <c r="CY341" s="154" t="s">
        <v>199</v>
      </c>
      <c r="CZ341" s="154" t="s">
        <v>199</v>
      </c>
      <c r="DA341" s="154" t="s">
        <v>199</v>
      </c>
      <c r="DB341" s="154" t="s">
        <v>199</v>
      </c>
      <c r="DC341" s="154" t="s">
        <v>199</v>
      </c>
      <c r="DD341" s="154" t="s">
        <v>199</v>
      </c>
      <c r="DE341" s="154" t="s">
        <v>199</v>
      </c>
    </row>
    <row r="342" spans="1:109" x14ac:dyDescent="0.1">
      <c r="A342" s="113" t="s">
        <v>237</v>
      </c>
      <c r="B342" s="154" t="s">
        <v>199</v>
      </c>
      <c r="C342" s="154" t="s">
        <v>199</v>
      </c>
      <c r="D342" s="154" t="s">
        <v>199</v>
      </c>
      <c r="E342" s="154" t="s">
        <v>199</v>
      </c>
      <c r="F342" s="154" t="s">
        <v>199</v>
      </c>
      <c r="G342" s="154" t="s">
        <v>199</v>
      </c>
      <c r="H342" s="154" t="s">
        <v>199</v>
      </c>
      <c r="I342" s="154" t="s">
        <v>199</v>
      </c>
      <c r="J342" s="154" t="s">
        <v>199</v>
      </c>
      <c r="K342" s="154" t="s">
        <v>199</v>
      </c>
      <c r="L342" s="154" t="s">
        <v>199</v>
      </c>
      <c r="M342" s="154" t="s">
        <v>199</v>
      </c>
      <c r="N342" s="154" t="s">
        <v>199</v>
      </c>
      <c r="O342" s="154" t="s">
        <v>199</v>
      </c>
      <c r="P342" s="154" t="s">
        <v>199</v>
      </c>
      <c r="Q342" s="154" t="s">
        <v>199</v>
      </c>
      <c r="R342" s="154" t="s">
        <v>238</v>
      </c>
      <c r="S342" s="154" t="s">
        <v>199</v>
      </c>
      <c r="T342" s="154" t="s">
        <v>238</v>
      </c>
      <c r="U342" s="154" t="s">
        <v>199</v>
      </c>
      <c r="V342" s="154" t="s">
        <v>199</v>
      </c>
      <c r="W342" s="154" t="s">
        <v>238</v>
      </c>
      <c r="X342" s="154" t="s">
        <v>238</v>
      </c>
      <c r="Y342" s="154" t="s">
        <v>199</v>
      </c>
      <c r="Z342" s="154" t="s">
        <v>199</v>
      </c>
      <c r="AA342" s="154" t="s">
        <v>238</v>
      </c>
      <c r="AB342" s="154" t="s">
        <v>199</v>
      </c>
      <c r="AC342" s="154" t="s">
        <v>199</v>
      </c>
      <c r="AD342" s="154" t="s">
        <v>199</v>
      </c>
      <c r="AE342" s="154" t="s">
        <v>199</v>
      </c>
      <c r="AF342" s="154" t="s">
        <v>238</v>
      </c>
      <c r="AG342" s="154" t="s">
        <v>199</v>
      </c>
      <c r="AH342" s="154" t="s">
        <v>199</v>
      </c>
      <c r="AI342" s="154" t="s">
        <v>199</v>
      </c>
      <c r="AJ342" s="154" t="s">
        <v>199</v>
      </c>
      <c r="AK342" s="154" t="s">
        <v>199</v>
      </c>
      <c r="AL342" s="154" t="s">
        <v>199</v>
      </c>
      <c r="AM342" s="154" t="s">
        <v>199</v>
      </c>
      <c r="AN342" s="154" t="s">
        <v>199</v>
      </c>
      <c r="AO342" s="154" t="s">
        <v>199</v>
      </c>
      <c r="AP342" s="154" t="s">
        <v>199</v>
      </c>
      <c r="AQ342" s="154" t="s">
        <v>199</v>
      </c>
      <c r="AR342" s="154" t="s">
        <v>199</v>
      </c>
      <c r="AS342" s="154" t="s">
        <v>199</v>
      </c>
      <c r="AT342" s="154" t="s">
        <v>238</v>
      </c>
      <c r="AU342" s="154" t="s">
        <v>238</v>
      </c>
      <c r="AV342" s="154" t="s">
        <v>238</v>
      </c>
      <c r="AW342" s="154" t="s">
        <v>238</v>
      </c>
      <c r="AX342" s="154" t="s">
        <v>238</v>
      </c>
      <c r="AY342" s="154" t="s">
        <v>238</v>
      </c>
      <c r="AZ342" s="154" t="s">
        <v>238</v>
      </c>
      <c r="BA342" s="154" t="s">
        <v>238</v>
      </c>
      <c r="BB342" s="154" t="s">
        <v>238</v>
      </c>
      <c r="BC342" s="154" t="s">
        <v>238</v>
      </c>
      <c r="BD342" s="154" t="s">
        <v>238</v>
      </c>
      <c r="BE342" s="154" t="s">
        <v>238</v>
      </c>
      <c r="BF342" s="154" t="s">
        <v>238</v>
      </c>
      <c r="BG342" s="154" t="s">
        <v>238</v>
      </c>
      <c r="BH342" s="154" t="s">
        <v>238</v>
      </c>
      <c r="BI342" s="154" t="s">
        <v>238</v>
      </c>
      <c r="BJ342" s="154" t="s">
        <v>238</v>
      </c>
      <c r="BK342" s="154" t="s">
        <v>238</v>
      </c>
      <c r="BL342" s="154" t="s">
        <v>238</v>
      </c>
      <c r="BM342" s="154" t="s">
        <v>238</v>
      </c>
      <c r="BN342" s="154" t="s">
        <v>238</v>
      </c>
      <c r="BO342" s="154" t="s">
        <v>238</v>
      </c>
      <c r="BP342" s="154" t="s">
        <v>238</v>
      </c>
      <c r="BQ342" s="154" t="s">
        <v>238</v>
      </c>
      <c r="BR342" s="154" t="s">
        <v>238</v>
      </c>
      <c r="BS342" s="154" t="s">
        <v>238</v>
      </c>
      <c r="BT342" s="154" t="s">
        <v>238</v>
      </c>
      <c r="BU342" s="154" t="s">
        <v>238</v>
      </c>
      <c r="BV342" s="154" t="s">
        <v>238</v>
      </c>
      <c r="BW342" s="154" t="s">
        <v>238</v>
      </c>
      <c r="BX342" s="154" t="s">
        <v>238</v>
      </c>
      <c r="BY342" s="154" t="s">
        <v>238</v>
      </c>
      <c r="BZ342" s="154" t="s">
        <v>238</v>
      </c>
      <c r="CA342" s="154" t="s">
        <v>238</v>
      </c>
      <c r="CB342" s="154" t="s">
        <v>238</v>
      </c>
      <c r="CC342" s="154" t="s">
        <v>238</v>
      </c>
      <c r="CD342" s="154" t="s">
        <v>238</v>
      </c>
      <c r="CE342" s="154" t="s">
        <v>238</v>
      </c>
      <c r="CF342" s="154" t="s">
        <v>238</v>
      </c>
      <c r="CG342" s="154" t="s">
        <v>238</v>
      </c>
      <c r="CH342" s="154" t="s">
        <v>238</v>
      </c>
      <c r="CI342" s="154" t="s">
        <v>238</v>
      </c>
      <c r="CJ342" s="154" t="s">
        <v>238</v>
      </c>
      <c r="CK342" s="154" t="s">
        <v>238</v>
      </c>
      <c r="CL342" s="154" t="s">
        <v>238</v>
      </c>
      <c r="CM342" s="154" t="s">
        <v>238</v>
      </c>
      <c r="CN342" s="154" t="s">
        <v>238</v>
      </c>
      <c r="CO342" s="154" t="s">
        <v>238</v>
      </c>
      <c r="CP342" s="154" t="s">
        <v>238</v>
      </c>
      <c r="CQ342" s="154" t="s">
        <v>238</v>
      </c>
      <c r="CR342" s="154" t="s">
        <v>238</v>
      </c>
      <c r="CS342" s="154" t="s">
        <v>238</v>
      </c>
      <c r="CT342" s="154" t="s">
        <v>238</v>
      </c>
      <c r="CU342" s="154" t="s">
        <v>238</v>
      </c>
      <c r="CV342" s="154" t="s">
        <v>238</v>
      </c>
      <c r="CW342" s="154" t="s">
        <v>238</v>
      </c>
      <c r="CX342" s="154" t="s">
        <v>199</v>
      </c>
      <c r="CY342" s="154" t="s">
        <v>199</v>
      </c>
      <c r="CZ342" s="154" t="s">
        <v>199</v>
      </c>
      <c r="DA342" s="154" t="s">
        <v>199</v>
      </c>
      <c r="DB342" s="154" t="s">
        <v>199</v>
      </c>
      <c r="DC342" s="154" t="s">
        <v>199</v>
      </c>
      <c r="DD342" s="154" t="s">
        <v>199</v>
      </c>
      <c r="DE342" s="154" t="s">
        <v>199</v>
      </c>
    </row>
    <row r="343" spans="1:109" x14ac:dyDescent="0.1"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  <c r="AE343" s="144"/>
      <c r="AF343" s="144"/>
      <c r="AG343" s="144"/>
      <c r="AH343" s="144"/>
      <c r="AI343" s="144"/>
      <c r="AJ343" s="144"/>
      <c r="AK343" s="144"/>
      <c r="AL343" s="144"/>
      <c r="AM343" s="144"/>
      <c r="AN343" s="144"/>
      <c r="AO343" s="144"/>
      <c r="AP343" s="144"/>
      <c r="AQ343" s="144"/>
      <c r="AR343" s="144"/>
      <c r="AS343" s="144"/>
      <c r="AT343" s="144"/>
      <c r="AU343" s="144"/>
      <c r="AV343" s="144"/>
      <c r="AW343" s="144"/>
      <c r="AX343" s="144"/>
      <c r="AY343" s="144"/>
      <c r="AZ343" s="144"/>
      <c r="BA343" s="144"/>
      <c r="BB343" s="144"/>
      <c r="BC343" s="144"/>
      <c r="BD343" s="144"/>
      <c r="BE343" s="144"/>
      <c r="BF343" s="144"/>
      <c r="BG343" s="144"/>
      <c r="BH343" s="144"/>
      <c r="BI343" s="144"/>
      <c r="BJ343" s="144"/>
      <c r="BK343" s="144"/>
      <c r="BL343" s="144"/>
      <c r="BM343" s="144"/>
      <c r="BN343" s="144"/>
      <c r="BO343" s="144"/>
      <c r="BP343" s="144"/>
      <c r="BQ343" s="144"/>
      <c r="BR343" s="144"/>
      <c r="BS343" s="144"/>
      <c r="BT343" s="144"/>
      <c r="BU343" s="144"/>
      <c r="BV343" s="144"/>
      <c r="BW343" s="144"/>
      <c r="BX343" s="144"/>
      <c r="BY343" s="144"/>
      <c r="BZ343" s="144"/>
      <c r="CA343" s="144"/>
      <c r="CB343" s="144"/>
      <c r="CC343" s="144"/>
      <c r="CD343" s="144"/>
      <c r="CE343" s="144"/>
      <c r="CF343" s="144"/>
      <c r="CG343" s="144"/>
      <c r="CH343" s="144"/>
      <c r="CI343" s="144"/>
      <c r="CJ343" s="144"/>
      <c r="CK343" s="144"/>
      <c r="CL343" s="144"/>
      <c r="CM343" s="144"/>
      <c r="CN343" s="144"/>
      <c r="CO343" s="144"/>
      <c r="CP343" s="144"/>
      <c r="CQ343" s="144"/>
      <c r="CR343" s="144"/>
      <c r="CS343" s="144"/>
      <c r="CT343" s="144"/>
      <c r="CU343" s="144"/>
      <c r="CV343" s="144"/>
      <c r="CW343" s="144"/>
      <c r="CX343" s="144"/>
      <c r="CY343" s="144"/>
      <c r="CZ343" s="144"/>
      <c r="DA343" s="144"/>
      <c r="DB343" s="144"/>
      <c r="DC343" s="144"/>
      <c r="DD343" s="144"/>
      <c r="DE343" s="144"/>
    </row>
    <row r="344" spans="1:109" ht="12.75" x14ac:dyDescent="0.25">
      <c r="A344" s="150" t="s">
        <v>269</v>
      </c>
      <c r="B344" s="151" t="s">
        <v>344</v>
      </c>
      <c r="C344" s="151" t="s">
        <v>345</v>
      </c>
      <c r="D344" s="151" t="s">
        <v>346</v>
      </c>
      <c r="E344" s="151" t="s">
        <v>347</v>
      </c>
      <c r="F344" s="151" t="s">
        <v>348</v>
      </c>
      <c r="G344" s="151" t="s">
        <v>349</v>
      </c>
      <c r="H344" s="151" t="s">
        <v>350</v>
      </c>
      <c r="I344" s="151" t="s">
        <v>351</v>
      </c>
      <c r="J344" s="151" t="s">
        <v>352</v>
      </c>
      <c r="K344" s="151" t="s">
        <v>353</v>
      </c>
      <c r="L344" s="151" t="s">
        <v>354</v>
      </c>
      <c r="M344" s="151" t="s">
        <v>355</v>
      </c>
      <c r="N344" s="151" t="s">
        <v>356</v>
      </c>
      <c r="O344" s="151" t="s">
        <v>357</v>
      </c>
      <c r="P344" s="151" t="s">
        <v>358</v>
      </c>
      <c r="Q344" s="151" t="s">
        <v>359</v>
      </c>
      <c r="R344" s="151" t="s">
        <v>360</v>
      </c>
      <c r="S344" s="151" t="s">
        <v>361</v>
      </c>
      <c r="T344" s="151" t="s">
        <v>362</v>
      </c>
      <c r="U344" s="151" t="s">
        <v>363</v>
      </c>
      <c r="V344" s="151" t="s">
        <v>364</v>
      </c>
      <c r="W344" s="151" t="s">
        <v>365</v>
      </c>
      <c r="X344" s="151" t="s">
        <v>366</v>
      </c>
      <c r="Y344" s="151" t="s">
        <v>367</v>
      </c>
      <c r="Z344" s="151" t="s">
        <v>368</v>
      </c>
      <c r="AA344" s="151" t="s">
        <v>369</v>
      </c>
      <c r="AB344" s="151" t="s">
        <v>370</v>
      </c>
      <c r="AC344" s="151" t="s">
        <v>371</v>
      </c>
      <c r="AD344" s="151" t="s">
        <v>372</v>
      </c>
      <c r="AE344" s="151" t="s">
        <v>373</v>
      </c>
      <c r="AF344" s="151" t="s">
        <v>374</v>
      </c>
      <c r="AG344" s="151" t="s">
        <v>375</v>
      </c>
      <c r="AH344" s="151" t="s">
        <v>376</v>
      </c>
      <c r="AI344" s="151" t="s">
        <v>377</v>
      </c>
      <c r="AJ344" s="151" t="s">
        <v>378</v>
      </c>
      <c r="AK344" s="151" t="s">
        <v>379</v>
      </c>
      <c r="AL344" s="151" t="s">
        <v>380</v>
      </c>
      <c r="AM344" s="151" t="s">
        <v>381</v>
      </c>
      <c r="AN344" s="151" t="s">
        <v>382</v>
      </c>
      <c r="AO344" s="151" t="s">
        <v>383</v>
      </c>
      <c r="AP344" s="151" t="s">
        <v>384</v>
      </c>
      <c r="AQ344" s="151" t="s">
        <v>385</v>
      </c>
      <c r="AR344" s="151" t="s">
        <v>386</v>
      </c>
      <c r="AS344" s="151" t="s">
        <v>387</v>
      </c>
      <c r="AT344" s="151" t="s">
        <v>388</v>
      </c>
      <c r="AU344" s="151" t="s">
        <v>389</v>
      </c>
      <c r="AV344" s="151" t="s">
        <v>390</v>
      </c>
      <c r="AW344" s="151" t="s">
        <v>391</v>
      </c>
      <c r="AX344" s="151" t="s">
        <v>392</v>
      </c>
      <c r="AY344" s="151" t="s">
        <v>393</v>
      </c>
      <c r="AZ344" s="151" t="s">
        <v>394</v>
      </c>
      <c r="BA344" s="151" t="s">
        <v>395</v>
      </c>
      <c r="BB344" s="151" t="s">
        <v>396</v>
      </c>
      <c r="BC344" s="151" t="s">
        <v>397</v>
      </c>
      <c r="BD344" s="151" t="s">
        <v>398</v>
      </c>
      <c r="BE344" s="151" t="s">
        <v>399</v>
      </c>
      <c r="BF344" s="151" t="s">
        <v>400</v>
      </c>
      <c r="BG344" s="151" t="s">
        <v>401</v>
      </c>
      <c r="BH344" s="151" t="s">
        <v>402</v>
      </c>
      <c r="BI344" s="151" t="s">
        <v>403</v>
      </c>
      <c r="BJ344" s="151" t="s">
        <v>404</v>
      </c>
      <c r="BK344" s="151" t="s">
        <v>405</v>
      </c>
      <c r="BL344" s="151" t="s">
        <v>406</v>
      </c>
      <c r="BM344" s="151" t="s">
        <v>407</v>
      </c>
      <c r="BN344" s="151" t="s">
        <v>408</v>
      </c>
      <c r="BO344" s="151" t="s">
        <v>409</v>
      </c>
      <c r="BP344" s="151" t="s">
        <v>410</v>
      </c>
      <c r="BQ344" s="151" t="s">
        <v>411</v>
      </c>
      <c r="BR344" s="151" t="s">
        <v>412</v>
      </c>
      <c r="BS344" s="151" t="s">
        <v>413</v>
      </c>
      <c r="BT344" s="151" t="s">
        <v>414</v>
      </c>
      <c r="BU344" s="151" t="s">
        <v>415</v>
      </c>
      <c r="BV344" s="151" t="s">
        <v>416</v>
      </c>
      <c r="BW344" s="151" t="s">
        <v>417</v>
      </c>
      <c r="BX344" s="151" t="s">
        <v>418</v>
      </c>
      <c r="BY344" s="151" t="s">
        <v>419</v>
      </c>
      <c r="BZ344" s="151" t="s">
        <v>420</v>
      </c>
      <c r="CA344" s="151" t="s">
        <v>421</v>
      </c>
      <c r="CB344" s="151" t="s">
        <v>422</v>
      </c>
      <c r="CC344" s="151" t="s">
        <v>423</v>
      </c>
      <c r="CD344" s="151" t="s">
        <v>424</v>
      </c>
      <c r="CE344" s="151" t="s">
        <v>425</v>
      </c>
      <c r="CF344" s="151" t="s">
        <v>426</v>
      </c>
      <c r="CG344" s="151" t="s">
        <v>427</v>
      </c>
      <c r="CH344" s="151" t="s">
        <v>428</v>
      </c>
      <c r="CI344" s="151" t="s">
        <v>429</v>
      </c>
      <c r="CJ344" s="151" t="s">
        <v>430</v>
      </c>
      <c r="CK344" s="151" t="s">
        <v>431</v>
      </c>
      <c r="CL344" s="151" t="s">
        <v>432</v>
      </c>
      <c r="CM344" s="151" t="s">
        <v>433</v>
      </c>
      <c r="CN344" s="151" t="s">
        <v>434</v>
      </c>
      <c r="CO344" s="151" t="s">
        <v>435</v>
      </c>
      <c r="CP344" s="151" t="s">
        <v>436</v>
      </c>
      <c r="CQ344" s="151" t="s">
        <v>437</v>
      </c>
      <c r="CR344" s="151" t="s">
        <v>438</v>
      </c>
      <c r="CS344" s="151" t="s">
        <v>439</v>
      </c>
      <c r="CT344" s="151" t="s">
        <v>440</v>
      </c>
      <c r="CU344" s="151" t="s">
        <v>441</v>
      </c>
      <c r="CV344" s="151" t="s">
        <v>442</v>
      </c>
      <c r="CW344" s="151" t="s">
        <v>443</v>
      </c>
      <c r="CX344" s="151" t="s">
        <v>444</v>
      </c>
      <c r="CY344" s="151" t="s">
        <v>445</v>
      </c>
      <c r="CZ344" s="151" t="s">
        <v>446</v>
      </c>
      <c r="DA344" s="151" t="s">
        <v>447</v>
      </c>
      <c r="DB344" s="151" t="s">
        <v>448</v>
      </c>
      <c r="DC344" s="151" t="s">
        <v>449</v>
      </c>
      <c r="DD344" s="151" t="s">
        <v>450</v>
      </c>
      <c r="DE344" s="151" t="s">
        <v>451</v>
      </c>
    </row>
    <row r="345" spans="1:109" x14ac:dyDescent="0.1">
      <c r="A345" s="115" t="s">
        <v>207</v>
      </c>
      <c r="B345" s="154" t="s">
        <v>199</v>
      </c>
      <c r="C345" s="154" t="s">
        <v>199</v>
      </c>
      <c r="D345" s="154" t="s">
        <v>199</v>
      </c>
      <c r="E345" s="154" t="s">
        <v>199</v>
      </c>
      <c r="F345" s="152">
        <v>4256</v>
      </c>
      <c r="G345" s="152">
        <v>5621</v>
      </c>
      <c r="H345" s="152">
        <v>5543</v>
      </c>
      <c r="I345" s="152">
        <v>4903</v>
      </c>
      <c r="J345" s="152">
        <v>4479</v>
      </c>
      <c r="K345" s="152">
        <v>5293</v>
      </c>
      <c r="L345" s="152">
        <v>5397</v>
      </c>
      <c r="M345" s="152">
        <v>4923</v>
      </c>
      <c r="N345" s="152">
        <v>4079</v>
      </c>
      <c r="O345" s="152">
        <v>5368</v>
      </c>
      <c r="P345" s="152">
        <v>5322</v>
      </c>
      <c r="Q345" s="152">
        <v>4795</v>
      </c>
      <c r="R345" s="152">
        <v>4498</v>
      </c>
      <c r="S345" s="152">
        <v>5691</v>
      </c>
      <c r="T345" s="152">
        <v>5662</v>
      </c>
      <c r="U345" s="152">
        <v>5176</v>
      </c>
      <c r="V345" s="152">
        <v>5078</v>
      </c>
      <c r="W345" s="152">
        <v>5965</v>
      </c>
      <c r="X345" s="152">
        <v>5662</v>
      </c>
      <c r="Y345" s="152">
        <v>5257</v>
      </c>
      <c r="Z345" s="152">
        <v>5266</v>
      </c>
      <c r="AA345" s="152">
        <v>6310</v>
      </c>
      <c r="AB345" s="152">
        <v>6037</v>
      </c>
      <c r="AC345" s="152">
        <v>5551</v>
      </c>
      <c r="AD345" s="152">
        <v>5226</v>
      </c>
      <c r="AE345" s="152">
        <v>6476</v>
      </c>
      <c r="AF345" s="152">
        <v>6454</v>
      </c>
      <c r="AG345" s="152">
        <v>5932</v>
      </c>
      <c r="AH345" s="152">
        <v>6103</v>
      </c>
      <c r="AI345" s="152">
        <v>7733</v>
      </c>
      <c r="AJ345" s="152">
        <v>7690</v>
      </c>
      <c r="AK345" s="152">
        <v>7331</v>
      </c>
      <c r="AL345" s="152">
        <v>7379</v>
      </c>
      <c r="AM345" s="152">
        <v>9046</v>
      </c>
      <c r="AN345" s="152">
        <v>8393</v>
      </c>
      <c r="AO345" s="152">
        <v>7126</v>
      </c>
      <c r="AP345" s="152">
        <v>7169</v>
      </c>
      <c r="AQ345" s="152">
        <v>8267</v>
      </c>
      <c r="AR345" s="152">
        <v>8044</v>
      </c>
      <c r="AS345" s="152">
        <v>7510</v>
      </c>
      <c r="AT345" s="152">
        <v>7525</v>
      </c>
      <c r="AU345" s="152">
        <v>8674</v>
      </c>
      <c r="AV345" s="152">
        <v>8426</v>
      </c>
      <c r="AW345" s="152">
        <v>10494</v>
      </c>
      <c r="AX345" s="152">
        <v>10545</v>
      </c>
      <c r="AY345" s="152">
        <v>12729</v>
      </c>
      <c r="AZ345" s="152">
        <v>12243</v>
      </c>
      <c r="BA345" s="152">
        <v>11037</v>
      </c>
      <c r="BB345" s="152">
        <v>11139</v>
      </c>
      <c r="BC345" s="152">
        <v>13084</v>
      </c>
      <c r="BD345" s="152">
        <v>12344</v>
      </c>
      <c r="BE345" s="152">
        <v>11465</v>
      </c>
      <c r="BF345" s="152">
        <v>11039</v>
      </c>
      <c r="BG345" s="152">
        <v>12748</v>
      </c>
      <c r="BH345" s="152">
        <v>12115</v>
      </c>
      <c r="BI345" s="152">
        <v>11033</v>
      </c>
      <c r="BJ345" s="152">
        <v>10584</v>
      </c>
      <c r="BK345" s="152">
        <v>12546</v>
      </c>
      <c r="BL345" s="152">
        <v>11981</v>
      </c>
      <c r="BM345" s="152">
        <v>10901</v>
      </c>
      <c r="BN345" s="152">
        <v>10703</v>
      </c>
      <c r="BO345" s="152">
        <v>12149</v>
      </c>
      <c r="BP345" s="152">
        <v>11400</v>
      </c>
      <c r="BQ345" s="152">
        <v>10005</v>
      </c>
      <c r="BR345" s="152">
        <v>10329</v>
      </c>
      <c r="BS345" s="152">
        <v>11524</v>
      </c>
      <c r="BT345" s="152">
        <v>10626</v>
      </c>
      <c r="BU345" s="152">
        <v>9375</v>
      </c>
      <c r="BV345" s="152">
        <v>9132</v>
      </c>
      <c r="BW345" s="152">
        <v>9709</v>
      </c>
      <c r="BX345" s="152">
        <v>9063</v>
      </c>
      <c r="BY345" s="152">
        <v>7512</v>
      </c>
      <c r="BZ345" s="152">
        <v>7624</v>
      </c>
      <c r="CA345" s="152">
        <v>8903</v>
      </c>
      <c r="CB345" s="152">
        <v>8263</v>
      </c>
      <c r="CC345" s="152">
        <v>7057</v>
      </c>
      <c r="CD345" s="152">
        <v>8024</v>
      </c>
      <c r="CE345" s="152">
        <v>9997</v>
      </c>
      <c r="CF345" s="152">
        <v>9500</v>
      </c>
      <c r="CG345" s="152">
        <v>9085</v>
      </c>
      <c r="CH345" s="152">
        <v>8573</v>
      </c>
      <c r="CI345" s="152">
        <v>7150</v>
      </c>
      <c r="CJ345" s="152">
        <v>8648</v>
      </c>
      <c r="CK345" s="152">
        <v>8603</v>
      </c>
      <c r="CL345" s="152">
        <v>9019</v>
      </c>
      <c r="CM345" s="152">
        <v>10125</v>
      </c>
      <c r="CN345" s="152">
        <v>10044</v>
      </c>
      <c r="CO345" s="152">
        <v>9470</v>
      </c>
      <c r="CP345" s="152">
        <v>10502</v>
      </c>
      <c r="CQ345" s="152">
        <v>11302</v>
      </c>
      <c r="CR345" s="152">
        <v>11100</v>
      </c>
      <c r="CS345" s="152">
        <v>10195</v>
      </c>
      <c r="CT345" s="153">
        <v>10783.84013</v>
      </c>
      <c r="CU345" s="153">
        <v>11759.922549999999</v>
      </c>
      <c r="CV345" s="153">
        <v>11600.468440000001</v>
      </c>
      <c r="CW345" s="153">
        <v>10692.270930000001</v>
      </c>
      <c r="CX345" s="153">
        <v>11343.291730000001</v>
      </c>
      <c r="CY345" s="153">
        <v>12358.845090000001</v>
      </c>
      <c r="CZ345" s="153">
        <v>12147.27476</v>
      </c>
      <c r="DA345" s="153">
        <v>11214.18979</v>
      </c>
      <c r="DB345" s="153">
        <v>11812.776739999999</v>
      </c>
      <c r="DC345" s="153">
        <v>13184.617039999999</v>
      </c>
      <c r="DD345" s="153">
        <v>12975.422979999999</v>
      </c>
      <c r="DE345" s="153">
        <v>12058.137779999999</v>
      </c>
    </row>
    <row r="346" spans="1:109" x14ac:dyDescent="0.1">
      <c r="A346" s="113" t="s">
        <v>210</v>
      </c>
      <c r="B346" s="154" t="s">
        <v>199</v>
      </c>
      <c r="C346" s="154" t="s">
        <v>199</v>
      </c>
      <c r="D346" s="154" t="s">
        <v>199</v>
      </c>
      <c r="E346" s="154" t="s">
        <v>199</v>
      </c>
      <c r="F346" s="154" t="s">
        <v>199</v>
      </c>
      <c r="G346" s="153">
        <v>5592</v>
      </c>
      <c r="H346" s="153">
        <v>5548.16</v>
      </c>
      <c r="I346" s="153">
        <v>5194</v>
      </c>
      <c r="J346" s="153">
        <v>4779</v>
      </c>
      <c r="K346" s="153">
        <v>5856.5</v>
      </c>
      <c r="L346" s="153">
        <v>5399.6670000000004</v>
      </c>
      <c r="M346" s="153">
        <v>4860.3329999999996</v>
      </c>
      <c r="N346" s="153">
        <v>4313.0749999999998</v>
      </c>
      <c r="O346" s="153">
        <v>5116.5749999999998</v>
      </c>
      <c r="P346" s="153">
        <v>5213.65002</v>
      </c>
      <c r="Q346" s="153">
        <v>4733.6999500000002</v>
      </c>
      <c r="R346" s="153">
        <v>4312.1000000000004</v>
      </c>
      <c r="S346" s="153">
        <v>5738.91</v>
      </c>
      <c r="T346" s="153">
        <v>5727.8798800000004</v>
      </c>
      <c r="U346" s="153">
        <v>4993.8463300000003</v>
      </c>
      <c r="V346" s="153">
        <v>4901.5500499999998</v>
      </c>
      <c r="W346" s="153">
        <v>6104.9691400000002</v>
      </c>
      <c r="X346" s="153">
        <v>5676.4907300000004</v>
      </c>
      <c r="Y346" s="153">
        <v>5202.7979999999998</v>
      </c>
      <c r="Z346" s="153">
        <v>5144.1769999999997</v>
      </c>
      <c r="AA346" s="153">
        <v>6277.375</v>
      </c>
      <c r="AB346" s="153">
        <v>5939.0140000000001</v>
      </c>
      <c r="AC346" s="153">
        <v>5411.4210000000003</v>
      </c>
      <c r="AD346" s="153">
        <v>5321.8723</v>
      </c>
      <c r="AE346" s="153">
        <v>6484.4080000000004</v>
      </c>
      <c r="AF346" s="153">
        <v>6186.2811000000002</v>
      </c>
      <c r="AG346" s="153">
        <v>5801.9424399999998</v>
      </c>
      <c r="AH346" s="153">
        <v>5660.0375000000004</v>
      </c>
      <c r="AI346" s="153">
        <v>7397.6648999999998</v>
      </c>
      <c r="AJ346" s="153">
        <v>7257.6787800000002</v>
      </c>
      <c r="AK346" s="153">
        <v>6933.1737800000001</v>
      </c>
      <c r="AL346" s="153">
        <v>6898.4290000000001</v>
      </c>
      <c r="AM346" s="153">
        <v>8996.8558799999992</v>
      </c>
      <c r="AN346" s="153">
        <v>8583.0585599999995</v>
      </c>
      <c r="AO346" s="153">
        <v>7486.9988300000005</v>
      </c>
      <c r="AP346" s="153">
        <v>7253.1455999999998</v>
      </c>
      <c r="AQ346" s="153">
        <v>8567.5020000000004</v>
      </c>
      <c r="AR346" s="153">
        <v>8112.9897099999998</v>
      </c>
      <c r="AS346" s="153">
        <v>7250.7143299999998</v>
      </c>
      <c r="AT346" s="153">
        <v>7706.6910399999997</v>
      </c>
      <c r="AU346" s="153">
        <v>8654.9590100000005</v>
      </c>
      <c r="AV346" s="153">
        <v>8274.6889699999992</v>
      </c>
      <c r="AW346" s="153">
        <v>9951.5477599999995</v>
      </c>
      <c r="AX346" s="153">
        <v>10650.00711</v>
      </c>
      <c r="AY346" s="153">
        <v>12346.937550000001</v>
      </c>
      <c r="AZ346" s="153">
        <v>12052.888489999999</v>
      </c>
      <c r="BA346" s="153">
        <v>10959.46716</v>
      </c>
      <c r="BB346" s="153">
        <v>10796.53471</v>
      </c>
      <c r="BC346" s="153">
        <v>12987.86731</v>
      </c>
      <c r="BD346" s="153">
        <v>12411.508449999999</v>
      </c>
      <c r="BE346" s="153">
        <v>11533.757180000001</v>
      </c>
      <c r="BF346" s="153">
        <v>10929.369360000001</v>
      </c>
      <c r="BG346" s="153">
        <v>13020.03146</v>
      </c>
      <c r="BH346" s="153">
        <v>12052.94101</v>
      </c>
      <c r="BI346" s="153">
        <v>11305.6981</v>
      </c>
      <c r="BJ346" s="153">
        <v>10531.16186</v>
      </c>
      <c r="BK346" s="153">
        <v>12814.831969999999</v>
      </c>
      <c r="BL346" s="153">
        <v>12133.955889999999</v>
      </c>
      <c r="BM346" s="153">
        <v>10768.814829999999</v>
      </c>
      <c r="BN346" s="153">
        <v>10677.457329999999</v>
      </c>
      <c r="BO346" s="153">
        <v>12088.06581</v>
      </c>
      <c r="BP346" s="153">
        <v>11551.337740000001</v>
      </c>
      <c r="BQ346" s="153">
        <v>9910.4786100000001</v>
      </c>
      <c r="BR346" s="153">
        <v>10235.649789999999</v>
      </c>
      <c r="BS346" s="153">
        <v>11614.173940000001</v>
      </c>
      <c r="BT346" s="153">
        <v>10524.51885</v>
      </c>
      <c r="BU346" s="153">
        <v>9135.39984</v>
      </c>
      <c r="BV346" s="153">
        <v>8840.2031700000007</v>
      </c>
      <c r="BW346" s="153">
        <v>9618.3061300000008</v>
      </c>
      <c r="BX346" s="153">
        <v>8727.4358200000006</v>
      </c>
      <c r="BY346" s="153">
        <v>7361.0097900000001</v>
      </c>
      <c r="BZ346" s="153">
        <v>7317.9201599999997</v>
      </c>
      <c r="CA346" s="153">
        <v>8538.7013700000007</v>
      </c>
      <c r="CB346" s="153">
        <v>8204.2634199999993</v>
      </c>
      <c r="CC346" s="153">
        <v>7066.5342199999996</v>
      </c>
      <c r="CD346" s="153">
        <v>7885.71684</v>
      </c>
      <c r="CE346" s="153">
        <v>9858.3852999999999</v>
      </c>
      <c r="CF346" s="153">
        <v>9424.2095300000001</v>
      </c>
      <c r="CG346" s="153">
        <v>8877.6895700000005</v>
      </c>
      <c r="CH346" s="153">
        <v>8322.5444599999992</v>
      </c>
      <c r="CI346" s="153">
        <v>7234.9642599999997</v>
      </c>
      <c r="CJ346" s="153">
        <v>8365.6255500000007</v>
      </c>
      <c r="CK346" s="153">
        <v>8619.3027399999992</v>
      </c>
      <c r="CL346" s="153">
        <v>8630.0159100000001</v>
      </c>
      <c r="CM346" s="153">
        <v>9301.8921599999994</v>
      </c>
      <c r="CN346" s="153">
        <v>9722.1067700000003</v>
      </c>
      <c r="CO346" s="153">
        <v>8890.6779399999996</v>
      </c>
      <c r="CP346" s="153">
        <v>9831.1287100000009</v>
      </c>
      <c r="CQ346" s="153">
        <v>10564.926799999999</v>
      </c>
      <c r="CR346" s="153">
        <v>10497.42691</v>
      </c>
      <c r="CS346" s="153">
        <v>9929.1917200000007</v>
      </c>
      <c r="CT346" s="154" t="s">
        <v>199</v>
      </c>
      <c r="CU346" s="154" t="s">
        <v>199</v>
      </c>
      <c r="CV346" s="154" t="s">
        <v>199</v>
      </c>
      <c r="CW346" s="154" t="s">
        <v>199</v>
      </c>
      <c r="CX346" s="154" t="s">
        <v>199</v>
      </c>
      <c r="CY346" s="154" t="s">
        <v>199</v>
      </c>
      <c r="CZ346" s="154" t="s">
        <v>199</v>
      </c>
      <c r="DA346" s="154" t="s">
        <v>199</v>
      </c>
      <c r="DB346" s="154" t="s">
        <v>199</v>
      </c>
      <c r="DC346" s="154" t="s">
        <v>199</v>
      </c>
      <c r="DD346" s="154" t="s">
        <v>199</v>
      </c>
      <c r="DE346" s="154" t="s">
        <v>199</v>
      </c>
    </row>
    <row r="347" spans="1:109" x14ac:dyDescent="0.1">
      <c r="A347" s="113" t="s">
        <v>211</v>
      </c>
      <c r="B347" s="154" t="s">
        <v>199</v>
      </c>
      <c r="C347" s="154" t="s">
        <v>199</v>
      </c>
      <c r="D347" s="154" t="s">
        <v>199</v>
      </c>
      <c r="E347" s="154" t="s">
        <v>199</v>
      </c>
      <c r="F347" s="154" t="s">
        <v>199</v>
      </c>
      <c r="G347" s="153">
        <v>5592</v>
      </c>
      <c r="H347" s="153">
        <v>5522</v>
      </c>
      <c r="I347" s="153">
        <v>5194</v>
      </c>
      <c r="J347" s="153">
        <v>4779</v>
      </c>
      <c r="K347" s="153">
        <v>5856.5</v>
      </c>
      <c r="L347" s="153">
        <v>5350</v>
      </c>
      <c r="M347" s="153">
        <v>4833</v>
      </c>
      <c r="N347" s="153">
        <v>4349</v>
      </c>
      <c r="O347" s="153">
        <v>5099.6499999999996</v>
      </c>
      <c r="P347" s="153">
        <v>5230</v>
      </c>
      <c r="Q347" s="153">
        <v>4763</v>
      </c>
      <c r="R347" s="153">
        <v>4292</v>
      </c>
      <c r="S347" s="153">
        <v>5725.2520000000004</v>
      </c>
      <c r="T347" s="153">
        <v>5748</v>
      </c>
      <c r="U347" s="153">
        <v>4940</v>
      </c>
      <c r="V347" s="153">
        <v>4922.5</v>
      </c>
      <c r="W347" s="153">
        <v>6107</v>
      </c>
      <c r="X347" s="153">
        <v>5673.9722000000002</v>
      </c>
      <c r="Y347" s="153">
        <v>5192</v>
      </c>
      <c r="Z347" s="153">
        <v>5122</v>
      </c>
      <c r="AA347" s="153">
        <v>6276.5</v>
      </c>
      <c r="AB347" s="153">
        <v>5938.19</v>
      </c>
      <c r="AC347" s="153">
        <v>5391</v>
      </c>
      <c r="AD347" s="153">
        <v>5293.5</v>
      </c>
      <c r="AE347" s="153">
        <v>6471.6559999999999</v>
      </c>
      <c r="AF347" s="153">
        <v>6163.5</v>
      </c>
      <c r="AG347" s="153">
        <v>5822.482</v>
      </c>
      <c r="AH347" s="153">
        <v>5588.15</v>
      </c>
      <c r="AI347" s="153">
        <v>7413.5</v>
      </c>
      <c r="AJ347" s="153">
        <v>7320</v>
      </c>
      <c r="AK347" s="153">
        <v>6933</v>
      </c>
      <c r="AL347" s="153">
        <v>6877</v>
      </c>
      <c r="AM347" s="153">
        <v>9037.85</v>
      </c>
      <c r="AN347" s="153">
        <v>8582</v>
      </c>
      <c r="AO347" s="153">
        <v>7548.5</v>
      </c>
      <c r="AP347" s="153">
        <v>7231</v>
      </c>
      <c r="AQ347" s="153">
        <v>8409</v>
      </c>
      <c r="AR347" s="153">
        <v>8173.9279999999999</v>
      </c>
      <c r="AS347" s="153">
        <v>7306.643</v>
      </c>
      <c r="AT347" s="153">
        <v>7791</v>
      </c>
      <c r="AU347" s="153">
        <v>8744.4169999999995</v>
      </c>
      <c r="AV347" s="153">
        <v>8322.1022499999999</v>
      </c>
      <c r="AW347" s="153">
        <v>10065.5</v>
      </c>
      <c r="AX347" s="153">
        <v>10846.363719999999</v>
      </c>
      <c r="AY347" s="153">
        <v>12525.891</v>
      </c>
      <c r="AZ347" s="153">
        <v>12000</v>
      </c>
      <c r="BA347" s="153">
        <v>10967.206630000001</v>
      </c>
      <c r="BB347" s="153">
        <v>10801</v>
      </c>
      <c r="BC347" s="153">
        <v>13020.5</v>
      </c>
      <c r="BD347" s="153">
        <v>12402.8</v>
      </c>
      <c r="BE347" s="153">
        <v>11543.539000000001</v>
      </c>
      <c r="BF347" s="153">
        <v>10850.544</v>
      </c>
      <c r="BG347" s="153">
        <v>13052.5</v>
      </c>
      <c r="BH347" s="153">
        <v>12008.398999999999</v>
      </c>
      <c r="BI347" s="153">
        <v>11288.58</v>
      </c>
      <c r="BJ347" s="153">
        <v>10571</v>
      </c>
      <c r="BK347" s="153">
        <v>12840</v>
      </c>
      <c r="BL347" s="153">
        <v>12147.773499999999</v>
      </c>
      <c r="BM347" s="153">
        <v>10741.2505</v>
      </c>
      <c r="BN347" s="153">
        <v>10713.8325</v>
      </c>
      <c r="BO347" s="153">
        <v>12095.95</v>
      </c>
      <c r="BP347" s="153">
        <v>11554.5</v>
      </c>
      <c r="BQ347" s="153">
        <v>9929</v>
      </c>
      <c r="BR347" s="153">
        <v>10183</v>
      </c>
      <c r="BS347" s="153">
        <v>11621.098249999999</v>
      </c>
      <c r="BT347" s="153">
        <v>10527</v>
      </c>
      <c r="BU347" s="153">
        <v>9151.25</v>
      </c>
      <c r="BV347" s="153">
        <v>8823.6560000000009</v>
      </c>
      <c r="BW347" s="153">
        <v>9660</v>
      </c>
      <c r="BX347" s="153">
        <v>8787</v>
      </c>
      <c r="BY347" s="153">
        <v>7335.6025</v>
      </c>
      <c r="BZ347" s="153">
        <v>7297</v>
      </c>
      <c r="CA347" s="153">
        <v>8555</v>
      </c>
      <c r="CB347" s="153">
        <v>8178.1963500000002</v>
      </c>
      <c r="CC347" s="153">
        <v>7046.4692800000003</v>
      </c>
      <c r="CD347" s="153">
        <v>7897</v>
      </c>
      <c r="CE347" s="153">
        <v>9960</v>
      </c>
      <c r="CF347" s="153">
        <v>9436</v>
      </c>
      <c r="CG347" s="153">
        <v>8880</v>
      </c>
      <c r="CH347" s="153">
        <v>8341.4</v>
      </c>
      <c r="CI347" s="153">
        <v>7364.13</v>
      </c>
      <c r="CJ347" s="153">
        <v>8383.1574000000001</v>
      </c>
      <c r="CK347" s="153">
        <v>8623.4549999999999</v>
      </c>
      <c r="CL347" s="153">
        <v>8659</v>
      </c>
      <c r="CM347" s="153">
        <v>9238</v>
      </c>
      <c r="CN347" s="153">
        <v>9737</v>
      </c>
      <c r="CO347" s="153">
        <v>8897.6</v>
      </c>
      <c r="CP347" s="153">
        <v>9830</v>
      </c>
      <c r="CQ347" s="153">
        <v>10596</v>
      </c>
      <c r="CR347" s="153">
        <v>10495.5</v>
      </c>
      <c r="CS347" s="153">
        <v>9948.8163299999997</v>
      </c>
      <c r="CT347" s="153">
        <v>10770.295</v>
      </c>
      <c r="CU347" s="153">
        <v>11759.48</v>
      </c>
      <c r="CV347" s="153">
        <v>11623.077499999999</v>
      </c>
      <c r="CW347" s="153">
        <v>10726.717500000001</v>
      </c>
      <c r="CX347" s="153">
        <v>11337.5</v>
      </c>
      <c r="CY347" s="153">
        <v>12420.431839999999</v>
      </c>
      <c r="CZ347" s="153">
        <v>12204.15</v>
      </c>
      <c r="DA347" s="153">
        <v>11223.113729999999</v>
      </c>
      <c r="DB347" s="153">
        <v>11812.776739999999</v>
      </c>
      <c r="DC347" s="153">
        <v>13184.617039999999</v>
      </c>
      <c r="DD347" s="153">
        <v>12975.422979999999</v>
      </c>
      <c r="DE347" s="153">
        <v>12058.137779999999</v>
      </c>
    </row>
    <row r="348" spans="1:109" x14ac:dyDescent="0.1">
      <c r="A348" s="113" t="s">
        <v>212</v>
      </c>
      <c r="B348" s="154" t="s">
        <v>199</v>
      </c>
      <c r="C348" s="154" t="s">
        <v>199</v>
      </c>
      <c r="D348" s="154" t="s">
        <v>199</v>
      </c>
      <c r="E348" s="154" t="s">
        <v>199</v>
      </c>
      <c r="F348" s="154" t="s">
        <v>199</v>
      </c>
      <c r="G348" s="153">
        <v>5592</v>
      </c>
      <c r="H348" s="153">
        <v>5628.2</v>
      </c>
      <c r="I348" s="153">
        <v>5194</v>
      </c>
      <c r="J348" s="153">
        <v>4779</v>
      </c>
      <c r="K348" s="153">
        <v>5886</v>
      </c>
      <c r="L348" s="153">
        <v>5543</v>
      </c>
      <c r="M348" s="153">
        <v>5049</v>
      </c>
      <c r="N348" s="153">
        <v>4553</v>
      </c>
      <c r="O348" s="153">
        <v>5218</v>
      </c>
      <c r="P348" s="153">
        <v>5324</v>
      </c>
      <c r="Q348" s="153">
        <v>4767.7997999999998</v>
      </c>
      <c r="R348" s="153">
        <v>4466.5</v>
      </c>
      <c r="S348" s="153">
        <v>5896</v>
      </c>
      <c r="T348" s="153">
        <v>5795.9994999999999</v>
      </c>
      <c r="U348" s="153">
        <v>5169</v>
      </c>
      <c r="V348" s="153">
        <v>4952.2002000000002</v>
      </c>
      <c r="W348" s="153">
        <v>6264.5</v>
      </c>
      <c r="X348" s="153">
        <v>5795</v>
      </c>
      <c r="Y348" s="153">
        <v>5339</v>
      </c>
      <c r="Z348" s="153">
        <v>5242</v>
      </c>
      <c r="AA348" s="153">
        <v>6347</v>
      </c>
      <c r="AB348" s="153">
        <v>6024</v>
      </c>
      <c r="AC348" s="153">
        <v>5506</v>
      </c>
      <c r="AD348" s="153">
        <v>5496</v>
      </c>
      <c r="AE348" s="153">
        <v>6679</v>
      </c>
      <c r="AF348" s="153">
        <v>6391.6279999999997</v>
      </c>
      <c r="AG348" s="153">
        <v>5984</v>
      </c>
      <c r="AH348" s="153">
        <v>5972</v>
      </c>
      <c r="AI348" s="153">
        <v>7709.9489999999996</v>
      </c>
      <c r="AJ348" s="153">
        <v>7788.7089999999998</v>
      </c>
      <c r="AK348" s="153">
        <v>7365</v>
      </c>
      <c r="AL348" s="153">
        <v>7174</v>
      </c>
      <c r="AM348" s="153">
        <v>9300</v>
      </c>
      <c r="AN348" s="153">
        <v>8960</v>
      </c>
      <c r="AO348" s="153">
        <v>8000</v>
      </c>
      <c r="AP348" s="153">
        <v>7745</v>
      </c>
      <c r="AQ348" s="153">
        <v>9135</v>
      </c>
      <c r="AR348" s="153">
        <v>8331</v>
      </c>
      <c r="AS348" s="153">
        <v>7610</v>
      </c>
      <c r="AT348" s="153">
        <v>7977</v>
      </c>
      <c r="AU348" s="153">
        <v>8828</v>
      </c>
      <c r="AV348" s="153">
        <v>8450</v>
      </c>
      <c r="AW348" s="153">
        <v>10924.06027</v>
      </c>
      <c r="AX348" s="153">
        <v>10932.87</v>
      </c>
      <c r="AY348" s="153">
        <v>12704</v>
      </c>
      <c r="AZ348" s="153">
        <v>12313</v>
      </c>
      <c r="BA348" s="153">
        <v>11103.48</v>
      </c>
      <c r="BB348" s="153">
        <v>11075</v>
      </c>
      <c r="BC348" s="153">
        <v>13275</v>
      </c>
      <c r="BD348" s="153">
        <v>12679.91</v>
      </c>
      <c r="BE348" s="153">
        <v>11735</v>
      </c>
      <c r="BF348" s="153">
        <v>11400</v>
      </c>
      <c r="BG348" s="153">
        <v>13400</v>
      </c>
      <c r="BH348" s="153">
        <v>12306.8</v>
      </c>
      <c r="BI348" s="153">
        <v>11505.8</v>
      </c>
      <c r="BJ348" s="153">
        <v>11023</v>
      </c>
      <c r="BK348" s="153">
        <v>12978.669190000001</v>
      </c>
      <c r="BL348" s="153">
        <v>12298</v>
      </c>
      <c r="BM348" s="153">
        <v>10988</v>
      </c>
      <c r="BN348" s="153">
        <v>10864</v>
      </c>
      <c r="BO348" s="153">
        <v>12432</v>
      </c>
      <c r="BP348" s="153">
        <v>11763</v>
      </c>
      <c r="BQ348" s="153">
        <v>10195.4</v>
      </c>
      <c r="BR348" s="153">
        <v>10548.89025</v>
      </c>
      <c r="BS348" s="153">
        <v>11945.5</v>
      </c>
      <c r="BT348" s="153">
        <v>10755.040999999999</v>
      </c>
      <c r="BU348" s="153">
        <v>9340.99</v>
      </c>
      <c r="BV348" s="153">
        <v>9058.5927699999993</v>
      </c>
      <c r="BW348" s="153">
        <v>9864.7099999999991</v>
      </c>
      <c r="BX348" s="153">
        <v>9132.9500000000007</v>
      </c>
      <c r="BY348" s="153">
        <v>7643.72</v>
      </c>
      <c r="BZ348" s="153">
        <v>7663.7</v>
      </c>
      <c r="CA348" s="153">
        <v>8758</v>
      </c>
      <c r="CB348" s="153">
        <v>8512.2000000000007</v>
      </c>
      <c r="CC348" s="153">
        <v>7246.6533399999998</v>
      </c>
      <c r="CD348" s="153">
        <v>8210</v>
      </c>
      <c r="CE348" s="153">
        <v>10171.456249999999</v>
      </c>
      <c r="CF348" s="153">
        <v>9526</v>
      </c>
      <c r="CG348" s="153">
        <v>9046.4284800000005</v>
      </c>
      <c r="CH348" s="153">
        <v>8700</v>
      </c>
      <c r="CI348" s="153">
        <v>7622.4</v>
      </c>
      <c r="CJ348" s="153">
        <v>8649.6808799999999</v>
      </c>
      <c r="CK348" s="153">
        <v>8961.9</v>
      </c>
      <c r="CL348" s="153">
        <v>8800.6553500000009</v>
      </c>
      <c r="CM348" s="153">
        <v>9755.7965999999997</v>
      </c>
      <c r="CN348" s="153">
        <v>9923</v>
      </c>
      <c r="CO348" s="153">
        <v>9044</v>
      </c>
      <c r="CP348" s="153">
        <v>10063</v>
      </c>
      <c r="CQ348" s="153">
        <v>11302</v>
      </c>
      <c r="CR348" s="153">
        <v>11088</v>
      </c>
      <c r="CS348" s="153">
        <v>10187</v>
      </c>
      <c r="CT348" s="153">
        <v>11190</v>
      </c>
      <c r="CU348" s="153">
        <v>12103.91827</v>
      </c>
      <c r="CV348" s="153">
        <v>11827.21602</v>
      </c>
      <c r="CW348" s="153">
        <v>10888.64</v>
      </c>
      <c r="CX348" s="153">
        <v>11611.9</v>
      </c>
      <c r="CY348" s="153">
        <v>12711.20686</v>
      </c>
      <c r="CZ348" s="153">
        <v>12424.121160000001</v>
      </c>
      <c r="DA348" s="153">
        <v>11529.411270000001</v>
      </c>
      <c r="DB348" s="153">
        <v>12133.72896</v>
      </c>
      <c r="DC348" s="153">
        <v>13286.462450000001</v>
      </c>
      <c r="DD348" s="153">
        <v>12990.13488</v>
      </c>
      <c r="DE348" s="153">
        <v>12149.18261</v>
      </c>
    </row>
    <row r="349" spans="1:109" x14ac:dyDescent="0.1">
      <c r="A349" s="113" t="s">
        <v>213</v>
      </c>
      <c r="B349" s="154" t="s">
        <v>199</v>
      </c>
      <c r="C349" s="154" t="s">
        <v>199</v>
      </c>
      <c r="D349" s="154" t="s">
        <v>199</v>
      </c>
      <c r="E349" s="154" t="s">
        <v>199</v>
      </c>
      <c r="F349" s="154" t="s">
        <v>199</v>
      </c>
      <c r="G349" s="153">
        <v>5592</v>
      </c>
      <c r="H349" s="153">
        <v>5480</v>
      </c>
      <c r="I349" s="153">
        <v>5194</v>
      </c>
      <c r="J349" s="153">
        <v>4779</v>
      </c>
      <c r="K349" s="153">
        <v>5827</v>
      </c>
      <c r="L349" s="153">
        <v>5306</v>
      </c>
      <c r="M349" s="153">
        <v>4699</v>
      </c>
      <c r="N349" s="153">
        <v>4001.3</v>
      </c>
      <c r="O349" s="153">
        <v>5049</v>
      </c>
      <c r="P349" s="153">
        <v>5070.6000999999997</v>
      </c>
      <c r="Q349" s="153">
        <v>4641</v>
      </c>
      <c r="R349" s="153">
        <v>4209</v>
      </c>
      <c r="S349" s="153">
        <v>5613</v>
      </c>
      <c r="T349" s="153">
        <v>5656</v>
      </c>
      <c r="U349" s="153">
        <v>4800</v>
      </c>
      <c r="V349" s="153">
        <v>4809</v>
      </c>
      <c r="W349" s="153">
        <v>5993</v>
      </c>
      <c r="X349" s="153">
        <v>5589</v>
      </c>
      <c r="Y349" s="153">
        <v>5034</v>
      </c>
      <c r="Z349" s="153">
        <v>5052</v>
      </c>
      <c r="AA349" s="153">
        <v>6189</v>
      </c>
      <c r="AB349" s="153">
        <v>5797</v>
      </c>
      <c r="AC349" s="153">
        <v>5376.0349999999999</v>
      </c>
      <c r="AD349" s="153">
        <v>5128.915</v>
      </c>
      <c r="AE349" s="153">
        <v>6358</v>
      </c>
      <c r="AF349" s="153">
        <v>6055</v>
      </c>
      <c r="AG349" s="153">
        <v>5539</v>
      </c>
      <c r="AH349" s="153">
        <v>5410</v>
      </c>
      <c r="AI349" s="153">
        <v>6725</v>
      </c>
      <c r="AJ349" s="153">
        <v>6851</v>
      </c>
      <c r="AK349" s="153">
        <v>6400</v>
      </c>
      <c r="AL349" s="153">
        <v>6600</v>
      </c>
      <c r="AM349" s="153">
        <v>8415.83</v>
      </c>
      <c r="AN349" s="153">
        <v>8184.3149999999996</v>
      </c>
      <c r="AO349" s="153">
        <v>6997.7929999999997</v>
      </c>
      <c r="AP349" s="153">
        <v>6957</v>
      </c>
      <c r="AQ349" s="153">
        <v>8150</v>
      </c>
      <c r="AR349" s="153">
        <v>7700</v>
      </c>
      <c r="AS349" s="153">
        <v>6715</v>
      </c>
      <c r="AT349" s="153">
        <v>7442.0272800000002</v>
      </c>
      <c r="AU349" s="153">
        <v>8266</v>
      </c>
      <c r="AV349" s="153">
        <v>7919</v>
      </c>
      <c r="AW349" s="153">
        <v>7880</v>
      </c>
      <c r="AX349" s="153">
        <v>10000</v>
      </c>
      <c r="AY349" s="153">
        <v>11100</v>
      </c>
      <c r="AZ349" s="153">
        <v>11941</v>
      </c>
      <c r="BA349" s="153">
        <v>10840</v>
      </c>
      <c r="BB349" s="153">
        <v>10668</v>
      </c>
      <c r="BC349" s="153">
        <v>12689.251</v>
      </c>
      <c r="BD349" s="153">
        <v>12132.511</v>
      </c>
      <c r="BE349" s="153">
        <v>11286.475</v>
      </c>
      <c r="BF349" s="153">
        <v>10564</v>
      </c>
      <c r="BG349" s="153">
        <v>12635</v>
      </c>
      <c r="BH349" s="153">
        <v>11896</v>
      </c>
      <c r="BI349" s="153">
        <v>11168</v>
      </c>
      <c r="BJ349" s="153">
        <v>10006.43</v>
      </c>
      <c r="BK349" s="153">
        <v>12543.93</v>
      </c>
      <c r="BL349" s="153">
        <v>12018</v>
      </c>
      <c r="BM349" s="153">
        <v>10604.582329999999</v>
      </c>
      <c r="BN349" s="153">
        <v>10398</v>
      </c>
      <c r="BO349" s="153">
        <v>11756</v>
      </c>
      <c r="BP349" s="153">
        <v>11141.571449999999</v>
      </c>
      <c r="BQ349" s="153">
        <v>9666</v>
      </c>
      <c r="BR349" s="153">
        <v>9752.3150000000005</v>
      </c>
      <c r="BS349" s="153">
        <v>11012</v>
      </c>
      <c r="BT349" s="153">
        <v>10225.6</v>
      </c>
      <c r="BU349" s="153">
        <v>8830</v>
      </c>
      <c r="BV349" s="153">
        <v>8507</v>
      </c>
      <c r="BW349" s="153">
        <v>8871</v>
      </c>
      <c r="BX349" s="153">
        <v>8226</v>
      </c>
      <c r="BY349" s="153">
        <v>7184.6830200000004</v>
      </c>
      <c r="BZ349" s="153">
        <v>7038</v>
      </c>
      <c r="CA349" s="153">
        <v>8222.5385000000006</v>
      </c>
      <c r="CB349" s="153">
        <v>8012</v>
      </c>
      <c r="CC349" s="153">
        <v>6885</v>
      </c>
      <c r="CD349" s="153">
        <v>7504.9750000000004</v>
      </c>
      <c r="CE349" s="153">
        <v>9258</v>
      </c>
      <c r="CF349" s="153">
        <v>9159</v>
      </c>
      <c r="CG349" s="153">
        <v>8672</v>
      </c>
      <c r="CH349" s="153">
        <v>7548.6</v>
      </c>
      <c r="CI349" s="153">
        <v>6679</v>
      </c>
      <c r="CJ349" s="153">
        <v>7972</v>
      </c>
      <c r="CK349" s="153">
        <v>8194</v>
      </c>
      <c r="CL349" s="153">
        <v>8288.1299999999992</v>
      </c>
      <c r="CM349" s="153">
        <v>9052.4150000000009</v>
      </c>
      <c r="CN349" s="153">
        <v>9442.4</v>
      </c>
      <c r="CO349" s="153">
        <v>8689</v>
      </c>
      <c r="CP349" s="153">
        <v>9508</v>
      </c>
      <c r="CQ349" s="153">
        <v>9171</v>
      </c>
      <c r="CR349" s="153">
        <v>10020</v>
      </c>
      <c r="CS349" s="153">
        <v>9777</v>
      </c>
      <c r="CT349" s="153">
        <v>10502</v>
      </c>
      <c r="CU349" s="153">
        <v>11563.3</v>
      </c>
      <c r="CV349" s="153">
        <v>11361</v>
      </c>
      <c r="CW349" s="153">
        <v>10452</v>
      </c>
      <c r="CX349" s="153">
        <v>11061</v>
      </c>
      <c r="CY349" s="153">
        <v>11993</v>
      </c>
      <c r="CZ349" s="153">
        <v>11748</v>
      </c>
      <c r="DA349" s="153">
        <v>10799</v>
      </c>
      <c r="DB349" s="153">
        <v>11491.82451</v>
      </c>
      <c r="DC349" s="153">
        <v>13082.771640000001</v>
      </c>
      <c r="DD349" s="153">
        <v>12960.711090000001</v>
      </c>
      <c r="DE349" s="153">
        <v>11967.09295</v>
      </c>
    </row>
    <row r="350" spans="1:109" x14ac:dyDescent="0.1">
      <c r="A350" s="113" t="s">
        <v>214</v>
      </c>
      <c r="B350" s="154" t="s">
        <v>199</v>
      </c>
      <c r="C350" s="154" t="s">
        <v>199</v>
      </c>
      <c r="D350" s="154" t="s">
        <v>199</v>
      </c>
      <c r="E350" s="154" t="s">
        <v>199</v>
      </c>
      <c r="F350" s="154" t="s">
        <v>199</v>
      </c>
      <c r="G350" s="148">
        <v>0</v>
      </c>
      <c r="H350" s="148">
        <v>59.924999999999997</v>
      </c>
      <c r="I350" s="148">
        <v>0</v>
      </c>
      <c r="J350" s="148">
        <v>0</v>
      </c>
      <c r="K350" s="148">
        <v>29.5</v>
      </c>
      <c r="L350" s="148">
        <v>102.932</v>
      </c>
      <c r="M350" s="148">
        <v>144.18799999999999</v>
      </c>
      <c r="N350" s="148">
        <v>224.25299999999999</v>
      </c>
      <c r="O350" s="148">
        <v>63.343000000000004</v>
      </c>
      <c r="P350" s="148">
        <v>96.011769999999999</v>
      </c>
      <c r="Q350" s="148">
        <v>53.598199999999999</v>
      </c>
      <c r="R350" s="148">
        <v>94.597999999999999</v>
      </c>
      <c r="S350" s="148">
        <v>108.258</v>
      </c>
      <c r="T350" s="148">
        <v>57.148600000000002</v>
      </c>
      <c r="U350" s="148">
        <v>120.61686</v>
      </c>
      <c r="V350" s="148">
        <v>54.79336</v>
      </c>
      <c r="W350" s="148">
        <v>88.707819999999998</v>
      </c>
      <c r="X350" s="148">
        <v>68.076210000000003</v>
      </c>
      <c r="Y350" s="148">
        <v>106.956</v>
      </c>
      <c r="Z350" s="148">
        <v>57.012</v>
      </c>
      <c r="AA350" s="148">
        <v>49.360999999999997</v>
      </c>
      <c r="AB350" s="148">
        <v>66.914000000000001</v>
      </c>
      <c r="AC350" s="148">
        <v>42.374000000000002</v>
      </c>
      <c r="AD350" s="148">
        <v>109.93813</v>
      </c>
      <c r="AE350" s="148">
        <v>98.280119999999997</v>
      </c>
      <c r="AF350" s="148">
        <v>108.37045999999999</v>
      </c>
      <c r="AG350" s="148">
        <v>117.34777</v>
      </c>
      <c r="AH350" s="148">
        <v>182.36483999999999</v>
      </c>
      <c r="AI350" s="148">
        <v>253.22511</v>
      </c>
      <c r="AJ350" s="148">
        <v>283.82445000000001</v>
      </c>
      <c r="AK350" s="148">
        <v>293.25196</v>
      </c>
      <c r="AL350" s="148">
        <v>159.91965999999999</v>
      </c>
      <c r="AM350" s="148">
        <v>270.14701000000002</v>
      </c>
      <c r="AN350" s="148">
        <v>229.89257000000001</v>
      </c>
      <c r="AO350" s="148">
        <v>360.05549000000002</v>
      </c>
      <c r="AP350" s="148">
        <v>277.95033999999998</v>
      </c>
      <c r="AQ350" s="148">
        <v>379.61799999999999</v>
      </c>
      <c r="AR350" s="148">
        <v>205.02585999999999</v>
      </c>
      <c r="AS350" s="148">
        <v>268.99085000000002</v>
      </c>
      <c r="AT350" s="148">
        <v>196.72872000000001</v>
      </c>
      <c r="AU350" s="148">
        <v>185.05427</v>
      </c>
      <c r="AV350" s="148">
        <v>166.40215000000001</v>
      </c>
      <c r="AW350" s="148">
        <v>774.54506000000003</v>
      </c>
      <c r="AX350" s="148">
        <v>330.81536999999997</v>
      </c>
      <c r="AY350" s="148">
        <v>464.91302000000002</v>
      </c>
      <c r="AZ350" s="148">
        <v>129.36532</v>
      </c>
      <c r="BA350" s="148">
        <v>85.558070000000001</v>
      </c>
      <c r="BB350" s="148">
        <v>113.7315</v>
      </c>
      <c r="BC350" s="148">
        <v>138.35321999999999</v>
      </c>
      <c r="BD350" s="148">
        <v>133.58777000000001</v>
      </c>
      <c r="BE350" s="148">
        <v>148.20334</v>
      </c>
      <c r="BF350" s="148">
        <v>251.64657</v>
      </c>
      <c r="BG350" s="148">
        <v>170.99501000000001</v>
      </c>
      <c r="BH350" s="148">
        <v>138.13022000000001</v>
      </c>
      <c r="BI350" s="148">
        <v>109.51667999999999</v>
      </c>
      <c r="BJ350" s="148">
        <v>259.10762</v>
      </c>
      <c r="BK350" s="148">
        <v>124.02030999999999</v>
      </c>
      <c r="BL350" s="148">
        <v>77.073099999999997</v>
      </c>
      <c r="BM350" s="148">
        <v>117.04803</v>
      </c>
      <c r="BN350" s="148">
        <v>147.01517000000001</v>
      </c>
      <c r="BO350" s="148">
        <v>185.97529</v>
      </c>
      <c r="BP350" s="148">
        <v>147.00821999999999</v>
      </c>
      <c r="BQ350" s="148">
        <v>152.99982</v>
      </c>
      <c r="BR350" s="148">
        <v>218.40814</v>
      </c>
      <c r="BS350" s="148">
        <v>217.15674000000001</v>
      </c>
      <c r="BT350" s="148">
        <v>134.37666999999999</v>
      </c>
      <c r="BU350" s="148">
        <v>146.27816999999999</v>
      </c>
      <c r="BV350" s="148">
        <v>179.15403000000001</v>
      </c>
      <c r="BW350" s="148">
        <v>222.07997</v>
      </c>
      <c r="BX350" s="148">
        <v>237.28263000000001</v>
      </c>
      <c r="BY350" s="148">
        <v>122.32744</v>
      </c>
      <c r="BZ350" s="148">
        <v>165.39107999999999</v>
      </c>
      <c r="CA350" s="148">
        <v>152.68860000000001</v>
      </c>
      <c r="CB350" s="148">
        <v>121.75606999999999</v>
      </c>
      <c r="CC350" s="148">
        <v>103.32073</v>
      </c>
      <c r="CD350" s="148">
        <v>156.31405000000001</v>
      </c>
      <c r="CE350" s="148">
        <v>263.73066999999998</v>
      </c>
      <c r="CF350" s="148">
        <v>85.793049999999994</v>
      </c>
      <c r="CG350" s="148">
        <v>82.962199999999996</v>
      </c>
      <c r="CH350" s="148">
        <v>271.52514000000002</v>
      </c>
      <c r="CI350" s="148">
        <v>310.09665000000001</v>
      </c>
      <c r="CJ350" s="148">
        <v>179.38722000000001</v>
      </c>
      <c r="CK350" s="148">
        <v>169.99635000000001</v>
      </c>
      <c r="CL350" s="148">
        <v>133.55595</v>
      </c>
      <c r="CM350" s="148">
        <v>214.53627</v>
      </c>
      <c r="CN350" s="148">
        <v>130.84408999999999</v>
      </c>
      <c r="CO350" s="148">
        <v>90.719899999999996</v>
      </c>
      <c r="CP350" s="148">
        <v>139.44968</v>
      </c>
      <c r="CQ350" s="148">
        <v>427.13020999999998</v>
      </c>
      <c r="CR350" s="148">
        <v>247.25361000000001</v>
      </c>
      <c r="CS350" s="148">
        <v>111.54393</v>
      </c>
      <c r="CT350" s="148">
        <v>172.97335000000001</v>
      </c>
      <c r="CU350" s="148">
        <v>139.94302999999999</v>
      </c>
      <c r="CV350" s="148">
        <v>125.99756000000001</v>
      </c>
      <c r="CW350" s="148">
        <v>136.81016</v>
      </c>
      <c r="CX350" s="148">
        <v>205.85586000000001</v>
      </c>
      <c r="CY350" s="148">
        <v>234.81639999999999</v>
      </c>
      <c r="CZ350" s="148">
        <v>231.89366000000001</v>
      </c>
      <c r="DA350" s="148">
        <v>255.99043</v>
      </c>
      <c r="DB350" s="148">
        <v>320.95222000000001</v>
      </c>
      <c r="DC350" s="148">
        <v>101.8454</v>
      </c>
      <c r="DD350" s="148">
        <v>14.7119</v>
      </c>
      <c r="DE350" s="148">
        <v>91.044830000000005</v>
      </c>
    </row>
    <row r="351" spans="1:109" x14ac:dyDescent="0.1">
      <c r="A351" s="113" t="s">
        <v>215</v>
      </c>
      <c r="B351" s="154" t="s">
        <v>199</v>
      </c>
      <c r="C351" s="154" t="s">
        <v>199</v>
      </c>
      <c r="D351" s="154" t="s">
        <v>199</v>
      </c>
      <c r="E351" s="154" t="s">
        <v>199</v>
      </c>
      <c r="F351" s="154" t="s">
        <v>199</v>
      </c>
      <c r="G351" s="154" t="s">
        <v>177</v>
      </c>
      <c r="H351" s="154" t="s">
        <v>164</v>
      </c>
      <c r="I351" s="154" t="s">
        <v>177</v>
      </c>
      <c r="J351" s="154" t="s">
        <v>177</v>
      </c>
      <c r="K351" s="154" t="s">
        <v>456</v>
      </c>
      <c r="L351" s="154" t="s">
        <v>216</v>
      </c>
      <c r="M351" s="154" t="s">
        <v>216</v>
      </c>
      <c r="N351" s="154" t="s">
        <v>260</v>
      </c>
      <c r="O351" s="154" t="s">
        <v>260</v>
      </c>
      <c r="P351" s="154" t="s">
        <v>260</v>
      </c>
      <c r="Q351" s="154" t="s">
        <v>260</v>
      </c>
      <c r="R351" s="154" t="s">
        <v>164</v>
      </c>
      <c r="S351" s="154" t="s">
        <v>164</v>
      </c>
      <c r="T351" s="154" t="s">
        <v>164</v>
      </c>
      <c r="U351" s="154" t="s">
        <v>249</v>
      </c>
      <c r="V351" s="154" t="s">
        <v>260</v>
      </c>
      <c r="W351" s="154" t="s">
        <v>249</v>
      </c>
      <c r="X351" s="154" t="s">
        <v>240</v>
      </c>
      <c r="Y351" s="154" t="s">
        <v>261</v>
      </c>
      <c r="Z351" s="154" t="s">
        <v>244</v>
      </c>
      <c r="AA351" s="154" t="s">
        <v>251</v>
      </c>
      <c r="AB351" s="154" t="s">
        <v>251</v>
      </c>
      <c r="AC351" s="154" t="s">
        <v>249</v>
      </c>
      <c r="AD351" s="154" t="s">
        <v>251</v>
      </c>
      <c r="AE351" s="154" t="s">
        <v>232</v>
      </c>
      <c r="AF351" s="154" t="s">
        <v>232</v>
      </c>
      <c r="AG351" s="154" t="s">
        <v>244</v>
      </c>
      <c r="AH351" s="154" t="s">
        <v>251</v>
      </c>
      <c r="AI351" s="154" t="s">
        <v>232</v>
      </c>
      <c r="AJ351" s="154" t="s">
        <v>244</v>
      </c>
      <c r="AK351" s="154" t="s">
        <v>244</v>
      </c>
      <c r="AL351" s="154" t="s">
        <v>232</v>
      </c>
      <c r="AM351" s="154" t="s">
        <v>251</v>
      </c>
      <c r="AN351" s="154" t="s">
        <v>244</v>
      </c>
      <c r="AO351" s="154" t="s">
        <v>240</v>
      </c>
      <c r="AP351" s="154" t="s">
        <v>164</v>
      </c>
      <c r="AQ351" s="154" t="s">
        <v>249</v>
      </c>
      <c r="AR351" s="154" t="s">
        <v>249</v>
      </c>
      <c r="AS351" s="154" t="s">
        <v>240</v>
      </c>
      <c r="AT351" s="154" t="s">
        <v>249</v>
      </c>
      <c r="AU351" s="154" t="s">
        <v>249</v>
      </c>
      <c r="AV351" s="154" t="s">
        <v>249</v>
      </c>
      <c r="AW351" s="154" t="s">
        <v>232</v>
      </c>
      <c r="AX351" s="154" t="s">
        <v>294</v>
      </c>
      <c r="AY351" s="154" t="s">
        <v>337</v>
      </c>
      <c r="AZ351" s="154" t="s">
        <v>457</v>
      </c>
      <c r="BA351" s="154" t="s">
        <v>281</v>
      </c>
      <c r="BB351" s="154" t="s">
        <v>458</v>
      </c>
      <c r="BC351" s="154" t="s">
        <v>218</v>
      </c>
      <c r="BD351" s="154" t="s">
        <v>218</v>
      </c>
      <c r="BE351" s="154" t="s">
        <v>285</v>
      </c>
      <c r="BF351" s="154" t="s">
        <v>296</v>
      </c>
      <c r="BG351" s="154" t="s">
        <v>219</v>
      </c>
      <c r="BH351" s="154" t="s">
        <v>224</v>
      </c>
      <c r="BI351" s="154" t="s">
        <v>270</v>
      </c>
      <c r="BJ351" s="154" t="s">
        <v>219</v>
      </c>
      <c r="BK351" s="154" t="s">
        <v>459</v>
      </c>
      <c r="BL351" s="154" t="s">
        <v>289</v>
      </c>
      <c r="BM351" s="154" t="s">
        <v>286</v>
      </c>
      <c r="BN351" s="154" t="s">
        <v>289</v>
      </c>
      <c r="BO351" s="154" t="s">
        <v>318</v>
      </c>
      <c r="BP351" s="154" t="s">
        <v>292</v>
      </c>
      <c r="BQ351" s="154" t="s">
        <v>291</v>
      </c>
      <c r="BR351" s="154" t="s">
        <v>298</v>
      </c>
      <c r="BS351" s="154" t="s">
        <v>311</v>
      </c>
      <c r="BT351" s="154" t="s">
        <v>460</v>
      </c>
      <c r="BU351" s="154" t="s">
        <v>461</v>
      </c>
      <c r="BV351" s="154" t="s">
        <v>460</v>
      </c>
      <c r="BW351" s="154" t="s">
        <v>298</v>
      </c>
      <c r="BX351" s="154" t="s">
        <v>298</v>
      </c>
      <c r="BY351" s="154" t="s">
        <v>318</v>
      </c>
      <c r="BZ351" s="154" t="s">
        <v>220</v>
      </c>
      <c r="CA351" s="154" t="s">
        <v>461</v>
      </c>
      <c r="CB351" s="154" t="s">
        <v>318</v>
      </c>
      <c r="CC351" s="154" t="s">
        <v>257</v>
      </c>
      <c r="CD351" s="154" t="s">
        <v>222</v>
      </c>
      <c r="CE351" s="154" t="s">
        <v>220</v>
      </c>
      <c r="CF351" s="154" t="s">
        <v>220</v>
      </c>
      <c r="CG351" s="154" t="s">
        <v>219</v>
      </c>
      <c r="CH351" s="154" t="s">
        <v>219</v>
      </c>
      <c r="CI351" s="154" t="s">
        <v>219</v>
      </c>
      <c r="CJ351" s="154" t="s">
        <v>219</v>
      </c>
      <c r="CK351" s="154" t="s">
        <v>461</v>
      </c>
      <c r="CL351" s="154" t="s">
        <v>461</v>
      </c>
      <c r="CM351" s="154" t="s">
        <v>298</v>
      </c>
      <c r="CN351" s="154" t="s">
        <v>298</v>
      </c>
      <c r="CO351" s="154" t="s">
        <v>292</v>
      </c>
      <c r="CP351" s="154" t="s">
        <v>258</v>
      </c>
      <c r="CQ351" s="154" t="s">
        <v>257</v>
      </c>
      <c r="CR351" s="154" t="s">
        <v>317</v>
      </c>
      <c r="CS351" s="154" t="s">
        <v>291</v>
      </c>
      <c r="CT351" s="154" t="s">
        <v>292</v>
      </c>
      <c r="CU351" s="154" t="s">
        <v>331</v>
      </c>
      <c r="CV351" s="154" t="s">
        <v>331</v>
      </c>
      <c r="CW351" s="154" t="s">
        <v>331</v>
      </c>
      <c r="CX351" s="154" t="s">
        <v>240</v>
      </c>
      <c r="CY351" s="154" t="s">
        <v>240</v>
      </c>
      <c r="CZ351" s="154" t="s">
        <v>240</v>
      </c>
      <c r="DA351" s="154" t="s">
        <v>240</v>
      </c>
      <c r="DB351" s="154" t="s">
        <v>233</v>
      </c>
      <c r="DC351" s="154" t="s">
        <v>233</v>
      </c>
      <c r="DD351" s="154" t="s">
        <v>233</v>
      </c>
      <c r="DE351" s="154" t="s">
        <v>233</v>
      </c>
    </row>
    <row r="352" spans="1:109" x14ac:dyDescent="0.1">
      <c r="A352" s="113" t="s">
        <v>234</v>
      </c>
      <c r="B352" s="154" t="s">
        <v>199</v>
      </c>
      <c r="C352" s="154" t="s">
        <v>199</v>
      </c>
      <c r="D352" s="154" t="s">
        <v>199</v>
      </c>
      <c r="E352" s="154" t="s">
        <v>199</v>
      </c>
      <c r="F352" s="154" t="s">
        <v>199</v>
      </c>
      <c r="G352" s="154" t="s">
        <v>199</v>
      </c>
      <c r="H352" s="154" t="s">
        <v>199</v>
      </c>
      <c r="I352" s="154" t="s">
        <v>199</v>
      </c>
      <c r="J352" s="154" t="s">
        <v>199</v>
      </c>
      <c r="K352" s="154" t="s">
        <v>199</v>
      </c>
      <c r="L352" s="154" t="s">
        <v>199</v>
      </c>
      <c r="M352" s="154" t="s">
        <v>199</v>
      </c>
      <c r="N352" s="154" t="s">
        <v>199</v>
      </c>
      <c r="O352" s="154" t="s">
        <v>199</v>
      </c>
      <c r="P352" s="154" t="s">
        <v>199</v>
      </c>
      <c r="Q352" s="154" t="s">
        <v>199</v>
      </c>
      <c r="R352" s="154" t="s">
        <v>199</v>
      </c>
      <c r="S352" s="154" t="s">
        <v>199</v>
      </c>
      <c r="T352" s="154" t="s">
        <v>199</v>
      </c>
      <c r="U352" s="154" t="s">
        <v>199</v>
      </c>
      <c r="V352" s="154" t="s">
        <v>199</v>
      </c>
      <c r="W352" s="154" t="s">
        <v>199</v>
      </c>
      <c r="X352" s="154" t="s">
        <v>199</v>
      </c>
      <c r="Y352" s="154" t="s">
        <v>199</v>
      </c>
      <c r="Z352" s="154" t="s">
        <v>199</v>
      </c>
      <c r="AA352" s="154" t="s">
        <v>199</v>
      </c>
      <c r="AB352" s="154" t="s">
        <v>199</v>
      </c>
      <c r="AC352" s="154" t="s">
        <v>199</v>
      </c>
      <c r="AD352" s="154" t="s">
        <v>199</v>
      </c>
      <c r="AE352" s="154" t="s">
        <v>199</v>
      </c>
      <c r="AF352" s="154" t="s">
        <v>199</v>
      </c>
      <c r="AG352" s="154" t="s">
        <v>199</v>
      </c>
      <c r="AH352" s="154" t="s">
        <v>199</v>
      </c>
      <c r="AI352" s="154" t="s">
        <v>199</v>
      </c>
      <c r="AJ352" s="154" t="s">
        <v>199</v>
      </c>
      <c r="AK352" s="154" t="s">
        <v>199</v>
      </c>
      <c r="AL352" s="154" t="s">
        <v>199</v>
      </c>
      <c r="AM352" s="154" t="s">
        <v>199</v>
      </c>
      <c r="AN352" s="154" t="s">
        <v>199</v>
      </c>
      <c r="AO352" s="154" t="s">
        <v>199</v>
      </c>
      <c r="AP352" s="154" t="s">
        <v>199</v>
      </c>
      <c r="AQ352" s="154" t="s">
        <v>199</v>
      </c>
      <c r="AR352" s="154" t="s">
        <v>199</v>
      </c>
      <c r="AS352" s="154" t="s">
        <v>199</v>
      </c>
      <c r="AT352" s="154" t="s">
        <v>199</v>
      </c>
      <c r="AU352" s="154" t="s">
        <v>199</v>
      </c>
      <c r="AV352" s="154" t="s">
        <v>199</v>
      </c>
      <c r="AW352" s="154" t="s">
        <v>199</v>
      </c>
      <c r="AX352" s="154" t="s">
        <v>199</v>
      </c>
      <c r="AY352" s="154" t="s">
        <v>199</v>
      </c>
      <c r="AZ352" s="154" t="s">
        <v>199</v>
      </c>
      <c r="BA352" s="154" t="s">
        <v>199</v>
      </c>
      <c r="BB352" s="154" t="s">
        <v>199</v>
      </c>
      <c r="BC352" s="154" t="s">
        <v>199</v>
      </c>
      <c r="BD352" s="154" t="s">
        <v>199</v>
      </c>
      <c r="BE352" s="154" t="s">
        <v>199</v>
      </c>
      <c r="BF352" s="154" t="s">
        <v>199</v>
      </c>
      <c r="BG352" s="154" t="s">
        <v>199</v>
      </c>
      <c r="BH352" s="154" t="s">
        <v>199</v>
      </c>
      <c r="BI352" s="154" t="s">
        <v>199</v>
      </c>
      <c r="BJ352" s="154" t="s">
        <v>199</v>
      </c>
      <c r="BK352" s="154" t="s">
        <v>199</v>
      </c>
      <c r="BL352" s="154" t="s">
        <v>199</v>
      </c>
      <c r="BM352" s="154" t="s">
        <v>199</v>
      </c>
      <c r="BN352" s="154" t="s">
        <v>199</v>
      </c>
      <c r="BO352" s="154" t="s">
        <v>199</v>
      </c>
      <c r="BP352" s="154" t="s">
        <v>199</v>
      </c>
      <c r="BQ352" s="154" t="s">
        <v>199</v>
      </c>
      <c r="BR352" s="154" t="s">
        <v>199</v>
      </c>
      <c r="BS352" s="154" t="s">
        <v>199</v>
      </c>
      <c r="BT352" s="154" t="s">
        <v>199</v>
      </c>
      <c r="BU352" s="154" t="s">
        <v>199</v>
      </c>
      <c r="BV352" s="154" t="s">
        <v>199</v>
      </c>
      <c r="BW352" s="154" t="s">
        <v>199</v>
      </c>
      <c r="BX352" s="154" t="s">
        <v>199</v>
      </c>
      <c r="BY352" s="154" t="s">
        <v>199</v>
      </c>
      <c r="BZ352" s="154" t="s">
        <v>199</v>
      </c>
      <c r="CA352" s="155">
        <v>8349.74</v>
      </c>
      <c r="CB352" s="155">
        <v>7794.18</v>
      </c>
      <c r="CC352" s="155">
        <v>6760.8</v>
      </c>
      <c r="CD352" s="154" t="s">
        <v>199</v>
      </c>
      <c r="CE352" s="155">
        <v>8992.0300000000007</v>
      </c>
      <c r="CF352" s="154" t="s">
        <v>199</v>
      </c>
      <c r="CG352" s="154" t="s">
        <v>199</v>
      </c>
      <c r="CH352" s="154" t="s">
        <v>199</v>
      </c>
      <c r="CI352" s="154" t="s">
        <v>199</v>
      </c>
      <c r="CJ352" s="154" t="s">
        <v>199</v>
      </c>
      <c r="CK352" s="154" t="s">
        <v>199</v>
      </c>
      <c r="CL352" s="154" t="s">
        <v>199</v>
      </c>
      <c r="CM352" s="154" t="s">
        <v>199</v>
      </c>
      <c r="CN352" s="154" t="s">
        <v>199</v>
      </c>
      <c r="CO352" s="154" t="s">
        <v>199</v>
      </c>
      <c r="CP352" s="154" t="s">
        <v>199</v>
      </c>
      <c r="CQ352" s="154" t="s">
        <v>199</v>
      </c>
      <c r="CR352" s="154" t="s">
        <v>199</v>
      </c>
      <c r="CS352" s="154" t="s">
        <v>199</v>
      </c>
      <c r="CT352" s="154" t="s">
        <v>199</v>
      </c>
      <c r="CU352" s="154" t="s">
        <v>199</v>
      </c>
      <c r="CV352" s="154" t="s">
        <v>199</v>
      </c>
      <c r="CW352" s="154" t="s">
        <v>199</v>
      </c>
      <c r="CX352" s="154" t="s">
        <v>199</v>
      </c>
      <c r="CY352" s="154" t="s">
        <v>199</v>
      </c>
      <c r="CZ352" s="154" t="s">
        <v>199</v>
      </c>
      <c r="DA352" s="154" t="s">
        <v>199</v>
      </c>
      <c r="DB352" s="154" t="s">
        <v>199</v>
      </c>
      <c r="DC352" s="154" t="s">
        <v>199</v>
      </c>
      <c r="DD352" s="154" t="s">
        <v>199</v>
      </c>
      <c r="DE352" s="154" t="s">
        <v>199</v>
      </c>
    </row>
    <row r="353" spans="1:109" x14ac:dyDescent="0.1">
      <c r="A353" s="113" t="s">
        <v>235</v>
      </c>
      <c r="B353" s="154" t="s">
        <v>199</v>
      </c>
      <c r="C353" s="154" t="s">
        <v>199</v>
      </c>
      <c r="D353" s="154" t="s">
        <v>199</v>
      </c>
      <c r="E353" s="154" t="s">
        <v>199</v>
      </c>
      <c r="F353" s="154" t="s">
        <v>199</v>
      </c>
      <c r="G353" s="154" t="s">
        <v>199</v>
      </c>
      <c r="H353" s="154" t="s">
        <v>199</v>
      </c>
      <c r="I353" s="154" t="s">
        <v>199</v>
      </c>
      <c r="J353" s="154" t="s">
        <v>199</v>
      </c>
      <c r="K353" s="154" t="s">
        <v>199</v>
      </c>
      <c r="L353" s="154" t="s">
        <v>199</v>
      </c>
      <c r="M353" s="154" t="s">
        <v>199</v>
      </c>
      <c r="N353" s="154" t="s">
        <v>199</v>
      </c>
      <c r="O353" s="154" t="s">
        <v>199</v>
      </c>
      <c r="P353" s="154" t="s">
        <v>199</v>
      </c>
      <c r="Q353" s="154" t="s">
        <v>199</v>
      </c>
      <c r="R353" s="154" t="s">
        <v>199</v>
      </c>
      <c r="S353" s="154" t="s">
        <v>199</v>
      </c>
      <c r="T353" s="154" t="s">
        <v>199</v>
      </c>
      <c r="U353" s="154" t="s">
        <v>199</v>
      </c>
      <c r="V353" s="154" t="s">
        <v>199</v>
      </c>
      <c r="W353" s="154" t="s">
        <v>199</v>
      </c>
      <c r="X353" s="154" t="s">
        <v>199</v>
      </c>
      <c r="Y353" s="154" t="s">
        <v>199</v>
      </c>
      <c r="Z353" s="154" t="s">
        <v>199</v>
      </c>
      <c r="AA353" s="154" t="s">
        <v>199</v>
      </c>
      <c r="AB353" s="154" t="s">
        <v>199</v>
      </c>
      <c r="AC353" s="154" t="s">
        <v>199</v>
      </c>
      <c r="AD353" s="154" t="s">
        <v>199</v>
      </c>
      <c r="AE353" s="154" t="s">
        <v>199</v>
      </c>
      <c r="AF353" s="154" t="s">
        <v>199</v>
      </c>
      <c r="AG353" s="154" t="s">
        <v>199</v>
      </c>
      <c r="AH353" s="154" t="s">
        <v>199</v>
      </c>
      <c r="AI353" s="154" t="s">
        <v>199</v>
      </c>
      <c r="AJ353" s="154" t="s">
        <v>199</v>
      </c>
      <c r="AK353" s="154" t="s">
        <v>199</v>
      </c>
      <c r="AL353" s="154" t="s">
        <v>199</v>
      </c>
      <c r="AM353" s="154" t="s">
        <v>199</v>
      </c>
      <c r="AN353" s="154" t="s">
        <v>199</v>
      </c>
      <c r="AO353" s="154" t="s">
        <v>199</v>
      </c>
      <c r="AP353" s="154" t="s">
        <v>199</v>
      </c>
      <c r="AQ353" s="154" t="s">
        <v>199</v>
      </c>
      <c r="AR353" s="154" t="s">
        <v>199</v>
      </c>
      <c r="AS353" s="154" t="s">
        <v>199</v>
      </c>
      <c r="AT353" s="154" t="s">
        <v>199</v>
      </c>
      <c r="AU353" s="154" t="s">
        <v>199</v>
      </c>
      <c r="AV353" s="154" t="s">
        <v>199</v>
      </c>
      <c r="AW353" s="154" t="s">
        <v>199</v>
      </c>
      <c r="AX353" s="154" t="s">
        <v>199</v>
      </c>
      <c r="AY353" s="154" t="s">
        <v>199</v>
      </c>
      <c r="AZ353" s="154" t="s">
        <v>199</v>
      </c>
      <c r="BA353" s="154" t="s">
        <v>199</v>
      </c>
      <c r="BB353" s="154" t="s">
        <v>199</v>
      </c>
      <c r="BC353" s="154" t="s">
        <v>199</v>
      </c>
      <c r="BD353" s="154" t="s">
        <v>199</v>
      </c>
      <c r="BE353" s="154" t="s">
        <v>199</v>
      </c>
      <c r="BF353" s="154" t="s">
        <v>199</v>
      </c>
      <c r="BG353" s="154" t="s">
        <v>199</v>
      </c>
      <c r="BH353" s="154" t="s">
        <v>199</v>
      </c>
      <c r="BI353" s="154" t="s">
        <v>199</v>
      </c>
      <c r="BJ353" s="154" t="s">
        <v>199</v>
      </c>
      <c r="BK353" s="154" t="s">
        <v>199</v>
      </c>
      <c r="BL353" s="154" t="s">
        <v>199</v>
      </c>
      <c r="BM353" s="154" t="s">
        <v>199</v>
      </c>
      <c r="BN353" s="154" t="s">
        <v>199</v>
      </c>
      <c r="BO353" s="154" t="s">
        <v>199</v>
      </c>
      <c r="BP353" s="154" t="s">
        <v>199</v>
      </c>
      <c r="BQ353" s="154" t="s">
        <v>199</v>
      </c>
      <c r="BR353" s="154" t="s">
        <v>199</v>
      </c>
      <c r="BS353" s="154" t="s">
        <v>199</v>
      </c>
      <c r="BT353" s="154" t="s">
        <v>199</v>
      </c>
      <c r="BU353" s="154" t="s">
        <v>199</v>
      </c>
      <c r="BV353" s="154" t="s">
        <v>199</v>
      </c>
      <c r="BW353" s="154" t="s">
        <v>199</v>
      </c>
      <c r="BX353" s="154" t="s">
        <v>199</v>
      </c>
      <c r="BY353" s="154" t="s">
        <v>199</v>
      </c>
      <c r="BZ353" s="154" t="s">
        <v>199</v>
      </c>
      <c r="CA353" s="154" t="s">
        <v>199</v>
      </c>
      <c r="CB353" s="154" t="s">
        <v>199</v>
      </c>
      <c r="CC353" s="154" t="s">
        <v>199</v>
      </c>
      <c r="CD353" s="156">
        <v>7624</v>
      </c>
      <c r="CE353" s="154" t="s">
        <v>199</v>
      </c>
      <c r="CF353" s="154" t="s">
        <v>199</v>
      </c>
      <c r="CG353" s="154" t="s">
        <v>199</v>
      </c>
      <c r="CH353" s="154" t="s">
        <v>199</v>
      </c>
      <c r="CI353" s="154" t="s">
        <v>199</v>
      </c>
      <c r="CJ353" s="154" t="s">
        <v>199</v>
      </c>
      <c r="CK353" s="154" t="s">
        <v>199</v>
      </c>
      <c r="CL353" s="154" t="s">
        <v>199</v>
      </c>
      <c r="CM353" s="154" t="s">
        <v>199</v>
      </c>
      <c r="CN353" s="154" t="s">
        <v>199</v>
      </c>
      <c r="CO353" s="154" t="s">
        <v>199</v>
      </c>
      <c r="CP353" s="154" t="s">
        <v>199</v>
      </c>
      <c r="CQ353" s="154" t="s">
        <v>199</v>
      </c>
      <c r="CR353" s="154" t="s">
        <v>199</v>
      </c>
      <c r="CS353" s="154" t="s">
        <v>199</v>
      </c>
      <c r="CT353" s="154" t="s">
        <v>199</v>
      </c>
      <c r="CU353" s="154" t="s">
        <v>199</v>
      </c>
      <c r="CV353" s="154" t="s">
        <v>199</v>
      </c>
      <c r="CW353" s="154" t="s">
        <v>199</v>
      </c>
      <c r="CX353" s="154" t="s">
        <v>199</v>
      </c>
      <c r="CY353" s="154" t="s">
        <v>199</v>
      </c>
      <c r="CZ353" s="154" t="s">
        <v>199</v>
      </c>
      <c r="DA353" s="154" t="s">
        <v>199</v>
      </c>
      <c r="DB353" s="154" t="s">
        <v>199</v>
      </c>
      <c r="DC353" s="154" t="s">
        <v>199</v>
      </c>
      <c r="DD353" s="154" t="s">
        <v>199</v>
      </c>
      <c r="DE353" s="154" t="s">
        <v>199</v>
      </c>
    </row>
    <row r="354" spans="1:109" x14ac:dyDescent="0.1">
      <c r="A354" s="113" t="s">
        <v>236</v>
      </c>
      <c r="B354" s="154" t="s">
        <v>199</v>
      </c>
      <c r="C354" s="154" t="s">
        <v>199</v>
      </c>
      <c r="D354" s="154" t="s">
        <v>199</v>
      </c>
      <c r="E354" s="154" t="s">
        <v>199</v>
      </c>
      <c r="F354" s="154" t="s">
        <v>199</v>
      </c>
      <c r="G354" s="154" t="s">
        <v>199</v>
      </c>
      <c r="H354" s="154" t="s">
        <v>199</v>
      </c>
      <c r="I354" s="154" t="s">
        <v>199</v>
      </c>
      <c r="J354" s="154" t="s">
        <v>199</v>
      </c>
      <c r="K354" s="154" t="s">
        <v>199</v>
      </c>
      <c r="L354" s="154" t="s">
        <v>199</v>
      </c>
      <c r="M354" s="154" t="s">
        <v>199</v>
      </c>
      <c r="N354" s="154" t="s">
        <v>199</v>
      </c>
      <c r="O354" s="154" t="s">
        <v>199</v>
      </c>
      <c r="P354" s="154" t="s">
        <v>199</v>
      </c>
      <c r="Q354" s="154" t="s">
        <v>199</v>
      </c>
      <c r="R354" s="154" t="s">
        <v>199</v>
      </c>
      <c r="S354" s="154" t="s">
        <v>199</v>
      </c>
      <c r="T354" s="154" t="s">
        <v>199</v>
      </c>
      <c r="U354" s="154" t="s">
        <v>199</v>
      </c>
      <c r="V354" s="154" t="s">
        <v>199</v>
      </c>
      <c r="W354" s="154" t="s">
        <v>199</v>
      </c>
      <c r="X354" s="154" t="s">
        <v>199</v>
      </c>
      <c r="Y354" s="154" t="s">
        <v>199</v>
      </c>
      <c r="Z354" s="154" t="s">
        <v>199</v>
      </c>
      <c r="AA354" s="154" t="s">
        <v>199</v>
      </c>
      <c r="AB354" s="154" t="s">
        <v>199</v>
      </c>
      <c r="AC354" s="154" t="s">
        <v>199</v>
      </c>
      <c r="AD354" s="154" t="s">
        <v>199</v>
      </c>
      <c r="AE354" s="154" t="s">
        <v>199</v>
      </c>
      <c r="AF354" s="154" t="s">
        <v>199</v>
      </c>
      <c r="AG354" s="154" t="s">
        <v>199</v>
      </c>
      <c r="AH354" s="154" t="s">
        <v>199</v>
      </c>
      <c r="AI354" s="154" t="s">
        <v>199</v>
      </c>
      <c r="AJ354" s="154" t="s">
        <v>199</v>
      </c>
      <c r="AK354" s="154" t="s">
        <v>199</v>
      </c>
      <c r="AL354" s="154" t="s">
        <v>199</v>
      </c>
      <c r="AM354" s="154" t="s">
        <v>199</v>
      </c>
      <c r="AN354" s="154" t="s">
        <v>199</v>
      </c>
      <c r="AO354" s="154" t="s">
        <v>199</v>
      </c>
      <c r="AP354" s="154" t="s">
        <v>199</v>
      </c>
      <c r="AQ354" s="154" t="s">
        <v>199</v>
      </c>
      <c r="AR354" s="154" t="s">
        <v>199</v>
      </c>
      <c r="AS354" s="154" t="s">
        <v>199</v>
      </c>
      <c r="AT354" s="154" t="s">
        <v>199</v>
      </c>
      <c r="AU354" s="154" t="s">
        <v>199</v>
      </c>
      <c r="AV354" s="154" t="s">
        <v>199</v>
      </c>
      <c r="AW354" s="154" t="s">
        <v>199</v>
      </c>
      <c r="AX354" s="154" t="s">
        <v>199</v>
      </c>
      <c r="AY354" s="154" t="s">
        <v>199</v>
      </c>
      <c r="AZ354" s="154" t="s">
        <v>199</v>
      </c>
      <c r="BA354" s="154" t="s">
        <v>199</v>
      </c>
      <c r="BB354" s="154" t="s">
        <v>199</v>
      </c>
      <c r="BC354" s="154" t="s">
        <v>199</v>
      </c>
      <c r="BD354" s="154" t="s">
        <v>199</v>
      </c>
      <c r="BE354" s="154" t="s">
        <v>199</v>
      </c>
      <c r="BF354" s="154" t="s">
        <v>199</v>
      </c>
      <c r="BG354" s="154" t="s">
        <v>199</v>
      </c>
      <c r="BH354" s="154" t="s">
        <v>199</v>
      </c>
      <c r="BI354" s="154" t="s">
        <v>199</v>
      </c>
      <c r="BJ354" s="154" t="s">
        <v>199</v>
      </c>
      <c r="BK354" s="154" t="s">
        <v>199</v>
      </c>
      <c r="BL354" s="154" t="s">
        <v>199</v>
      </c>
      <c r="BM354" s="154" t="s">
        <v>199</v>
      </c>
      <c r="BN354" s="154" t="s">
        <v>199</v>
      </c>
      <c r="BO354" s="154" t="s">
        <v>199</v>
      </c>
      <c r="BP354" s="154" t="s">
        <v>199</v>
      </c>
      <c r="BQ354" s="154" t="s">
        <v>199</v>
      </c>
      <c r="BR354" s="154" t="s">
        <v>199</v>
      </c>
      <c r="BS354" s="154" t="s">
        <v>199</v>
      </c>
      <c r="BT354" s="154" t="s">
        <v>199</v>
      </c>
      <c r="BU354" s="154" t="s">
        <v>199</v>
      </c>
      <c r="BV354" s="154" t="s">
        <v>199</v>
      </c>
      <c r="BW354" s="154" t="s">
        <v>199</v>
      </c>
      <c r="BX354" s="154" t="s">
        <v>199</v>
      </c>
      <c r="BY354" s="154" t="s">
        <v>199</v>
      </c>
      <c r="BZ354" s="154" t="s">
        <v>199</v>
      </c>
      <c r="CA354" s="157">
        <v>8446.83</v>
      </c>
      <c r="CB354" s="157">
        <v>7884.81</v>
      </c>
      <c r="CC354" s="157">
        <v>6835.92</v>
      </c>
      <c r="CD354" s="154" t="s">
        <v>199</v>
      </c>
      <c r="CE354" s="157">
        <v>9081.06</v>
      </c>
      <c r="CF354" s="154" t="s">
        <v>199</v>
      </c>
      <c r="CG354" s="154" t="s">
        <v>199</v>
      </c>
      <c r="CH354" s="154" t="s">
        <v>199</v>
      </c>
      <c r="CI354" s="154" t="s">
        <v>199</v>
      </c>
      <c r="CJ354" s="154" t="s">
        <v>199</v>
      </c>
      <c r="CK354" s="154" t="s">
        <v>199</v>
      </c>
      <c r="CL354" s="154" t="s">
        <v>199</v>
      </c>
      <c r="CM354" s="154" t="s">
        <v>199</v>
      </c>
      <c r="CN354" s="154" t="s">
        <v>199</v>
      </c>
      <c r="CO354" s="154" t="s">
        <v>199</v>
      </c>
      <c r="CP354" s="154" t="s">
        <v>199</v>
      </c>
      <c r="CQ354" s="154" t="s">
        <v>199</v>
      </c>
      <c r="CR354" s="154" t="s">
        <v>199</v>
      </c>
      <c r="CS354" s="154" t="s">
        <v>199</v>
      </c>
      <c r="CT354" s="154" t="s">
        <v>199</v>
      </c>
      <c r="CU354" s="154" t="s">
        <v>199</v>
      </c>
      <c r="CV354" s="154" t="s">
        <v>199</v>
      </c>
      <c r="CW354" s="154" t="s">
        <v>199</v>
      </c>
      <c r="CX354" s="154" t="s">
        <v>199</v>
      </c>
      <c r="CY354" s="154" t="s">
        <v>199</v>
      </c>
      <c r="CZ354" s="154" t="s">
        <v>199</v>
      </c>
      <c r="DA354" s="154" t="s">
        <v>199</v>
      </c>
      <c r="DB354" s="154" t="s">
        <v>199</v>
      </c>
      <c r="DC354" s="154" t="s">
        <v>199</v>
      </c>
      <c r="DD354" s="154" t="s">
        <v>199</v>
      </c>
      <c r="DE354" s="154" t="s">
        <v>199</v>
      </c>
    </row>
    <row r="355" spans="1:109" x14ac:dyDescent="0.1">
      <c r="A355" s="113" t="s">
        <v>237</v>
      </c>
      <c r="B355" s="154" t="s">
        <v>199</v>
      </c>
      <c r="C355" s="154" t="s">
        <v>199</v>
      </c>
      <c r="D355" s="154" t="s">
        <v>199</v>
      </c>
      <c r="E355" s="154" t="s">
        <v>199</v>
      </c>
      <c r="F355" s="154" t="s">
        <v>238</v>
      </c>
      <c r="G355" s="154" t="s">
        <v>238</v>
      </c>
      <c r="H355" s="154" t="s">
        <v>238</v>
      </c>
      <c r="I355" s="154" t="s">
        <v>238</v>
      </c>
      <c r="J355" s="154" t="s">
        <v>238</v>
      </c>
      <c r="K355" s="154" t="s">
        <v>238</v>
      </c>
      <c r="L355" s="154" t="s">
        <v>238</v>
      </c>
      <c r="M355" s="154" t="s">
        <v>238</v>
      </c>
      <c r="N355" s="154" t="s">
        <v>238</v>
      </c>
      <c r="O355" s="154" t="s">
        <v>238</v>
      </c>
      <c r="P355" s="154" t="s">
        <v>238</v>
      </c>
      <c r="Q355" s="154" t="s">
        <v>238</v>
      </c>
      <c r="R355" s="154" t="s">
        <v>238</v>
      </c>
      <c r="S355" s="154" t="s">
        <v>238</v>
      </c>
      <c r="T355" s="154" t="s">
        <v>238</v>
      </c>
      <c r="U355" s="154" t="s">
        <v>238</v>
      </c>
      <c r="V355" s="154" t="s">
        <v>238</v>
      </c>
      <c r="W355" s="154" t="s">
        <v>238</v>
      </c>
      <c r="X355" s="154" t="s">
        <v>238</v>
      </c>
      <c r="Y355" s="154" t="s">
        <v>238</v>
      </c>
      <c r="Z355" s="154" t="s">
        <v>238</v>
      </c>
      <c r="AA355" s="154" t="s">
        <v>238</v>
      </c>
      <c r="AB355" s="154" t="s">
        <v>238</v>
      </c>
      <c r="AC355" s="154" t="s">
        <v>238</v>
      </c>
      <c r="AD355" s="154" t="s">
        <v>238</v>
      </c>
      <c r="AE355" s="154" t="s">
        <v>238</v>
      </c>
      <c r="AF355" s="154" t="s">
        <v>238</v>
      </c>
      <c r="AG355" s="154" t="s">
        <v>238</v>
      </c>
      <c r="AH355" s="154" t="s">
        <v>238</v>
      </c>
      <c r="AI355" s="154" t="s">
        <v>238</v>
      </c>
      <c r="AJ355" s="154" t="s">
        <v>238</v>
      </c>
      <c r="AK355" s="154" t="s">
        <v>238</v>
      </c>
      <c r="AL355" s="154" t="s">
        <v>238</v>
      </c>
      <c r="AM355" s="154" t="s">
        <v>238</v>
      </c>
      <c r="AN355" s="154" t="s">
        <v>238</v>
      </c>
      <c r="AO355" s="154" t="s">
        <v>238</v>
      </c>
      <c r="AP355" s="154" t="s">
        <v>238</v>
      </c>
      <c r="AQ355" s="154" t="s">
        <v>238</v>
      </c>
      <c r="AR355" s="154" t="s">
        <v>238</v>
      </c>
      <c r="AS355" s="154" t="s">
        <v>238</v>
      </c>
      <c r="AT355" s="154" t="s">
        <v>238</v>
      </c>
      <c r="AU355" s="154" t="s">
        <v>238</v>
      </c>
      <c r="AV355" s="154" t="s">
        <v>238</v>
      </c>
      <c r="AW355" s="154" t="s">
        <v>238</v>
      </c>
      <c r="AX355" s="154" t="s">
        <v>238</v>
      </c>
      <c r="AY355" s="154" t="s">
        <v>238</v>
      </c>
      <c r="AZ355" s="154" t="s">
        <v>238</v>
      </c>
      <c r="BA355" s="154" t="s">
        <v>238</v>
      </c>
      <c r="BB355" s="154" t="s">
        <v>238</v>
      </c>
      <c r="BC355" s="154" t="s">
        <v>238</v>
      </c>
      <c r="BD355" s="154" t="s">
        <v>238</v>
      </c>
      <c r="BE355" s="154" t="s">
        <v>238</v>
      </c>
      <c r="BF355" s="154" t="s">
        <v>238</v>
      </c>
      <c r="BG355" s="154" t="s">
        <v>238</v>
      </c>
      <c r="BH355" s="154" t="s">
        <v>238</v>
      </c>
      <c r="BI355" s="154" t="s">
        <v>238</v>
      </c>
      <c r="BJ355" s="154" t="s">
        <v>238</v>
      </c>
      <c r="BK355" s="154" t="s">
        <v>238</v>
      </c>
      <c r="BL355" s="154" t="s">
        <v>238</v>
      </c>
      <c r="BM355" s="154" t="s">
        <v>238</v>
      </c>
      <c r="BN355" s="154" t="s">
        <v>238</v>
      </c>
      <c r="BO355" s="154" t="s">
        <v>238</v>
      </c>
      <c r="BP355" s="154" t="s">
        <v>238</v>
      </c>
      <c r="BQ355" s="154" t="s">
        <v>238</v>
      </c>
      <c r="BR355" s="154" t="s">
        <v>238</v>
      </c>
      <c r="BS355" s="154" t="s">
        <v>238</v>
      </c>
      <c r="BT355" s="154" t="s">
        <v>238</v>
      </c>
      <c r="BU355" s="154" t="s">
        <v>238</v>
      </c>
      <c r="BV355" s="154" t="s">
        <v>238</v>
      </c>
      <c r="BW355" s="154" t="s">
        <v>238</v>
      </c>
      <c r="BX355" s="154" t="s">
        <v>238</v>
      </c>
      <c r="BY355" s="154" t="s">
        <v>238</v>
      </c>
      <c r="BZ355" s="154" t="s">
        <v>238</v>
      </c>
      <c r="CA355" s="154" t="s">
        <v>238</v>
      </c>
      <c r="CB355" s="154" t="s">
        <v>238</v>
      </c>
      <c r="CC355" s="154" t="s">
        <v>238</v>
      </c>
      <c r="CD355" s="154" t="s">
        <v>238</v>
      </c>
      <c r="CE355" s="154" t="s">
        <v>238</v>
      </c>
      <c r="CF355" s="154" t="s">
        <v>238</v>
      </c>
      <c r="CG355" s="154" t="s">
        <v>238</v>
      </c>
      <c r="CH355" s="154" t="s">
        <v>238</v>
      </c>
      <c r="CI355" s="154" t="s">
        <v>238</v>
      </c>
      <c r="CJ355" s="154" t="s">
        <v>238</v>
      </c>
      <c r="CK355" s="154" t="s">
        <v>238</v>
      </c>
      <c r="CL355" s="154" t="s">
        <v>238</v>
      </c>
      <c r="CM355" s="154" t="s">
        <v>238</v>
      </c>
      <c r="CN355" s="154" t="s">
        <v>238</v>
      </c>
      <c r="CO355" s="154" t="s">
        <v>238</v>
      </c>
      <c r="CP355" s="154" t="s">
        <v>238</v>
      </c>
      <c r="CQ355" s="154" t="s">
        <v>238</v>
      </c>
      <c r="CR355" s="154" t="s">
        <v>238</v>
      </c>
      <c r="CS355" s="154" t="s">
        <v>238</v>
      </c>
      <c r="CT355" s="154" t="s">
        <v>238</v>
      </c>
      <c r="CU355" s="154" t="s">
        <v>238</v>
      </c>
      <c r="CV355" s="154" t="s">
        <v>238</v>
      </c>
      <c r="CW355" s="154" t="s">
        <v>238</v>
      </c>
      <c r="CX355" s="154" t="s">
        <v>238</v>
      </c>
      <c r="CY355" s="154" t="s">
        <v>238</v>
      </c>
      <c r="CZ355" s="154" t="s">
        <v>238</v>
      </c>
      <c r="DA355" s="154" t="s">
        <v>238</v>
      </c>
      <c r="DB355" s="154" t="s">
        <v>238</v>
      </c>
      <c r="DC355" s="154" t="s">
        <v>238</v>
      </c>
      <c r="DD355" s="154" t="s">
        <v>238</v>
      </c>
      <c r="DE355" s="154" t="s">
        <v>238</v>
      </c>
    </row>
    <row r="356" spans="1:109" x14ac:dyDescent="0.1">
      <c r="A356" s="115" t="s">
        <v>208</v>
      </c>
      <c r="B356" s="154" t="s">
        <v>199</v>
      </c>
      <c r="C356" s="154" t="s">
        <v>199</v>
      </c>
      <c r="D356" s="154" t="s">
        <v>199</v>
      </c>
      <c r="E356" s="154" t="s">
        <v>199</v>
      </c>
      <c r="F356" s="154" t="s">
        <v>199</v>
      </c>
      <c r="G356" s="154" t="s">
        <v>199</v>
      </c>
      <c r="H356" s="154" t="s">
        <v>199</v>
      </c>
      <c r="I356" s="154" t="s">
        <v>199</v>
      </c>
      <c r="J356" s="154" t="s">
        <v>199</v>
      </c>
      <c r="K356" s="154" t="s">
        <v>199</v>
      </c>
      <c r="L356" s="154" t="s">
        <v>199</v>
      </c>
      <c r="M356" s="154" t="s">
        <v>199</v>
      </c>
      <c r="N356" s="152">
        <v>1448</v>
      </c>
      <c r="O356" s="152">
        <v>1855</v>
      </c>
      <c r="P356" s="152">
        <v>1746</v>
      </c>
      <c r="Q356" s="152">
        <v>1185</v>
      </c>
      <c r="R356" s="152">
        <v>1549</v>
      </c>
      <c r="S356" s="152">
        <v>1762</v>
      </c>
      <c r="T356" s="152">
        <v>1827</v>
      </c>
      <c r="U356" s="152">
        <v>933</v>
      </c>
      <c r="V356" s="152">
        <v>1664</v>
      </c>
      <c r="W356" s="152">
        <v>2199</v>
      </c>
      <c r="X356" s="152">
        <v>1578</v>
      </c>
      <c r="Y356" s="152">
        <v>1630</v>
      </c>
      <c r="Z356" s="152">
        <v>1635</v>
      </c>
      <c r="AA356" s="152">
        <v>2195</v>
      </c>
      <c r="AB356" s="152">
        <v>1804</v>
      </c>
      <c r="AC356" s="152">
        <v>1513</v>
      </c>
      <c r="AD356" s="152">
        <v>1649</v>
      </c>
      <c r="AE356" s="152">
        <v>2472</v>
      </c>
      <c r="AF356" s="152">
        <v>1934</v>
      </c>
      <c r="AG356" s="152">
        <v>1658</v>
      </c>
      <c r="AH356" s="152">
        <v>1878</v>
      </c>
      <c r="AI356" s="152">
        <v>2592</v>
      </c>
      <c r="AJ356" s="152">
        <v>2192</v>
      </c>
      <c r="AK356" s="152">
        <v>2021</v>
      </c>
      <c r="AL356" s="152">
        <v>2259</v>
      </c>
      <c r="AM356" s="154" t="s">
        <v>199</v>
      </c>
      <c r="AN356" s="152">
        <v>2540</v>
      </c>
      <c r="AO356" s="152">
        <v>2099</v>
      </c>
      <c r="AP356" s="152">
        <v>2238</v>
      </c>
      <c r="AQ356" s="152">
        <v>2812</v>
      </c>
      <c r="AR356" s="152">
        <v>2518</v>
      </c>
      <c r="AS356" s="152">
        <v>2212</v>
      </c>
      <c r="AT356" s="152">
        <v>2574</v>
      </c>
      <c r="AU356" s="152">
        <v>3157</v>
      </c>
      <c r="AV356" s="152">
        <v>2767</v>
      </c>
      <c r="AW356" s="152">
        <v>2524</v>
      </c>
      <c r="AX356" s="152">
        <v>2989</v>
      </c>
      <c r="AY356" s="152">
        <v>3822</v>
      </c>
      <c r="AZ356" s="152">
        <v>3428</v>
      </c>
      <c r="BA356" s="152">
        <v>2765</v>
      </c>
      <c r="BB356" s="152">
        <v>3011</v>
      </c>
      <c r="BC356" s="152">
        <v>3921</v>
      </c>
      <c r="BD356" s="152">
        <v>3304</v>
      </c>
      <c r="BE356" s="152">
        <v>2996</v>
      </c>
      <c r="BF356" s="152">
        <v>3084</v>
      </c>
      <c r="BG356" s="152">
        <v>3892</v>
      </c>
      <c r="BH356" s="152">
        <v>3345</v>
      </c>
      <c r="BI356" s="152">
        <v>2916</v>
      </c>
      <c r="BJ356" s="152">
        <v>2932</v>
      </c>
      <c r="BK356" s="152">
        <v>3820</v>
      </c>
      <c r="BL356" s="152">
        <v>3350</v>
      </c>
      <c r="BM356" s="152">
        <v>2828</v>
      </c>
      <c r="BN356" s="152">
        <v>2981</v>
      </c>
      <c r="BO356" s="152">
        <v>3642</v>
      </c>
      <c r="BP356" s="152">
        <v>3187</v>
      </c>
      <c r="BQ356" s="152">
        <v>2533</v>
      </c>
      <c r="BR356" s="152">
        <v>2905</v>
      </c>
      <c r="BS356" s="152">
        <v>3495</v>
      </c>
      <c r="BT356" s="152">
        <v>2902</v>
      </c>
      <c r="BU356" s="152">
        <v>2443</v>
      </c>
      <c r="BV356" s="152">
        <v>2617</v>
      </c>
      <c r="BW356" s="152">
        <v>3238</v>
      </c>
      <c r="BX356" s="152">
        <v>2781</v>
      </c>
      <c r="BY356" s="152">
        <v>2321</v>
      </c>
      <c r="BZ356" s="152">
        <v>2607</v>
      </c>
      <c r="CA356" s="152">
        <v>3213</v>
      </c>
      <c r="CB356" s="152">
        <v>2955</v>
      </c>
      <c r="CC356" s="152">
        <v>2117</v>
      </c>
      <c r="CD356" s="152">
        <v>2720</v>
      </c>
      <c r="CE356" s="152">
        <v>3357</v>
      </c>
      <c r="CF356" s="152">
        <v>3030</v>
      </c>
      <c r="CG356" s="152">
        <v>2656</v>
      </c>
      <c r="CH356" s="152">
        <v>3001</v>
      </c>
      <c r="CI356" s="152">
        <v>2535</v>
      </c>
      <c r="CJ356" s="152">
        <v>2987</v>
      </c>
      <c r="CK356" s="152">
        <v>2783</v>
      </c>
      <c r="CL356" s="152">
        <v>3160</v>
      </c>
      <c r="CM356" s="152">
        <v>3592</v>
      </c>
      <c r="CN356" s="152">
        <v>3376</v>
      </c>
      <c r="CO356" s="152">
        <v>2433</v>
      </c>
      <c r="CP356" s="152">
        <v>3626</v>
      </c>
      <c r="CQ356" s="152">
        <v>3787</v>
      </c>
      <c r="CR356" s="152">
        <v>3565</v>
      </c>
      <c r="CS356" s="152">
        <v>2627</v>
      </c>
      <c r="CT356" s="153">
        <v>3714.3850400000001</v>
      </c>
      <c r="CU356" s="153">
        <v>4014.2685000000001</v>
      </c>
      <c r="CV356" s="153">
        <v>3868.9089899999999</v>
      </c>
      <c r="CW356" s="153">
        <v>2927.9998399999999</v>
      </c>
      <c r="CX356" s="153">
        <v>4002.2288699999999</v>
      </c>
      <c r="CY356" s="153">
        <v>4370.7648200000003</v>
      </c>
      <c r="CZ356" s="153">
        <v>4120.9345999999996</v>
      </c>
      <c r="DA356" s="153">
        <v>3151.31151</v>
      </c>
      <c r="DB356" s="153">
        <v>4251.1410100000003</v>
      </c>
      <c r="DC356" s="153">
        <v>4730.6167599999999</v>
      </c>
      <c r="DD356" s="153">
        <v>4501.8034200000002</v>
      </c>
      <c r="DE356" s="153">
        <v>3409.73434</v>
      </c>
    </row>
    <row r="357" spans="1:109" x14ac:dyDescent="0.1">
      <c r="A357" s="113" t="s">
        <v>210</v>
      </c>
      <c r="B357" s="154" t="s">
        <v>199</v>
      </c>
      <c r="C357" s="154" t="s">
        <v>199</v>
      </c>
      <c r="D357" s="154" t="s">
        <v>199</v>
      </c>
      <c r="E357" s="154" t="s">
        <v>199</v>
      </c>
      <c r="F357" s="154" t="s">
        <v>199</v>
      </c>
      <c r="G357" s="154" t="s">
        <v>199</v>
      </c>
      <c r="H357" s="154" t="s">
        <v>199</v>
      </c>
      <c r="I357" s="154" t="s">
        <v>199</v>
      </c>
      <c r="J357" s="154" t="s">
        <v>199</v>
      </c>
      <c r="K357" s="154" t="s">
        <v>199</v>
      </c>
      <c r="L357" s="154" t="s">
        <v>199</v>
      </c>
      <c r="M357" s="154" t="s">
        <v>199</v>
      </c>
      <c r="N357" s="154" t="s">
        <v>199</v>
      </c>
      <c r="O357" s="154" t="s">
        <v>199</v>
      </c>
      <c r="P357" s="154" t="s">
        <v>199</v>
      </c>
      <c r="Q357" s="153">
        <v>1474</v>
      </c>
      <c r="R357" s="153">
        <v>1468</v>
      </c>
      <c r="S357" s="153">
        <v>1879.2249999999999</v>
      </c>
      <c r="T357" s="153">
        <v>1756.6565000000001</v>
      </c>
      <c r="U357" s="153">
        <v>1651.7809999999999</v>
      </c>
      <c r="V357" s="153">
        <v>1560.548</v>
      </c>
      <c r="W357" s="153">
        <v>2140.3710000000001</v>
      </c>
      <c r="X357" s="153">
        <v>1526.7950000000001</v>
      </c>
      <c r="Y357" s="153">
        <v>1437.7460000000001</v>
      </c>
      <c r="Z357" s="153">
        <v>1579.0309999999999</v>
      </c>
      <c r="AA357" s="153">
        <v>2026.6669999999999</v>
      </c>
      <c r="AB357" s="153">
        <v>1720.3309999999999</v>
      </c>
      <c r="AC357" s="153">
        <v>1567.94615</v>
      </c>
      <c r="AD357" s="153">
        <v>1644.1027300000001</v>
      </c>
      <c r="AE357" s="153">
        <v>2365</v>
      </c>
      <c r="AF357" s="153">
        <v>1975</v>
      </c>
      <c r="AG357" s="153">
        <v>1699.3333299999999</v>
      </c>
      <c r="AH357" s="153">
        <v>1814</v>
      </c>
      <c r="AI357" s="153">
        <v>2602</v>
      </c>
      <c r="AJ357" s="153">
        <v>2120.5</v>
      </c>
      <c r="AK357" s="153">
        <v>1892</v>
      </c>
      <c r="AL357" s="153">
        <v>2142.5</v>
      </c>
      <c r="AM357" s="154" t="s">
        <v>199</v>
      </c>
      <c r="AN357" s="153">
        <v>2549.5</v>
      </c>
      <c r="AO357" s="153">
        <v>2085.5</v>
      </c>
      <c r="AP357" s="153">
        <v>2225.5</v>
      </c>
      <c r="AQ357" s="153">
        <v>2865</v>
      </c>
      <c r="AR357" s="153">
        <v>2546.5</v>
      </c>
      <c r="AS357" s="153">
        <v>2202</v>
      </c>
      <c r="AT357" s="153">
        <v>2489.0795400000002</v>
      </c>
      <c r="AU357" s="153">
        <v>3084.3466100000001</v>
      </c>
      <c r="AV357" s="153">
        <v>2717.5633699999998</v>
      </c>
      <c r="AW357" s="153">
        <v>2494.1723499999998</v>
      </c>
      <c r="AX357" s="153">
        <v>3011.6265100000001</v>
      </c>
      <c r="AY357" s="153">
        <v>3686.4959800000001</v>
      </c>
      <c r="AZ357" s="153">
        <v>3364.4940000000001</v>
      </c>
      <c r="BA357" s="153">
        <v>2768.5496499999999</v>
      </c>
      <c r="BB357" s="153">
        <v>3056.9179899999999</v>
      </c>
      <c r="BC357" s="153">
        <v>3928.46333</v>
      </c>
      <c r="BD357" s="153">
        <v>3405.5617999999999</v>
      </c>
      <c r="BE357" s="153">
        <v>3018.6913599999998</v>
      </c>
      <c r="BF357" s="153">
        <v>3011.6543999999999</v>
      </c>
      <c r="BG357" s="153">
        <v>3956.4259000000002</v>
      </c>
      <c r="BH357" s="153">
        <v>3357.2390799999998</v>
      </c>
      <c r="BI357" s="153">
        <v>3027.7243100000001</v>
      </c>
      <c r="BJ357" s="153">
        <v>2959.8647500000002</v>
      </c>
      <c r="BK357" s="153">
        <v>3912.6982699999999</v>
      </c>
      <c r="BL357" s="153">
        <v>3318.9967099999999</v>
      </c>
      <c r="BM357" s="153">
        <v>2701.3383699999999</v>
      </c>
      <c r="BN357" s="153">
        <v>2845.4322299999999</v>
      </c>
      <c r="BO357" s="153">
        <v>3611.63024</v>
      </c>
      <c r="BP357" s="153">
        <v>3066.35698</v>
      </c>
      <c r="BQ357" s="153">
        <v>2378.0203700000002</v>
      </c>
      <c r="BR357" s="153">
        <v>2808.2413799999999</v>
      </c>
      <c r="BS357" s="153">
        <v>3446.75342</v>
      </c>
      <c r="BT357" s="153">
        <v>2963.7446599999998</v>
      </c>
      <c r="BU357" s="153">
        <v>2385.0803900000001</v>
      </c>
      <c r="BV357" s="153">
        <v>2789.26613</v>
      </c>
      <c r="BW357" s="153">
        <v>3288.6670800000002</v>
      </c>
      <c r="BX357" s="153">
        <v>2781.8012600000002</v>
      </c>
      <c r="BY357" s="153">
        <v>2385.6716799999999</v>
      </c>
      <c r="BZ357" s="153">
        <v>2584.9401400000002</v>
      </c>
      <c r="CA357" s="153">
        <v>3161.7066500000001</v>
      </c>
      <c r="CB357" s="153">
        <v>2838.6357699999999</v>
      </c>
      <c r="CC357" s="153">
        <v>2299.4349099999999</v>
      </c>
      <c r="CD357" s="153">
        <v>2595.1451200000001</v>
      </c>
      <c r="CE357" s="153">
        <v>3267.3351299999999</v>
      </c>
      <c r="CF357" s="153">
        <v>3020.24856</v>
      </c>
      <c r="CG357" s="153">
        <v>2472.54178</v>
      </c>
      <c r="CH357" s="153">
        <v>2604.8176199999998</v>
      </c>
      <c r="CI357" s="153">
        <v>2397.6193400000002</v>
      </c>
      <c r="CJ357" s="153">
        <v>2707.9124900000002</v>
      </c>
      <c r="CK357" s="153">
        <v>2532.51685</v>
      </c>
      <c r="CL357" s="153">
        <v>3063.29844</v>
      </c>
      <c r="CM357" s="153">
        <v>3244.1691799999999</v>
      </c>
      <c r="CN357" s="153">
        <v>3168.7440299999998</v>
      </c>
      <c r="CO357" s="153">
        <v>2439.91381</v>
      </c>
      <c r="CP357" s="153">
        <v>3346.6559600000001</v>
      </c>
      <c r="CQ357" s="153">
        <v>3615.6104500000001</v>
      </c>
      <c r="CR357" s="153">
        <v>3445.27502</v>
      </c>
      <c r="CS357" s="153">
        <v>2518.4018599999999</v>
      </c>
      <c r="CT357" s="154" t="s">
        <v>199</v>
      </c>
      <c r="CU357" s="154" t="s">
        <v>199</v>
      </c>
      <c r="CV357" s="154" t="s">
        <v>199</v>
      </c>
      <c r="CW357" s="154" t="s">
        <v>199</v>
      </c>
      <c r="CX357" s="154" t="s">
        <v>199</v>
      </c>
      <c r="CY357" s="154" t="s">
        <v>199</v>
      </c>
      <c r="CZ357" s="154" t="s">
        <v>199</v>
      </c>
      <c r="DA357" s="154" t="s">
        <v>199</v>
      </c>
      <c r="DB357" s="154" t="s">
        <v>199</v>
      </c>
      <c r="DC357" s="154" t="s">
        <v>199</v>
      </c>
      <c r="DD357" s="154" t="s">
        <v>199</v>
      </c>
      <c r="DE357" s="154" t="s">
        <v>199</v>
      </c>
    </row>
    <row r="358" spans="1:109" x14ac:dyDescent="0.1">
      <c r="A358" s="113" t="s">
        <v>211</v>
      </c>
      <c r="B358" s="154" t="s">
        <v>199</v>
      </c>
      <c r="C358" s="154" t="s">
        <v>199</v>
      </c>
      <c r="D358" s="154" t="s">
        <v>199</v>
      </c>
      <c r="E358" s="154" t="s">
        <v>199</v>
      </c>
      <c r="F358" s="154" t="s">
        <v>199</v>
      </c>
      <c r="G358" s="154" t="s">
        <v>199</v>
      </c>
      <c r="H358" s="154" t="s">
        <v>199</v>
      </c>
      <c r="I358" s="154" t="s">
        <v>199</v>
      </c>
      <c r="J358" s="154" t="s">
        <v>199</v>
      </c>
      <c r="K358" s="154" t="s">
        <v>199</v>
      </c>
      <c r="L358" s="154" t="s">
        <v>199</v>
      </c>
      <c r="M358" s="154" t="s">
        <v>199</v>
      </c>
      <c r="N358" s="154" t="s">
        <v>199</v>
      </c>
      <c r="O358" s="154" t="s">
        <v>199</v>
      </c>
      <c r="P358" s="154" t="s">
        <v>199</v>
      </c>
      <c r="Q358" s="153">
        <v>1474</v>
      </c>
      <c r="R358" s="153">
        <v>1468</v>
      </c>
      <c r="S358" s="153">
        <v>1879.2249999999999</v>
      </c>
      <c r="T358" s="153">
        <v>1756.6565000000001</v>
      </c>
      <c r="U358" s="153">
        <v>1651.7809999999999</v>
      </c>
      <c r="V358" s="153">
        <v>1560.548</v>
      </c>
      <c r="W358" s="153">
        <v>2113</v>
      </c>
      <c r="X358" s="153">
        <v>1607</v>
      </c>
      <c r="Y358" s="153">
        <v>1437.7460000000001</v>
      </c>
      <c r="Z358" s="153">
        <v>1592.0920000000001</v>
      </c>
      <c r="AA358" s="153">
        <v>2037</v>
      </c>
      <c r="AB358" s="153">
        <v>1720.3309999999999</v>
      </c>
      <c r="AC358" s="153">
        <v>1567.94615</v>
      </c>
      <c r="AD358" s="153">
        <v>1671.3081999999999</v>
      </c>
      <c r="AE358" s="153">
        <v>2260</v>
      </c>
      <c r="AF358" s="153">
        <v>1888</v>
      </c>
      <c r="AG358" s="153">
        <v>1633</v>
      </c>
      <c r="AH358" s="153">
        <v>1814</v>
      </c>
      <c r="AI358" s="153">
        <v>2521</v>
      </c>
      <c r="AJ358" s="153">
        <v>2120.5</v>
      </c>
      <c r="AK358" s="153">
        <v>1892</v>
      </c>
      <c r="AL358" s="153">
        <v>2142.5</v>
      </c>
      <c r="AM358" s="154" t="s">
        <v>199</v>
      </c>
      <c r="AN358" s="153">
        <v>2549.5</v>
      </c>
      <c r="AO358" s="153">
        <v>2085.5</v>
      </c>
      <c r="AP358" s="153">
        <v>2225.5</v>
      </c>
      <c r="AQ358" s="153">
        <v>2865</v>
      </c>
      <c r="AR358" s="153">
        <v>2546.5</v>
      </c>
      <c r="AS358" s="153">
        <v>2202</v>
      </c>
      <c r="AT358" s="153">
        <v>2524</v>
      </c>
      <c r="AU358" s="153">
        <v>3103.6390099999999</v>
      </c>
      <c r="AV358" s="153">
        <v>2742.09195</v>
      </c>
      <c r="AW358" s="153">
        <v>2474.5</v>
      </c>
      <c r="AX358" s="153">
        <v>2984.3145100000002</v>
      </c>
      <c r="AY358" s="153">
        <v>3668.9379199999998</v>
      </c>
      <c r="AZ358" s="153">
        <v>3361</v>
      </c>
      <c r="BA358" s="153">
        <v>2712.4176400000001</v>
      </c>
      <c r="BB358" s="153">
        <v>3087</v>
      </c>
      <c r="BC358" s="153">
        <v>3923.17</v>
      </c>
      <c r="BD358" s="153">
        <v>3409.6073999999999</v>
      </c>
      <c r="BE358" s="153">
        <v>3000.5</v>
      </c>
      <c r="BF358" s="153">
        <v>2992.9580099999998</v>
      </c>
      <c r="BG358" s="153">
        <v>3936.4949999999999</v>
      </c>
      <c r="BH358" s="153">
        <v>3318.5</v>
      </c>
      <c r="BI358" s="153">
        <v>3024.317</v>
      </c>
      <c r="BJ358" s="153">
        <v>2932.3275100000001</v>
      </c>
      <c r="BK358" s="153">
        <v>3905</v>
      </c>
      <c r="BL358" s="153">
        <v>3301.5</v>
      </c>
      <c r="BM358" s="153">
        <v>2700</v>
      </c>
      <c r="BN358" s="153">
        <v>2834</v>
      </c>
      <c r="BO358" s="153">
        <v>3569.2944000000002</v>
      </c>
      <c r="BP358" s="153">
        <v>3074.1414199999999</v>
      </c>
      <c r="BQ358" s="153">
        <v>2370</v>
      </c>
      <c r="BR358" s="153">
        <v>2830.4379199999998</v>
      </c>
      <c r="BS358" s="153">
        <v>3471.8575799999999</v>
      </c>
      <c r="BT358" s="153">
        <v>2988</v>
      </c>
      <c r="BU358" s="153">
        <v>2362.9499999999998</v>
      </c>
      <c r="BV358" s="153">
        <v>2802.7579999999998</v>
      </c>
      <c r="BW358" s="153">
        <v>3263.9564999999998</v>
      </c>
      <c r="BX358" s="153">
        <v>2763</v>
      </c>
      <c r="BY358" s="153">
        <v>2356</v>
      </c>
      <c r="BZ358" s="153">
        <v>2594</v>
      </c>
      <c r="CA358" s="153">
        <v>3184</v>
      </c>
      <c r="CB358" s="153">
        <v>2832</v>
      </c>
      <c r="CC358" s="153">
        <v>2313.5</v>
      </c>
      <c r="CD358" s="153">
        <v>2583</v>
      </c>
      <c r="CE358" s="153">
        <v>3249.71576</v>
      </c>
      <c r="CF358" s="153">
        <v>3031.2170000000001</v>
      </c>
      <c r="CG358" s="153">
        <v>2463.20658</v>
      </c>
      <c r="CH358" s="153">
        <v>2626.4319999999998</v>
      </c>
      <c r="CI358" s="153">
        <v>2420</v>
      </c>
      <c r="CJ358" s="153">
        <v>2756</v>
      </c>
      <c r="CK358" s="153">
        <v>2511.7513899999999</v>
      </c>
      <c r="CL358" s="153">
        <v>3051.4186</v>
      </c>
      <c r="CM358" s="153">
        <v>3280.4893000000002</v>
      </c>
      <c r="CN358" s="153">
        <v>3149.3</v>
      </c>
      <c r="CO358" s="153">
        <v>2435.5684500000002</v>
      </c>
      <c r="CP358" s="153">
        <v>3319.24</v>
      </c>
      <c r="CQ358" s="153">
        <v>3631.8913699999998</v>
      </c>
      <c r="CR358" s="153">
        <v>3446</v>
      </c>
      <c r="CS358" s="153">
        <v>2541</v>
      </c>
      <c r="CT358" s="153">
        <v>3689.8755799999999</v>
      </c>
      <c r="CU358" s="153">
        <v>3965.2953900000002</v>
      </c>
      <c r="CV358" s="153">
        <v>3872.1641199999999</v>
      </c>
      <c r="CW358" s="153">
        <v>2910.4143899999999</v>
      </c>
      <c r="CX358" s="153">
        <v>4012.7351199999998</v>
      </c>
      <c r="CY358" s="153">
        <v>4281.89797</v>
      </c>
      <c r="CZ358" s="153">
        <v>4183.5989399999999</v>
      </c>
      <c r="DA358" s="153">
        <v>3151.8982000000001</v>
      </c>
      <c r="DB358" s="153">
        <v>4251.1410100000003</v>
      </c>
      <c r="DC358" s="153">
        <v>4730.6167599999999</v>
      </c>
      <c r="DD358" s="153">
        <v>4501.8034200000002</v>
      </c>
      <c r="DE358" s="153">
        <v>3409.73434</v>
      </c>
    </row>
    <row r="359" spans="1:109" x14ac:dyDescent="0.1">
      <c r="A359" s="113" t="s">
        <v>212</v>
      </c>
      <c r="B359" s="154" t="s">
        <v>199</v>
      </c>
      <c r="C359" s="154" t="s">
        <v>199</v>
      </c>
      <c r="D359" s="154" t="s">
        <v>199</v>
      </c>
      <c r="E359" s="154" t="s">
        <v>199</v>
      </c>
      <c r="F359" s="154" t="s">
        <v>199</v>
      </c>
      <c r="G359" s="154" t="s">
        <v>199</v>
      </c>
      <c r="H359" s="154" t="s">
        <v>199</v>
      </c>
      <c r="I359" s="154" t="s">
        <v>199</v>
      </c>
      <c r="J359" s="154" t="s">
        <v>199</v>
      </c>
      <c r="K359" s="154" t="s">
        <v>199</v>
      </c>
      <c r="L359" s="154" t="s">
        <v>199</v>
      </c>
      <c r="M359" s="154" t="s">
        <v>199</v>
      </c>
      <c r="N359" s="154" t="s">
        <v>199</v>
      </c>
      <c r="O359" s="154" t="s">
        <v>199</v>
      </c>
      <c r="P359" s="154" t="s">
        <v>199</v>
      </c>
      <c r="Q359" s="153">
        <v>1552</v>
      </c>
      <c r="R359" s="153">
        <v>1511</v>
      </c>
      <c r="S359" s="153">
        <v>1928</v>
      </c>
      <c r="T359" s="153">
        <v>1756.6565000000001</v>
      </c>
      <c r="U359" s="153">
        <v>1705</v>
      </c>
      <c r="V359" s="153">
        <v>1608</v>
      </c>
      <c r="W359" s="153">
        <v>2213</v>
      </c>
      <c r="X359" s="153">
        <v>1716.385</v>
      </c>
      <c r="Y359" s="153">
        <v>1483.491</v>
      </c>
      <c r="Z359" s="153">
        <v>1704</v>
      </c>
      <c r="AA359" s="153">
        <v>2047</v>
      </c>
      <c r="AB359" s="153">
        <v>1754.6610000000001</v>
      </c>
      <c r="AC359" s="153">
        <v>1615.8923</v>
      </c>
      <c r="AD359" s="153">
        <v>1711</v>
      </c>
      <c r="AE359" s="153">
        <v>2587</v>
      </c>
      <c r="AF359" s="153">
        <v>2194</v>
      </c>
      <c r="AG359" s="153">
        <v>1833</v>
      </c>
      <c r="AH359" s="153">
        <v>1859</v>
      </c>
      <c r="AI359" s="153">
        <v>2789</v>
      </c>
      <c r="AJ359" s="153">
        <v>2126</v>
      </c>
      <c r="AK359" s="153">
        <v>1892</v>
      </c>
      <c r="AL359" s="153">
        <v>2144</v>
      </c>
      <c r="AM359" s="154" t="s">
        <v>199</v>
      </c>
      <c r="AN359" s="153">
        <v>2687</v>
      </c>
      <c r="AO359" s="153">
        <v>2097</v>
      </c>
      <c r="AP359" s="153">
        <v>2244</v>
      </c>
      <c r="AQ359" s="153">
        <v>2944</v>
      </c>
      <c r="AR359" s="153">
        <v>2607</v>
      </c>
      <c r="AS359" s="153">
        <v>2273</v>
      </c>
      <c r="AT359" s="153">
        <v>2531</v>
      </c>
      <c r="AU359" s="153">
        <v>3116.4008100000001</v>
      </c>
      <c r="AV359" s="153">
        <v>2751.5981700000002</v>
      </c>
      <c r="AW359" s="153">
        <v>2620.6891900000001</v>
      </c>
      <c r="AX359" s="153">
        <v>3111</v>
      </c>
      <c r="AY359" s="153">
        <v>3782.37</v>
      </c>
      <c r="AZ359" s="153">
        <v>3698</v>
      </c>
      <c r="BA359" s="153">
        <v>3172</v>
      </c>
      <c r="BB359" s="153">
        <v>3118.8738199999998</v>
      </c>
      <c r="BC359" s="153">
        <v>4169</v>
      </c>
      <c r="BD359" s="153">
        <v>3550.1568499999998</v>
      </c>
      <c r="BE359" s="153">
        <v>3231</v>
      </c>
      <c r="BF359" s="153">
        <v>3129.6</v>
      </c>
      <c r="BG359" s="153">
        <v>4207</v>
      </c>
      <c r="BH359" s="153">
        <v>3626</v>
      </c>
      <c r="BI359" s="153">
        <v>3223.6</v>
      </c>
      <c r="BJ359" s="153">
        <v>3142</v>
      </c>
      <c r="BK359" s="153">
        <v>4050.9085799999998</v>
      </c>
      <c r="BL359" s="153">
        <v>3482</v>
      </c>
      <c r="BM359" s="153">
        <v>2758.6211600000001</v>
      </c>
      <c r="BN359" s="153">
        <v>2932</v>
      </c>
      <c r="BO359" s="153">
        <v>3847.2541799999999</v>
      </c>
      <c r="BP359" s="153">
        <v>3146</v>
      </c>
      <c r="BQ359" s="153">
        <v>2509</v>
      </c>
      <c r="BR359" s="153">
        <v>3146.8</v>
      </c>
      <c r="BS359" s="153">
        <v>3673.5</v>
      </c>
      <c r="BT359" s="153">
        <v>3010.422</v>
      </c>
      <c r="BU359" s="153">
        <v>2538.268</v>
      </c>
      <c r="BV359" s="153">
        <v>2849</v>
      </c>
      <c r="BW359" s="153">
        <v>3487.8410600000002</v>
      </c>
      <c r="BX359" s="153">
        <v>2965</v>
      </c>
      <c r="BY359" s="153">
        <v>3038</v>
      </c>
      <c r="BZ359" s="153">
        <v>2658.8135600000001</v>
      </c>
      <c r="CA359" s="153">
        <v>3228</v>
      </c>
      <c r="CB359" s="153">
        <v>2972</v>
      </c>
      <c r="CC359" s="153">
        <v>2493.9</v>
      </c>
      <c r="CD359" s="153">
        <v>2740</v>
      </c>
      <c r="CE359" s="153">
        <v>3392.8756800000001</v>
      </c>
      <c r="CF359" s="153">
        <v>3077.84528</v>
      </c>
      <c r="CG359" s="153">
        <v>2571.9210600000001</v>
      </c>
      <c r="CH359" s="153">
        <v>2709</v>
      </c>
      <c r="CI359" s="153">
        <v>2576.32258</v>
      </c>
      <c r="CJ359" s="153">
        <v>2860.7681400000001</v>
      </c>
      <c r="CK359" s="153">
        <v>2644.86</v>
      </c>
      <c r="CL359" s="153">
        <v>3238.44</v>
      </c>
      <c r="CM359" s="153">
        <v>3400.39</v>
      </c>
      <c r="CN359" s="153">
        <v>3323.6008299999999</v>
      </c>
      <c r="CO359" s="153">
        <v>2529.58</v>
      </c>
      <c r="CP359" s="153">
        <v>3604.3273100000001</v>
      </c>
      <c r="CQ359" s="153">
        <v>3679.7</v>
      </c>
      <c r="CR359" s="153">
        <v>3562.3</v>
      </c>
      <c r="CS359" s="153">
        <v>2645.44</v>
      </c>
      <c r="CT359" s="153">
        <v>3830</v>
      </c>
      <c r="CU359" s="153">
        <v>4210.3802400000004</v>
      </c>
      <c r="CV359" s="153">
        <v>3934.0469899999998</v>
      </c>
      <c r="CW359" s="153">
        <v>3126.2130699999998</v>
      </c>
      <c r="CX359" s="153">
        <v>4068</v>
      </c>
      <c r="CY359" s="153">
        <v>4558.3964999999998</v>
      </c>
      <c r="CZ359" s="153">
        <v>4222.2048599999998</v>
      </c>
      <c r="DA359" s="153">
        <v>3187.0363400000001</v>
      </c>
      <c r="DB359" s="153">
        <v>4317.42713</v>
      </c>
      <c r="DC359" s="153">
        <v>4856.7406499999997</v>
      </c>
      <c r="DD359" s="153">
        <v>4503.3290399999996</v>
      </c>
      <c r="DE359" s="153">
        <v>3410.8609499999998</v>
      </c>
    </row>
    <row r="360" spans="1:109" x14ac:dyDescent="0.1">
      <c r="A360" s="113" t="s">
        <v>213</v>
      </c>
      <c r="B360" s="154" t="s">
        <v>199</v>
      </c>
      <c r="C360" s="154" t="s">
        <v>199</v>
      </c>
      <c r="D360" s="154" t="s">
        <v>199</v>
      </c>
      <c r="E360" s="154" t="s">
        <v>199</v>
      </c>
      <c r="F360" s="154" t="s">
        <v>199</v>
      </c>
      <c r="G360" s="154" t="s">
        <v>199</v>
      </c>
      <c r="H360" s="154" t="s">
        <v>199</v>
      </c>
      <c r="I360" s="154" t="s">
        <v>199</v>
      </c>
      <c r="J360" s="154" t="s">
        <v>199</v>
      </c>
      <c r="K360" s="154" t="s">
        <v>199</v>
      </c>
      <c r="L360" s="154" t="s">
        <v>199</v>
      </c>
      <c r="M360" s="154" t="s">
        <v>199</v>
      </c>
      <c r="N360" s="154" t="s">
        <v>199</v>
      </c>
      <c r="O360" s="154" t="s">
        <v>199</v>
      </c>
      <c r="P360" s="154" t="s">
        <v>199</v>
      </c>
      <c r="Q360" s="153">
        <v>1396</v>
      </c>
      <c r="R360" s="153">
        <v>1425</v>
      </c>
      <c r="S360" s="153">
        <v>1830.45</v>
      </c>
      <c r="T360" s="153">
        <v>1756.6565000000001</v>
      </c>
      <c r="U360" s="153">
        <v>1598.5630000000001</v>
      </c>
      <c r="V360" s="153">
        <v>1513.095</v>
      </c>
      <c r="W360" s="153">
        <v>2095.114</v>
      </c>
      <c r="X360" s="153">
        <v>1257</v>
      </c>
      <c r="Y360" s="153">
        <v>1392</v>
      </c>
      <c r="Z360" s="153">
        <v>1441</v>
      </c>
      <c r="AA360" s="153">
        <v>1996</v>
      </c>
      <c r="AB360" s="153">
        <v>1686</v>
      </c>
      <c r="AC360" s="153">
        <v>1520</v>
      </c>
      <c r="AD360" s="153">
        <v>1550</v>
      </c>
      <c r="AE360" s="153">
        <v>2248</v>
      </c>
      <c r="AF360" s="153">
        <v>1843</v>
      </c>
      <c r="AG360" s="153">
        <v>1632</v>
      </c>
      <c r="AH360" s="153">
        <v>1769</v>
      </c>
      <c r="AI360" s="153">
        <v>2496</v>
      </c>
      <c r="AJ360" s="153">
        <v>2115</v>
      </c>
      <c r="AK360" s="153">
        <v>1892</v>
      </c>
      <c r="AL360" s="153">
        <v>2141</v>
      </c>
      <c r="AM360" s="154" t="s">
        <v>199</v>
      </c>
      <c r="AN360" s="153">
        <v>2412</v>
      </c>
      <c r="AO360" s="153">
        <v>2074</v>
      </c>
      <c r="AP360" s="153">
        <v>2207</v>
      </c>
      <c r="AQ360" s="153">
        <v>2786</v>
      </c>
      <c r="AR360" s="153">
        <v>2486</v>
      </c>
      <c r="AS360" s="153">
        <v>2131</v>
      </c>
      <c r="AT360" s="153">
        <v>2412.2386299999998</v>
      </c>
      <c r="AU360" s="153">
        <v>3033</v>
      </c>
      <c r="AV360" s="153">
        <v>2659</v>
      </c>
      <c r="AW360" s="153">
        <v>2407.0001999999999</v>
      </c>
      <c r="AX360" s="153">
        <v>2931.5880200000001</v>
      </c>
      <c r="AY360" s="153">
        <v>3618.73</v>
      </c>
      <c r="AZ360" s="153">
        <v>3212.4879700000001</v>
      </c>
      <c r="BA360" s="153">
        <v>2623.3326200000001</v>
      </c>
      <c r="BB360" s="153">
        <v>2917.0591399999998</v>
      </c>
      <c r="BC360" s="153">
        <v>3768.20973</v>
      </c>
      <c r="BD360" s="153">
        <v>3280.0683399999998</v>
      </c>
      <c r="BE360" s="153">
        <v>2912.39957</v>
      </c>
      <c r="BF360" s="153">
        <v>2940.5415499999999</v>
      </c>
      <c r="BG360" s="153">
        <v>3860.9842199999998</v>
      </c>
      <c r="BH360" s="153">
        <v>3271</v>
      </c>
      <c r="BI360" s="153">
        <v>2921</v>
      </c>
      <c r="BJ360" s="153">
        <v>2801.8396899999998</v>
      </c>
      <c r="BK360" s="153">
        <v>3837</v>
      </c>
      <c r="BL360" s="153">
        <v>3224.127</v>
      </c>
      <c r="BM360" s="153">
        <v>2659.1606900000002</v>
      </c>
      <c r="BN360" s="153">
        <v>2756</v>
      </c>
      <c r="BO360" s="153">
        <v>3553</v>
      </c>
      <c r="BP360" s="153">
        <v>2964.1257599999999</v>
      </c>
      <c r="BQ360" s="153">
        <v>2216.25234</v>
      </c>
      <c r="BR360" s="153">
        <v>2335</v>
      </c>
      <c r="BS360" s="153">
        <v>3114</v>
      </c>
      <c r="BT360" s="153">
        <v>2842.9133999999999</v>
      </c>
      <c r="BU360" s="153">
        <v>2250</v>
      </c>
      <c r="BV360" s="153">
        <v>2688</v>
      </c>
      <c r="BW360" s="153">
        <v>3170</v>
      </c>
      <c r="BX360" s="153">
        <v>2632.0498400000001</v>
      </c>
      <c r="BY360" s="153">
        <v>2186.1812500000001</v>
      </c>
      <c r="BZ360" s="153">
        <v>2487.5235200000002</v>
      </c>
      <c r="CA360" s="153">
        <v>3055.4731099999999</v>
      </c>
      <c r="CB360" s="153">
        <v>2718</v>
      </c>
      <c r="CC360" s="153">
        <v>1927</v>
      </c>
      <c r="CD360" s="153">
        <v>2513</v>
      </c>
      <c r="CE360" s="153">
        <v>3162</v>
      </c>
      <c r="CF360" s="153">
        <v>2950.0499399999999</v>
      </c>
      <c r="CG360" s="153">
        <v>2380</v>
      </c>
      <c r="CH360" s="153">
        <v>2387.5953300000001</v>
      </c>
      <c r="CI360" s="153">
        <v>2155</v>
      </c>
      <c r="CJ360" s="153">
        <v>2496</v>
      </c>
      <c r="CK360" s="153">
        <v>2415</v>
      </c>
      <c r="CL360" s="153">
        <v>2951</v>
      </c>
      <c r="CM360" s="153">
        <v>3025.1581799999999</v>
      </c>
      <c r="CN360" s="153">
        <v>3075</v>
      </c>
      <c r="CO360" s="153">
        <v>2374</v>
      </c>
      <c r="CP360" s="153">
        <v>3241</v>
      </c>
      <c r="CQ360" s="153">
        <v>3526.7677399999998</v>
      </c>
      <c r="CR360" s="153">
        <v>3349.4</v>
      </c>
      <c r="CS360" s="153">
        <v>2327</v>
      </c>
      <c r="CT360" s="153">
        <v>3657.90146</v>
      </c>
      <c r="CU360" s="153">
        <v>3932.64</v>
      </c>
      <c r="CV360" s="153">
        <v>3804</v>
      </c>
      <c r="CW360" s="153">
        <v>2801.93</v>
      </c>
      <c r="CX360" s="153">
        <v>3925.9515000000001</v>
      </c>
      <c r="CY360" s="153">
        <v>4272</v>
      </c>
      <c r="CZ360" s="153">
        <v>3957</v>
      </c>
      <c r="DA360" s="153">
        <v>3115</v>
      </c>
      <c r="DB360" s="153">
        <v>4184.8548899999996</v>
      </c>
      <c r="DC360" s="153">
        <v>4604.49287</v>
      </c>
      <c r="DD360" s="153">
        <v>4500.2777999999998</v>
      </c>
      <c r="DE360" s="153">
        <v>3408.60772</v>
      </c>
    </row>
    <row r="361" spans="1:109" x14ac:dyDescent="0.1">
      <c r="A361" s="113" t="s">
        <v>214</v>
      </c>
      <c r="B361" s="154" t="s">
        <v>199</v>
      </c>
      <c r="C361" s="154" t="s">
        <v>199</v>
      </c>
      <c r="D361" s="154" t="s">
        <v>199</v>
      </c>
      <c r="E361" s="154" t="s">
        <v>199</v>
      </c>
      <c r="F361" s="154" t="s">
        <v>199</v>
      </c>
      <c r="G361" s="154" t="s">
        <v>199</v>
      </c>
      <c r="H361" s="154" t="s">
        <v>199</v>
      </c>
      <c r="I361" s="154" t="s">
        <v>199</v>
      </c>
      <c r="J361" s="154" t="s">
        <v>199</v>
      </c>
      <c r="K361" s="154" t="s">
        <v>199</v>
      </c>
      <c r="L361" s="154" t="s">
        <v>199</v>
      </c>
      <c r="M361" s="154" t="s">
        <v>199</v>
      </c>
      <c r="N361" s="154" t="s">
        <v>199</v>
      </c>
      <c r="O361" s="154" t="s">
        <v>199</v>
      </c>
      <c r="P361" s="154" t="s">
        <v>199</v>
      </c>
      <c r="Q361" s="148">
        <v>78</v>
      </c>
      <c r="R361" s="148">
        <v>43</v>
      </c>
      <c r="S361" s="148">
        <v>48.774999999999999</v>
      </c>
      <c r="T361" s="148">
        <v>0</v>
      </c>
      <c r="U361" s="148">
        <v>53.219000000000001</v>
      </c>
      <c r="V361" s="148">
        <v>47.453000000000003</v>
      </c>
      <c r="W361" s="148">
        <v>51.872999999999998</v>
      </c>
      <c r="X361" s="148">
        <v>195.93100000000001</v>
      </c>
      <c r="Y361" s="148">
        <v>45.746000000000002</v>
      </c>
      <c r="Z361" s="148">
        <v>107.76600000000001</v>
      </c>
      <c r="AA361" s="148">
        <v>22.065999999999999</v>
      </c>
      <c r="AB361" s="148">
        <v>34.331000000000003</v>
      </c>
      <c r="AC361" s="148">
        <v>47.946150000000003</v>
      </c>
      <c r="AD361" s="148">
        <v>68.485290000000006</v>
      </c>
      <c r="AE361" s="148">
        <v>157.05412999999999</v>
      </c>
      <c r="AF361" s="148">
        <v>155.94229999999999</v>
      </c>
      <c r="AG361" s="148">
        <v>94.517489999999995</v>
      </c>
      <c r="AH361" s="148">
        <v>45</v>
      </c>
      <c r="AI361" s="148">
        <v>132.62200000000001</v>
      </c>
      <c r="AJ361" s="148">
        <v>5.5</v>
      </c>
      <c r="AK361" s="148">
        <v>0</v>
      </c>
      <c r="AL361" s="148">
        <v>1.5</v>
      </c>
      <c r="AM361" s="154" t="s">
        <v>199</v>
      </c>
      <c r="AN361" s="148">
        <v>137.5</v>
      </c>
      <c r="AO361" s="148">
        <v>11.5</v>
      </c>
      <c r="AP361" s="148">
        <v>18.5</v>
      </c>
      <c r="AQ361" s="148">
        <v>79</v>
      </c>
      <c r="AR361" s="148">
        <v>60.5</v>
      </c>
      <c r="AS361" s="148">
        <v>71</v>
      </c>
      <c r="AT361" s="148">
        <v>54.409829999999999</v>
      </c>
      <c r="AU361" s="148">
        <v>36.679430000000004</v>
      </c>
      <c r="AV361" s="148">
        <v>41.592019999999998</v>
      </c>
      <c r="AW361" s="148">
        <v>78.249600000000001</v>
      </c>
      <c r="AX361" s="148">
        <v>75.860690000000005</v>
      </c>
      <c r="AY361" s="148">
        <v>58.812190000000001</v>
      </c>
      <c r="AZ361" s="148">
        <v>156.45302000000001</v>
      </c>
      <c r="BA361" s="148">
        <v>188.53189</v>
      </c>
      <c r="BB361" s="148">
        <v>64.292540000000002</v>
      </c>
      <c r="BC361" s="148">
        <v>114.96603</v>
      </c>
      <c r="BD361" s="148">
        <v>84.145669999999996</v>
      </c>
      <c r="BE361" s="148">
        <v>106.70556999999999</v>
      </c>
      <c r="BF361" s="148">
        <v>75.100440000000006</v>
      </c>
      <c r="BG361" s="148">
        <v>105.78032</v>
      </c>
      <c r="BH361" s="148">
        <v>104.76085</v>
      </c>
      <c r="BI361" s="148">
        <v>83.94359</v>
      </c>
      <c r="BJ361" s="148">
        <v>90.741399999999999</v>
      </c>
      <c r="BK361" s="148">
        <v>57.589199999999998</v>
      </c>
      <c r="BL361" s="148">
        <v>76.850629999999995</v>
      </c>
      <c r="BM361" s="148">
        <v>33.404539999999997</v>
      </c>
      <c r="BN361" s="148">
        <v>47.518300000000004</v>
      </c>
      <c r="BO361" s="148">
        <v>93.569670000000002</v>
      </c>
      <c r="BP361" s="148">
        <v>62.793039999999998</v>
      </c>
      <c r="BQ361" s="148">
        <v>76.979910000000004</v>
      </c>
      <c r="BR361" s="148">
        <v>211.00811999999999</v>
      </c>
      <c r="BS361" s="148">
        <v>158.43579</v>
      </c>
      <c r="BT361" s="148">
        <v>49.185339999999997</v>
      </c>
      <c r="BU361" s="148">
        <v>93.571290000000005</v>
      </c>
      <c r="BV361" s="148">
        <v>49.672179999999997</v>
      </c>
      <c r="BW361" s="148">
        <v>94.088849999999994</v>
      </c>
      <c r="BX361" s="148">
        <v>108.10553</v>
      </c>
      <c r="BY361" s="148">
        <v>251.43021999999999</v>
      </c>
      <c r="BZ361" s="148">
        <v>65.055160000000001</v>
      </c>
      <c r="CA361" s="148">
        <v>62.787320000000001</v>
      </c>
      <c r="CB361" s="148">
        <v>81.583860000000001</v>
      </c>
      <c r="CC361" s="148">
        <v>155.24466000000001</v>
      </c>
      <c r="CD361" s="148">
        <v>76.377799999999993</v>
      </c>
      <c r="CE361" s="148">
        <v>62.504860000000001</v>
      </c>
      <c r="CF361" s="148">
        <v>42.300330000000002</v>
      </c>
      <c r="CG361" s="148">
        <v>62.821390000000001</v>
      </c>
      <c r="CH361" s="148">
        <v>100.77727</v>
      </c>
      <c r="CI361" s="148">
        <v>124.61063</v>
      </c>
      <c r="CJ361" s="148">
        <v>111.86623</v>
      </c>
      <c r="CK361" s="148">
        <v>84.736639999999994</v>
      </c>
      <c r="CL361" s="148">
        <v>90.807680000000005</v>
      </c>
      <c r="CM361" s="148">
        <v>117.7196</v>
      </c>
      <c r="CN361" s="148">
        <v>75.98339</v>
      </c>
      <c r="CO361" s="148">
        <v>50.16574</v>
      </c>
      <c r="CP361" s="148">
        <v>103.81862</v>
      </c>
      <c r="CQ361" s="148">
        <v>50.733269999999997</v>
      </c>
      <c r="CR361" s="148">
        <v>86.626220000000004</v>
      </c>
      <c r="CS361" s="148">
        <v>94.503349999999998</v>
      </c>
      <c r="CT361" s="148">
        <v>56.160200000000003</v>
      </c>
      <c r="CU361" s="148">
        <v>97.135949999999994</v>
      </c>
      <c r="CV361" s="148">
        <v>48.169640000000001</v>
      </c>
      <c r="CW361" s="148">
        <v>97.7517</v>
      </c>
      <c r="CX361" s="148">
        <v>58.464979999999997</v>
      </c>
      <c r="CY361" s="148">
        <v>132.73715000000001</v>
      </c>
      <c r="CZ361" s="148">
        <v>116.98581</v>
      </c>
      <c r="DA361" s="148">
        <v>29.411639999999998</v>
      </c>
      <c r="DB361" s="148">
        <v>66.286119999999997</v>
      </c>
      <c r="DC361" s="148">
        <v>126.12389</v>
      </c>
      <c r="DD361" s="148">
        <v>1.52562</v>
      </c>
      <c r="DE361" s="148">
        <v>1.12662</v>
      </c>
    </row>
    <row r="362" spans="1:109" x14ac:dyDescent="0.1">
      <c r="A362" s="113" t="s">
        <v>215</v>
      </c>
      <c r="B362" s="154" t="s">
        <v>199</v>
      </c>
      <c r="C362" s="154" t="s">
        <v>199</v>
      </c>
      <c r="D362" s="154" t="s">
        <v>199</v>
      </c>
      <c r="E362" s="154" t="s">
        <v>199</v>
      </c>
      <c r="F362" s="154" t="s">
        <v>199</v>
      </c>
      <c r="G362" s="154" t="s">
        <v>199</v>
      </c>
      <c r="H362" s="154" t="s">
        <v>199</v>
      </c>
      <c r="I362" s="154" t="s">
        <v>199</v>
      </c>
      <c r="J362" s="154" t="s">
        <v>199</v>
      </c>
      <c r="K362" s="154" t="s">
        <v>199</v>
      </c>
      <c r="L362" s="154" t="s">
        <v>199</v>
      </c>
      <c r="M362" s="154" t="s">
        <v>199</v>
      </c>
      <c r="N362" s="154" t="s">
        <v>199</v>
      </c>
      <c r="O362" s="154" t="s">
        <v>199</v>
      </c>
      <c r="P362" s="154" t="s">
        <v>199</v>
      </c>
      <c r="Q362" s="154" t="s">
        <v>233</v>
      </c>
      <c r="R362" s="154" t="s">
        <v>233</v>
      </c>
      <c r="S362" s="154" t="s">
        <v>456</v>
      </c>
      <c r="T362" s="154" t="s">
        <v>177</v>
      </c>
      <c r="U362" s="154" t="s">
        <v>233</v>
      </c>
      <c r="V362" s="154" t="s">
        <v>233</v>
      </c>
      <c r="W362" s="154" t="s">
        <v>216</v>
      </c>
      <c r="X362" s="154" t="s">
        <v>216</v>
      </c>
      <c r="Y362" s="154" t="s">
        <v>282</v>
      </c>
      <c r="Z362" s="154" t="s">
        <v>216</v>
      </c>
      <c r="AA362" s="154" t="s">
        <v>216</v>
      </c>
      <c r="AB362" s="154" t="s">
        <v>233</v>
      </c>
      <c r="AC362" s="154" t="s">
        <v>233</v>
      </c>
      <c r="AD362" s="154" t="s">
        <v>216</v>
      </c>
      <c r="AE362" s="154" t="s">
        <v>216</v>
      </c>
      <c r="AF362" s="154" t="s">
        <v>216</v>
      </c>
      <c r="AG362" s="154" t="s">
        <v>216</v>
      </c>
      <c r="AH362" s="154" t="s">
        <v>233</v>
      </c>
      <c r="AI362" s="154" t="s">
        <v>216</v>
      </c>
      <c r="AJ362" s="154" t="s">
        <v>233</v>
      </c>
      <c r="AK362" s="154" t="s">
        <v>177</v>
      </c>
      <c r="AL362" s="154" t="s">
        <v>233</v>
      </c>
      <c r="AM362" s="154" t="s">
        <v>199</v>
      </c>
      <c r="AN362" s="154" t="s">
        <v>233</v>
      </c>
      <c r="AO362" s="154" t="s">
        <v>233</v>
      </c>
      <c r="AP362" s="154" t="s">
        <v>233</v>
      </c>
      <c r="AQ362" s="154" t="s">
        <v>233</v>
      </c>
      <c r="AR362" s="154" t="s">
        <v>233</v>
      </c>
      <c r="AS362" s="154" t="s">
        <v>233</v>
      </c>
      <c r="AT362" s="154" t="s">
        <v>216</v>
      </c>
      <c r="AU362" s="154" t="s">
        <v>216</v>
      </c>
      <c r="AV362" s="154" t="s">
        <v>216</v>
      </c>
      <c r="AW362" s="154" t="s">
        <v>268</v>
      </c>
      <c r="AX362" s="154" t="s">
        <v>164</v>
      </c>
      <c r="AY362" s="154" t="s">
        <v>240</v>
      </c>
      <c r="AZ362" s="154" t="s">
        <v>249</v>
      </c>
      <c r="BA362" s="154" t="s">
        <v>240</v>
      </c>
      <c r="BB362" s="154" t="s">
        <v>249</v>
      </c>
      <c r="BC362" s="154" t="s">
        <v>249</v>
      </c>
      <c r="BD362" s="154" t="s">
        <v>249</v>
      </c>
      <c r="BE362" s="154" t="s">
        <v>240</v>
      </c>
      <c r="BF362" s="154" t="s">
        <v>262</v>
      </c>
      <c r="BG362" s="154" t="s">
        <v>251</v>
      </c>
      <c r="BH362" s="154" t="s">
        <v>251</v>
      </c>
      <c r="BI362" s="154" t="s">
        <v>244</v>
      </c>
      <c r="BJ362" s="154" t="s">
        <v>256</v>
      </c>
      <c r="BK362" s="154" t="s">
        <v>285</v>
      </c>
      <c r="BL362" s="154" t="s">
        <v>232</v>
      </c>
      <c r="BM362" s="154" t="s">
        <v>248</v>
      </c>
      <c r="BN362" s="154" t="s">
        <v>325</v>
      </c>
      <c r="BO362" s="154" t="s">
        <v>294</v>
      </c>
      <c r="BP362" s="154" t="s">
        <v>261</v>
      </c>
      <c r="BQ362" s="154" t="s">
        <v>325</v>
      </c>
      <c r="BR362" s="154" t="s">
        <v>294</v>
      </c>
      <c r="BS362" s="154" t="s">
        <v>250</v>
      </c>
      <c r="BT362" s="154" t="s">
        <v>462</v>
      </c>
      <c r="BU362" s="154" t="s">
        <v>281</v>
      </c>
      <c r="BV362" s="154" t="s">
        <v>325</v>
      </c>
      <c r="BW362" s="154" t="s">
        <v>285</v>
      </c>
      <c r="BX362" s="154" t="s">
        <v>462</v>
      </c>
      <c r="BY362" s="154" t="s">
        <v>462</v>
      </c>
      <c r="BZ362" s="154" t="s">
        <v>294</v>
      </c>
      <c r="CA362" s="154" t="s">
        <v>285</v>
      </c>
      <c r="CB362" s="154" t="s">
        <v>462</v>
      </c>
      <c r="CC362" s="154" t="s">
        <v>285</v>
      </c>
      <c r="CD362" s="154" t="s">
        <v>296</v>
      </c>
      <c r="CE362" s="154" t="s">
        <v>232</v>
      </c>
      <c r="CF362" s="154" t="s">
        <v>285</v>
      </c>
      <c r="CG362" s="154" t="s">
        <v>250</v>
      </c>
      <c r="CH362" s="154" t="s">
        <v>261</v>
      </c>
      <c r="CI362" s="154" t="s">
        <v>261</v>
      </c>
      <c r="CJ362" s="154" t="s">
        <v>261</v>
      </c>
      <c r="CK362" s="154" t="s">
        <v>261</v>
      </c>
      <c r="CL362" s="154" t="s">
        <v>250</v>
      </c>
      <c r="CM362" s="154" t="s">
        <v>250</v>
      </c>
      <c r="CN362" s="154" t="s">
        <v>250</v>
      </c>
      <c r="CO362" s="154" t="s">
        <v>250</v>
      </c>
      <c r="CP362" s="154" t="s">
        <v>250</v>
      </c>
      <c r="CQ362" s="154" t="s">
        <v>261</v>
      </c>
      <c r="CR362" s="154" t="s">
        <v>248</v>
      </c>
      <c r="CS362" s="154" t="s">
        <v>250</v>
      </c>
      <c r="CT362" s="154" t="s">
        <v>262</v>
      </c>
      <c r="CU362" s="154" t="s">
        <v>262</v>
      </c>
      <c r="CV362" s="154" t="s">
        <v>262</v>
      </c>
      <c r="CW362" s="154" t="s">
        <v>262</v>
      </c>
      <c r="CX362" s="154" t="s">
        <v>216</v>
      </c>
      <c r="CY362" s="154" t="s">
        <v>216</v>
      </c>
      <c r="CZ362" s="154" t="s">
        <v>216</v>
      </c>
      <c r="DA362" s="154" t="s">
        <v>216</v>
      </c>
      <c r="DB362" s="154" t="s">
        <v>233</v>
      </c>
      <c r="DC362" s="154" t="s">
        <v>233</v>
      </c>
      <c r="DD362" s="154" t="s">
        <v>233</v>
      </c>
      <c r="DE362" s="154" t="s">
        <v>233</v>
      </c>
    </row>
    <row r="363" spans="1:109" x14ac:dyDescent="0.1">
      <c r="A363" s="113" t="s">
        <v>237</v>
      </c>
      <c r="B363" s="154" t="s">
        <v>199</v>
      </c>
      <c r="C363" s="154" t="s">
        <v>199</v>
      </c>
      <c r="D363" s="154" t="s">
        <v>199</v>
      </c>
      <c r="E363" s="154" t="s">
        <v>199</v>
      </c>
      <c r="F363" s="154" t="s">
        <v>199</v>
      </c>
      <c r="G363" s="154" t="s">
        <v>199</v>
      </c>
      <c r="H363" s="154" t="s">
        <v>199</v>
      </c>
      <c r="I363" s="154" t="s">
        <v>199</v>
      </c>
      <c r="J363" s="154" t="s">
        <v>199</v>
      </c>
      <c r="K363" s="154" t="s">
        <v>199</v>
      </c>
      <c r="L363" s="154" t="s">
        <v>199</v>
      </c>
      <c r="M363" s="154" t="s">
        <v>199</v>
      </c>
      <c r="N363" s="154" t="s">
        <v>238</v>
      </c>
      <c r="O363" s="154" t="s">
        <v>238</v>
      </c>
      <c r="P363" s="154" t="s">
        <v>238</v>
      </c>
      <c r="Q363" s="154" t="s">
        <v>238</v>
      </c>
      <c r="R363" s="154" t="s">
        <v>238</v>
      </c>
      <c r="S363" s="154" t="s">
        <v>238</v>
      </c>
      <c r="T363" s="154" t="s">
        <v>238</v>
      </c>
      <c r="U363" s="154" t="s">
        <v>238</v>
      </c>
      <c r="V363" s="154" t="s">
        <v>238</v>
      </c>
      <c r="W363" s="154" t="s">
        <v>238</v>
      </c>
      <c r="X363" s="154" t="s">
        <v>238</v>
      </c>
      <c r="Y363" s="154" t="s">
        <v>238</v>
      </c>
      <c r="Z363" s="154" t="s">
        <v>238</v>
      </c>
      <c r="AA363" s="154" t="s">
        <v>238</v>
      </c>
      <c r="AB363" s="154" t="s">
        <v>238</v>
      </c>
      <c r="AC363" s="154" t="s">
        <v>238</v>
      </c>
      <c r="AD363" s="154" t="s">
        <v>238</v>
      </c>
      <c r="AE363" s="154" t="s">
        <v>238</v>
      </c>
      <c r="AF363" s="154" t="s">
        <v>238</v>
      </c>
      <c r="AG363" s="154" t="s">
        <v>238</v>
      </c>
      <c r="AH363" s="154" t="s">
        <v>238</v>
      </c>
      <c r="AI363" s="154" t="s">
        <v>238</v>
      </c>
      <c r="AJ363" s="154" t="s">
        <v>238</v>
      </c>
      <c r="AK363" s="154" t="s">
        <v>238</v>
      </c>
      <c r="AL363" s="154" t="s">
        <v>238</v>
      </c>
      <c r="AM363" s="154" t="s">
        <v>199</v>
      </c>
      <c r="AN363" s="154" t="s">
        <v>238</v>
      </c>
      <c r="AO363" s="154" t="s">
        <v>238</v>
      </c>
      <c r="AP363" s="154" t="s">
        <v>238</v>
      </c>
      <c r="AQ363" s="154" t="s">
        <v>238</v>
      </c>
      <c r="AR363" s="154" t="s">
        <v>238</v>
      </c>
      <c r="AS363" s="154" t="s">
        <v>238</v>
      </c>
      <c r="AT363" s="154" t="s">
        <v>238</v>
      </c>
      <c r="AU363" s="154" t="s">
        <v>238</v>
      </c>
      <c r="AV363" s="154" t="s">
        <v>238</v>
      </c>
      <c r="AW363" s="154" t="s">
        <v>238</v>
      </c>
      <c r="AX363" s="154" t="s">
        <v>238</v>
      </c>
      <c r="AY363" s="154" t="s">
        <v>238</v>
      </c>
      <c r="AZ363" s="154" t="s">
        <v>238</v>
      </c>
      <c r="BA363" s="154" t="s">
        <v>238</v>
      </c>
      <c r="BB363" s="154" t="s">
        <v>238</v>
      </c>
      <c r="BC363" s="154" t="s">
        <v>238</v>
      </c>
      <c r="BD363" s="154" t="s">
        <v>238</v>
      </c>
      <c r="BE363" s="154" t="s">
        <v>238</v>
      </c>
      <c r="BF363" s="154" t="s">
        <v>238</v>
      </c>
      <c r="BG363" s="154" t="s">
        <v>238</v>
      </c>
      <c r="BH363" s="154" t="s">
        <v>238</v>
      </c>
      <c r="BI363" s="154" t="s">
        <v>238</v>
      </c>
      <c r="BJ363" s="154" t="s">
        <v>238</v>
      </c>
      <c r="BK363" s="154" t="s">
        <v>238</v>
      </c>
      <c r="BL363" s="154" t="s">
        <v>238</v>
      </c>
      <c r="BM363" s="154" t="s">
        <v>238</v>
      </c>
      <c r="BN363" s="154" t="s">
        <v>238</v>
      </c>
      <c r="BO363" s="154" t="s">
        <v>238</v>
      </c>
      <c r="BP363" s="154" t="s">
        <v>238</v>
      </c>
      <c r="BQ363" s="154" t="s">
        <v>238</v>
      </c>
      <c r="BR363" s="154" t="s">
        <v>238</v>
      </c>
      <c r="BS363" s="154" t="s">
        <v>238</v>
      </c>
      <c r="BT363" s="154" t="s">
        <v>238</v>
      </c>
      <c r="BU363" s="154" t="s">
        <v>238</v>
      </c>
      <c r="BV363" s="154" t="s">
        <v>238</v>
      </c>
      <c r="BW363" s="154" t="s">
        <v>238</v>
      </c>
      <c r="BX363" s="154" t="s">
        <v>238</v>
      </c>
      <c r="BY363" s="154" t="s">
        <v>238</v>
      </c>
      <c r="BZ363" s="154" t="s">
        <v>238</v>
      </c>
      <c r="CA363" s="154" t="s">
        <v>238</v>
      </c>
      <c r="CB363" s="154" t="s">
        <v>238</v>
      </c>
      <c r="CC363" s="154" t="s">
        <v>238</v>
      </c>
      <c r="CD363" s="154" t="s">
        <v>238</v>
      </c>
      <c r="CE363" s="154" t="s">
        <v>238</v>
      </c>
      <c r="CF363" s="154" t="s">
        <v>238</v>
      </c>
      <c r="CG363" s="154" t="s">
        <v>238</v>
      </c>
      <c r="CH363" s="154" t="s">
        <v>238</v>
      </c>
      <c r="CI363" s="154" t="s">
        <v>238</v>
      </c>
      <c r="CJ363" s="154" t="s">
        <v>238</v>
      </c>
      <c r="CK363" s="154" t="s">
        <v>238</v>
      </c>
      <c r="CL363" s="154" t="s">
        <v>238</v>
      </c>
      <c r="CM363" s="154" t="s">
        <v>238</v>
      </c>
      <c r="CN363" s="154" t="s">
        <v>238</v>
      </c>
      <c r="CO363" s="154" t="s">
        <v>238</v>
      </c>
      <c r="CP363" s="154" t="s">
        <v>238</v>
      </c>
      <c r="CQ363" s="154" t="s">
        <v>238</v>
      </c>
      <c r="CR363" s="154" t="s">
        <v>238</v>
      </c>
      <c r="CS363" s="154" t="s">
        <v>238</v>
      </c>
      <c r="CT363" s="154" t="s">
        <v>238</v>
      </c>
      <c r="CU363" s="154" t="s">
        <v>238</v>
      </c>
      <c r="CV363" s="154" t="s">
        <v>238</v>
      </c>
      <c r="CW363" s="154" t="s">
        <v>238</v>
      </c>
      <c r="CX363" s="154" t="s">
        <v>238</v>
      </c>
      <c r="CY363" s="154" t="s">
        <v>238</v>
      </c>
      <c r="CZ363" s="154" t="s">
        <v>238</v>
      </c>
      <c r="DA363" s="154" t="s">
        <v>238</v>
      </c>
      <c r="DB363" s="154" t="s">
        <v>238</v>
      </c>
      <c r="DC363" s="154" t="s">
        <v>238</v>
      </c>
      <c r="DD363" s="154" t="s">
        <v>238</v>
      </c>
      <c r="DE363" s="154" t="s">
        <v>238</v>
      </c>
    </row>
    <row r="364" spans="1:109" x14ac:dyDescent="0.1">
      <c r="A364" s="115" t="s">
        <v>295</v>
      </c>
      <c r="B364" s="154" t="s">
        <v>199</v>
      </c>
      <c r="C364" s="154" t="s">
        <v>199</v>
      </c>
      <c r="D364" s="154" t="s">
        <v>199</v>
      </c>
      <c r="E364" s="154" t="s">
        <v>199</v>
      </c>
      <c r="F364" s="154" t="s">
        <v>199</v>
      </c>
      <c r="G364" s="154" t="s">
        <v>199</v>
      </c>
      <c r="H364" s="154" t="s">
        <v>199</v>
      </c>
      <c r="I364" s="154" t="s">
        <v>199</v>
      </c>
      <c r="J364" s="154" t="s">
        <v>199</v>
      </c>
      <c r="K364" s="154" t="s">
        <v>199</v>
      </c>
      <c r="L364" s="154" t="s">
        <v>199</v>
      </c>
      <c r="M364" s="154" t="s">
        <v>199</v>
      </c>
      <c r="N364" s="154" t="s">
        <v>199</v>
      </c>
      <c r="O364" s="154" t="s">
        <v>199</v>
      </c>
      <c r="P364" s="154" t="s">
        <v>199</v>
      </c>
      <c r="Q364" s="154" t="s">
        <v>199</v>
      </c>
      <c r="R364" s="154" t="s">
        <v>199</v>
      </c>
      <c r="S364" s="154" t="s">
        <v>199</v>
      </c>
      <c r="T364" s="154" t="s">
        <v>199</v>
      </c>
      <c r="U364" s="154" t="s">
        <v>199</v>
      </c>
      <c r="V364" s="154" t="s">
        <v>199</v>
      </c>
      <c r="W364" s="154" t="s">
        <v>199</v>
      </c>
      <c r="X364" s="152">
        <v>1097</v>
      </c>
      <c r="Y364" s="152">
        <v>1347</v>
      </c>
      <c r="Z364" s="152">
        <v>1409</v>
      </c>
      <c r="AA364" s="152">
        <v>1972</v>
      </c>
      <c r="AB364" s="152">
        <v>1577</v>
      </c>
      <c r="AC364" s="152">
        <v>1257</v>
      </c>
      <c r="AD364" s="152">
        <v>1440</v>
      </c>
      <c r="AE364" s="152">
        <v>2039</v>
      </c>
      <c r="AF364" s="152">
        <v>1701</v>
      </c>
      <c r="AG364" s="152">
        <v>1386</v>
      </c>
      <c r="AH364" s="152">
        <v>1637</v>
      </c>
      <c r="AI364" s="152">
        <v>2318</v>
      </c>
      <c r="AJ364" s="152">
        <v>1913</v>
      </c>
      <c r="AK364" s="152">
        <v>1652</v>
      </c>
      <c r="AL364" s="152">
        <v>1952</v>
      </c>
      <c r="AM364" s="152">
        <v>2776</v>
      </c>
      <c r="AN364" s="152">
        <v>2234</v>
      </c>
      <c r="AO364" s="152">
        <v>1814</v>
      </c>
      <c r="AP364" s="152">
        <v>1955</v>
      </c>
      <c r="AQ364" s="152">
        <v>2510</v>
      </c>
      <c r="AR364" s="152">
        <v>2198</v>
      </c>
      <c r="AS364" s="152">
        <v>1881</v>
      </c>
      <c r="AT364" s="152">
        <v>2279</v>
      </c>
      <c r="AU364" s="152">
        <v>2841</v>
      </c>
      <c r="AV364" s="152">
        <v>2444</v>
      </c>
      <c r="AW364" s="152">
        <v>2015</v>
      </c>
      <c r="AX364" s="152">
        <v>2503</v>
      </c>
      <c r="AY364" s="152">
        <v>3351</v>
      </c>
      <c r="AZ364" s="152">
        <v>2962</v>
      </c>
      <c r="BA364" s="152">
        <v>2234</v>
      </c>
      <c r="BB364" s="152">
        <v>2564</v>
      </c>
      <c r="BC364" s="152">
        <v>3413</v>
      </c>
      <c r="BD364" s="152">
        <v>2790</v>
      </c>
      <c r="BE364" s="152">
        <v>2483</v>
      </c>
      <c r="BF364" s="152">
        <v>2611</v>
      </c>
      <c r="BG364" s="152">
        <v>3418</v>
      </c>
      <c r="BH364" s="152">
        <v>2848</v>
      </c>
      <c r="BI364" s="152">
        <v>2383</v>
      </c>
      <c r="BJ364" s="152">
        <v>2459</v>
      </c>
      <c r="BK364" s="152">
        <v>3326</v>
      </c>
      <c r="BL364" s="152">
        <v>2840</v>
      </c>
      <c r="BM364" s="152">
        <v>2329</v>
      </c>
      <c r="BN364" s="152">
        <v>2508</v>
      </c>
      <c r="BO364" s="152">
        <v>3154</v>
      </c>
      <c r="BP364" s="152">
        <v>2705</v>
      </c>
      <c r="BQ364" s="152">
        <v>2006</v>
      </c>
      <c r="BR364" s="152">
        <v>2447</v>
      </c>
      <c r="BS364" s="152">
        <v>3050</v>
      </c>
      <c r="BT364" s="152">
        <v>2482</v>
      </c>
      <c r="BU364" s="152">
        <v>1979</v>
      </c>
      <c r="BV364" s="152">
        <v>2289</v>
      </c>
      <c r="BW364" s="152">
        <v>2937</v>
      </c>
      <c r="BX364" s="152">
        <v>2484</v>
      </c>
      <c r="BY364" s="152">
        <v>1987</v>
      </c>
      <c r="BZ364" s="152">
        <v>2337</v>
      </c>
      <c r="CA364" s="152">
        <v>2930</v>
      </c>
      <c r="CB364" s="152">
        <v>2701</v>
      </c>
      <c r="CC364" s="152">
        <v>1838</v>
      </c>
      <c r="CD364" s="152">
        <v>2445</v>
      </c>
      <c r="CE364" s="152">
        <v>3030</v>
      </c>
      <c r="CF364" s="152">
        <v>2667</v>
      </c>
      <c r="CG364" s="152">
        <v>2256</v>
      </c>
      <c r="CH364" s="152">
        <v>2634</v>
      </c>
      <c r="CI364" s="152">
        <v>2154</v>
      </c>
      <c r="CJ364" s="152">
        <v>2629</v>
      </c>
      <c r="CK364" s="152">
        <v>2353</v>
      </c>
      <c r="CL364" s="152">
        <v>2794</v>
      </c>
      <c r="CM364" s="152">
        <v>3209</v>
      </c>
      <c r="CN364" s="152">
        <v>3014</v>
      </c>
      <c r="CO364" s="152">
        <v>2092</v>
      </c>
      <c r="CP364" s="152">
        <v>3302</v>
      </c>
      <c r="CQ364" s="152">
        <v>3465</v>
      </c>
      <c r="CR364" s="152">
        <v>3258</v>
      </c>
      <c r="CS364" s="152">
        <v>2320</v>
      </c>
      <c r="CT364" s="153">
        <v>3370.2716399999999</v>
      </c>
      <c r="CU364" s="153">
        <v>3644.12383</v>
      </c>
      <c r="CV364" s="153">
        <v>3512.59114</v>
      </c>
      <c r="CW364" s="153">
        <v>2568.4804800000002</v>
      </c>
      <c r="CX364" s="153">
        <v>3613.7890299999999</v>
      </c>
      <c r="CY364" s="153">
        <v>3969.1641800000002</v>
      </c>
      <c r="CZ364" s="153">
        <v>3728.6547999999998</v>
      </c>
      <c r="DA364" s="153">
        <v>2760.1676699999998</v>
      </c>
      <c r="DB364" s="153">
        <v>3869.81405</v>
      </c>
      <c r="DC364" s="153">
        <v>4317.4460200000003</v>
      </c>
      <c r="DD364" s="153">
        <v>4087.3100199999999</v>
      </c>
      <c r="DE364" s="153">
        <v>3008.6096200000002</v>
      </c>
    </row>
    <row r="365" spans="1:109" x14ac:dyDescent="0.1">
      <c r="A365" s="113" t="s">
        <v>210</v>
      </c>
      <c r="B365" s="154" t="s">
        <v>199</v>
      </c>
      <c r="C365" s="154" t="s">
        <v>199</v>
      </c>
      <c r="D365" s="154" t="s">
        <v>199</v>
      </c>
      <c r="E365" s="154" t="s">
        <v>199</v>
      </c>
      <c r="F365" s="154" t="s">
        <v>199</v>
      </c>
      <c r="G365" s="154" t="s">
        <v>199</v>
      </c>
      <c r="H365" s="154" t="s">
        <v>199</v>
      </c>
      <c r="I365" s="154" t="s">
        <v>199</v>
      </c>
      <c r="J365" s="154" t="s">
        <v>199</v>
      </c>
      <c r="K365" s="154" t="s">
        <v>199</v>
      </c>
      <c r="L365" s="154" t="s">
        <v>199</v>
      </c>
      <c r="M365" s="154" t="s">
        <v>199</v>
      </c>
      <c r="N365" s="154" t="s">
        <v>199</v>
      </c>
      <c r="O365" s="154" t="s">
        <v>199</v>
      </c>
      <c r="P365" s="154" t="s">
        <v>199</v>
      </c>
      <c r="Q365" s="154" t="s">
        <v>199</v>
      </c>
      <c r="R365" s="154" t="s">
        <v>199</v>
      </c>
      <c r="S365" s="154" t="s">
        <v>199</v>
      </c>
      <c r="T365" s="154" t="s">
        <v>199</v>
      </c>
      <c r="U365" s="154" t="s">
        <v>199</v>
      </c>
      <c r="V365" s="154" t="s">
        <v>199</v>
      </c>
      <c r="W365" s="154" t="s">
        <v>199</v>
      </c>
      <c r="X365" s="153">
        <v>1393</v>
      </c>
      <c r="Y365" s="153">
        <v>1259</v>
      </c>
      <c r="Z365" s="153">
        <v>1310.5</v>
      </c>
      <c r="AA365" s="153">
        <v>1839.8</v>
      </c>
      <c r="AB365" s="153">
        <v>1491.1659999999999</v>
      </c>
      <c r="AC365" s="153">
        <v>1268.29</v>
      </c>
      <c r="AD365" s="153">
        <v>1402.24974</v>
      </c>
      <c r="AE365" s="153">
        <v>2033.7142899999999</v>
      </c>
      <c r="AF365" s="153">
        <v>1639.57143</v>
      </c>
      <c r="AG365" s="153">
        <v>1362.1428599999999</v>
      </c>
      <c r="AH365" s="153">
        <v>1540.25</v>
      </c>
      <c r="AI365" s="153">
        <v>2253.25</v>
      </c>
      <c r="AJ365" s="153">
        <v>1873.2857100000001</v>
      </c>
      <c r="AK365" s="153">
        <v>1573.5</v>
      </c>
      <c r="AL365" s="153">
        <v>1851.125</v>
      </c>
      <c r="AM365" s="153">
        <v>2646.1666700000001</v>
      </c>
      <c r="AN365" s="153">
        <v>2074.57143</v>
      </c>
      <c r="AO365" s="153">
        <v>1734.4</v>
      </c>
      <c r="AP365" s="153">
        <v>1858.2</v>
      </c>
      <c r="AQ365" s="153">
        <v>2511.4</v>
      </c>
      <c r="AR365" s="153">
        <v>2206.6669999999999</v>
      </c>
      <c r="AS365" s="153">
        <v>1865.6</v>
      </c>
      <c r="AT365" s="153">
        <v>2191.11834</v>
      </c>
      <c r="AU365" s="153">
        <v>2761.8902699999999</v>
      </c>
      <c r="AV365" s="153">
        <v>2386.49503</v>
      </c>
      <c r="AW365" s="153">
        <v>2116.3870099999999</v>
      </c>
      <c r="AX365" s="153">
        <v>2633.74782</v>
      </c>
      <c r="AY365" s="153">
        <v>3355.1178300000001</v>
      </c>
      <c r="AZ365" s="153">
        <v>2903.9110000000001</v>
      </c>
      <c r="BA365" s="153">
        <v>2177.7199099999998</v>
      </c>
      <c r="BB365" s="153">
        <v>2505.7593000000002</v>
      </c>
      <c r="BC365" s="153">
        <v>3392.6457300000002</v>
      </c>
      <c r="BD365" s="153">
        <v>2838.4260599999998</v>
      </c>
      <c r="BE365" s="153">
        <v>2459.9736400000002</v>
      </c>
      <c r="BF365" s="153">
        <v>2515.1744199999998</v>
      </c>
      <c r="BG365" s="153">
        <v>3453.3217</v>
      </c>
      <c r="BH365" s="153">
        <v>2833.63301</v>
      </c>
      <c r="BI365" s="153">
        <v>2499.0323400000002</v>
      </c>
      <c r="BJ365" s="153">
        <v>2447.05924</v>
      </c>
      <c r="BK365" s="153">
        <v>3402.9317999999998</v>
      </c>
      <c r="BL365" s="153">
        <v>2783.4111600000001</v>
      </c>
      <c r="BM365" s="153">
        <v>2213.7272800000001</v>
      </c>
      <c r="BN365" s="153">
        <v>2333.5658600000002</v>
      </c>
      <c r="BO365" s="153">
        <v>3116.0631600000002</v>
      </c>
      <c r="BP365" s="153">
        <v>2606.9457600000001</v>
      </c>
      <c r="BQ365" s="153">
        <v>1919.2528400000001</v>
      </c>
      <c r="BR365" s="153">
        <v>2414.38033</v>
      </c>
      <c r="BS365" s="153">
        <v>3057.9430900000002</v>
      </c>
      <c r="BT365" s="153">
        <v>2498.3975799999998</v>
      </c>
      <c r="BU365" s="153">
        <v>1930.99288</v>
      </c>
      <c r="BV365" s="153">
        <v>2379.70154</v>
      </c>
      <c r="BW365" s="153">
        <v>2945.8614299999999</v>
      </c>
      <c r="BX365" s="153">
        <v>2479.1935800000001</v>
      </c>
      <c r="BY365" s="153">
        <v>2022.9661799999999</v>
      </c>
      <c r="BZ365" s="153">
        <v>2300.3251799999998</v>
      </c>
      <c r="CA365" s="153">
        <v>2888.9162999999999</v>
      </c>
      <c r="CB365" s="153">
        <v>2569.30006</v>
      </c>
      <c r="CC365" s="153">
        <v>2049.95298</v>
      </c>
      <c r="CD365" s="153">
        <v>2309.9719700000001</v>
      </c>
      <c r="CE365" s="153">
        <v>2966.7984499999998</v>
      </c>
      <c r="CF365" s="153">
        <v>2701.2304399999998</v>
      </c>
      <c r="CG365" s="153">
        <v>2130.85421</v>
      </c>
      <c r="CH365" s="153">
        <v>2273.9027000000001</v>
      </c>
      <c r="CI365" s="153">
        <v>2027.24954</v>
      </c>
      <c r="CJ365" s="153">
        <v>2310.91903</v>
      </c>
      <c r="CK365" s="153">
        <v>2162.18496</v>
      </c>
      <c r="CL365" s="153">
        <v>2633.42371</v>
      </c>
      <c r="CM365" s="153">
        <v>2831.1769300000001</v>
      </c>
      <c r="CN365" s="153">
        <v>2758.0499100000002</v>
      </c>
      <c r="CO365" s="153">
        <v>2046.78207</v>
      </c>
      <c r="CP365" s="153">
        <v>2967.2282</v>
      </c>
      <c r="CQ365" s="153">
        <v>3219.10932</v>
      </c>
      <c r="CR365" s="153">
        <v>3084.74116</v>
      </c>
      <c r="CS365" s="153">
        <v>2194.8078399999999</v>
      </c>
      <c r="CT365" s="154" t="s">
        <v>199</v>
      </c>
      <c r="CU365" s="154" t="s">
        <v>199</v>
      </c>
      <c r="CV365" s="154" t="s">
        <v>199</v>
      </c>
      <c r="CW365" s="154" t="s">
        <v>199</v>
      </c>
      <c r="CX365" s="154" t="s">
        <v>199</v>
      </c>
      <c r="CY365" s="154" t="s">
        <v>199</v>
      </c>
      <c r="CZ365" s="154" t="s">
        <v>199</v>
      </c>
      <c r="DA365" s="154" t="s">
        <v>199</v>
      </c>
      <c r="DB365" s="154" t="s">
        <v>199</v>
      </c>
      <c r="DC365" s="154" t="s">
        <v>199</v>
      </c>
      <c r="DD365" s="154" t="s">
        <v>199</v>
      </c>
      <c r="DE365" s="154" t="s">
        <v>199</v>
      </c>
    </row>
    <row r="366" spans="1:109" x14ac:dyDescent="0.1">
      <c r="A366" s="113" t="s">
        <v>211</v>
      </c>
      <c r="B366" s="154" t="s">
        <v>199</v>
      </c>
      <c r="C366" s="154" t="s">
        <v>199</v>
      </c>
      <c r="D366" s="154" t="s">
        <v>199</v>
      </c>
      <c r="E366" s="154" t="s">
        <v>199</v>
      </c>
      <c r="F366" s="154" t="s">
        <v>199</v>
      </c>
      <c r="G366" s="154" t="s">
        <v>199</v>
      </c>
      <c r="H366" s="154" t="s">
        <v>199</v>
      </c>
      <c r="I366" s="154" t="s">
        <v>199</v>
      </c>
      <c r="J366" s="154" t="s">
        <v>199</v>
      </c>
      <c r="K366" s="154" t="s">
        <v>199</v>
      </c>
      <c r="L366" s="154" t="s">
        <v>199</v>
      </c>
      <c r="M366" s="154" t="s">
        <v>199</v>
      </c>
      <c r="N366" s="154" t="s">
        <v>199</v>
      </c>
      <c r="O366" s="154" t="s">
        <v>199</v>
      </c>
      <c r="P366" s="154" t="s">
        <v>199</v>
      </c>
      <c r="Q366" s="154" t="s">
        <v>199</v>
      </c>
      <c r="R366" s="154" t="s">
        <v>199</v>
      </c>
      <c r="S366" s="154" t="s">
        <v>199</v>
      </c>
      <c r="T366" s="154" t="s">
        <v>199</v>
      </c>
      <c r="U366" s="154" t="s">
        <v>199</v>
      </c>
      <c r="V366" s="154" t="s">
        <v>199</v>
      </c>
      <c r="W366" s="154" t="s">
        <v>199</v>
      </c>
      <c r="X366" s="153">
        <v>1393</v>
      </c>
      <c r="Y366" s="153">
        <v>1259</v>
      </c>
      <c r="Z366" s="153">
        <v>1310.5</v>
      </c>
      <c r="AA366" s="153">
        <v>1848</v>
      </c>
      <c r="AB366" s="153">
        <v>1484</v>
      </c>
      <c r="AC366" s="153">
        <v>1268.5</v>
      </c>
      <c r="AD366" s="153">
        <v>1431.7482</v>
      </c>
      <c r="AE366" s="153">
        <v>2004</v>
      </c>
      <c r="AF366" s="153">
        <v>1640</v>
      </c>
      <c r="AG366" s="153">
        <v>1354</v>
      </c>
      <c r="AH366" s="153">
        <v>1540.5</v>
      </c>
      <c r="AI366" s="153">
        <v>2253</v>
      </c>
      <c r="AJ366" s="153">
        <v>1871</v>
      </c>
      <c r="AK366" s="153">
        <v>1580</v>
      </c>
      <c r="AL366" s="153">
        <v>1850.5</v>
      </c>
      <c r="AM366" s="153">
        <v>2621.5</v>
      </c>
      <c r="AN366" s="153">
        <v>2075</v>
      </c>
      <c r="AO366" s="153">
        <v>1730</v>
      </c>
      <c r="AP366" s="153">
        <v>1872</v>
      </c>
      <c r="AQ366" s="153">
        <v>2437</v>
      </c>
      <c r="AR366" s="153">
        <v>2188.5</v>
      </c>
      <c r="AS366" s="153">
        <v>1850</v>
      </c>
      <c r="AT366" s="153">
        <v>2201.5</v>
      </c>
      <c r="AU366" s="153">
        <v>2782.6707999999999</v>
      </c>
      <c r="AV366" s="153">
        <v>2399.9850799999999</v>
      </c>
      <c r="AW366" s="153">
        <v>2115.5</v>
      </c>
      <c r="AX366" s="153">
        <v>2644.0322799999999</v>
      </c>
      <c r="AY366" s="153">
        <v>3339.86346</v>
      </c>
      <c r="AZ366" s="153">
        <v>2886.5</v>
      </c>
      <c r="BA366" s="153">
        <v>2164.15</v>
      </c>
      <c r="BB366" s="153">
        <v>2510.1930000000002</v>
      </c>
      <c r="BC366" s="153">
        <v>3409</v>
      </c>
      <c r="BD366" s="153">
        <v>2837.5</v>
      </c>
      <c r="BE366" s="153">
        <v>2459</v>
      </c>
      <c r="BF366" s="153">
        <v>2535.5</v>
      </c>
      <c r="BG366" s="153">
        <v>3458.62372</v>
      </c>
      <c r="BH366" s="153">
        <v>2836</v>
      </c>
      <c r="BI366" s="153">
        <v>2505</v>
      </c>
      <c r="BJ366" s="153">
        <v>2452.5938200000001</v>
      </c>
      <c r="BK366" s="153">
        <v>3402</v>
      </c>
      <c r="BL366" s="153">
        <v>2798</v>
      </c>
      <c r="BM366" s="153">
        <v>2210.7906499999999</v>
      </c>
      <c r="BN366" s="153">
        <v>2337.5</v>
      </c>
      <c r="BO366" s="153">
        <v>3090</v>
      </c>
      <c r="BP366" s="153">
        <v>2612</v>
      </c>
      <c r="BQ366" s="153">
        <v>1926.25839</v>
      </c>
      <c r="BR366" s="153">
        <v>2409</v>
      </c>
      <c r="BS366" s="153">
        <v>3063</v>
      </c>
      <c r="BT366" s="153">
        <v>2517.9609999999998</v>
      </c>
      <c r="BU366" s="153">
        <v>1944.56933</v>
      </c>
      <c r="BV366" s="153">
        <v>2372</v>
      </c>
      <c r="BW366" s="153">
        <v>2942</v>
      </c>
      <c r="BX366" s="153">
        <v>2481</v>
      </c>
      <c r="BY366" s="153">
        <v>1984.85</v>
      </c>
      <c r="BZ366" s="153">
        <v>2304.65</v>
      </c>
      <c r="CA366" s="153">
        <v>2868.5</v>
      </c>
      <c r="CB366" s="153">
        <v>2552</v>
      </c>
      <c r="CC366" s="153">
        <v>2059</v>
      </c>
      <c r="CD366" s="153">
        <v>2319.0061000000001</v>
      </c>
      <c r="CE366" s="153">
        <v>2970</v>
      </c>
      <c r="CF366" s="153">
        <v>2697</v>
      </c>
      <c r="CG366" s="153">
        <v>2133</v>
      </c>
      <c r="CH366" s="153">
        <v>2280.6585100000002</v>
      </c>
      <c r="CI366" s="153">
        <v>2045</v>
      </c>
      <c r="CJ366" s="153">
        <v>2296</v>
      </c>
      <c r="CK366" s="153">
        <v>2137.36744</v>
      </c>
      <c r="CL366" s="153">
        <v>2608.65</v>
      </c>
      <c r="CM366" s="153">
        <v>2800</v>
      </c>
      <c r="CN366" s="153">
        <v>2731.6</v>
      </c>
      <c r="CO366" s="153">
        <v>2022.25</v>
      </c>
      <c r="CP366" s="153">
        <v>2950.3375799999999</v>
      </c>
      <c r="CQ366" s="153">
        <v>3226.8560000000002</v>
      </c>
      <c r="CR366" s="153">
        <v>3074.3189000000002</v>
      </c>
      <c r="CS366" s="153">
        <v>2207</v>
      </c>
      <c r="CT366" s="153">
        <v>3372.0313900000001</v>
      </c>
      <c r="CU366" s="153">
        <v>3634.5</v>
      </c>
      <c r="CV366" s="153">
        <v>3499.2734999999998</v>
      </c>
      <c r="CW366" s="153">
        <v>2572.56032</v>
      </c>
      <c r="CX366" s="153">
        <v>3638</v>
      </c>
      <c r="CY366" s="153">
        <v>3940.53863</v>
      </c>
      <c r="CZ366" s="153">
        <v>3764</v>
      </c>
      <c r="DA366" s="153">
        <v>2766</v>
      </c>
      <c r="DB366" s="153">
        <v>3869.81405</v>
      </c>
      <c r="DC366" s="153">
        <v>4317.4460200000003</v>
      </c>
      <c r="DD366" s="153">
        <v>4087.3100199999999</v>
      </c>
      <c r="DE366" s="153">
        <v>3008.6096200000002</v>
      </c>
    </row>
    <row r="367" spans="1:109" x14ac:dyDescent="0.1">
      <c r="A367" s="113" t="s">
        <v>212</v>
      </c>
      <c r="B367" s="154" t="s">
        <v>199</v>
      </c>
      <c r="C367" s="154" t="s">
        <v>199</v>
      </c>
      <c r="D367" s="154" t="s">
        <v>199</v>
      </c>
      <c r="E367" s="154" t="s">
        <v>199</v>
      </c>
      <c r="F367" s="154" t="s">
        <v>199</v>
      </c>
      <c r="G367" s="154" t="s">
        <v>199</v>
      </c>
      <c r="H367" s="154" t="s">
        <v>199</v>
      </c>
      <c r="I367" s="154" t="s">
        <v>199</v>
      </c>
      <c r="J367" s="154" t="s">
        <v>199</v>
      </c>
      <c r="K367" s="154" t="s">
        <v>199</v>
      </c>
      <c r="L367" s="154" t="s">
        <v>199</v>
      </c>
      <c r="M367" s="154" t="s">
        <v>199</v>
      </c>
      <c r="N367" s="154" t="s">
        <v>199</v>
      </c>
      <c r="O367" s="154" t="s">
        <v>199</v>
      </c>
      <c r="P367" s="154" t="s">
        <v>199</v>
      </c>
      <c r="Q367" s="154" t="s">
        <v>199</v>
      </c>
      <c r="R367" s="154" t="s">
        <v>199</v>
      </c>
      <c r="S367" s="154" t="s">
        <v>199</v>
      </c>
      <c r="T367" s="154" t="s">
        <v>199</v>
      </c>
      <c r="U367" s="154" t="s">
        <v>199</v>
      </c>
      <c r="V367" s="154" t="s">
        <v>199</v>
      </c>
      <c r="W367" s="154" t="s">
        <v>199</v>
      </c>
      <c r="X367" s="153">
        <v>1393</v>
      </c>
      <c r="Y367" s="153">
        <v>1289</v>
      </c>
      <c r="Z367" s="153">
        <v>1369</v>
      </c>
      <c r="AA367" s="153">
        <v>1879</v>
      </c>
      <c r="AB367" s="153">
        <v>1553</v>
      </c>
      <c r="AC367" s="153">
        <v>1339.742</v>
      </c>
      <c r="AD367" s="153">
        <v>1464</v>
      </c>
      <c r="AE367" s="153">
        <v>2237</v>
      </c>
      <c r="AF367" s="153">
        <v>1670</v>
      </c>
      <c r="AG367" s="153">
        <v>1453</v>
      </c>
      <c r="AH367" s="153">
        <v>1586</v>
      </c>
      <c r="AI367" s="153">
        <v>2309</v>
      </c>
      <c r="AJ367" s="153">
        <v>1908</v>
      </c>
      <c r="AK367" s="153">
        <v>1651</v>
      </c>
      <c r="AL367" s="153">
        <v>1923</v>
      </c>
      <c r="AM367" s="153">
        <v>2746</v>
      </c>
      <c r="AN367" s="153">
        <v>2182</v>
      </c>
      <c r="AO367" s="153">
        <v>1795</v>
      </c>
      <c r="AP367" s="153">
        <v>1918</v>
      </c>
      <c r="AQ367" s="153">
        <v>2790</v>
      </c>
      <c r="AR367" s="153">
        <v>2282</v>
      </c>
      <c r="AS367" s="153">
        <v>1971</v>
      </c>
      <c r="AT367" s="153">
        <v>2294</v>
      </c>
      <c r="AU367" s="153">
        <v>2813</v>
      </c>
      <c r="AV367" s="153">
        <v>2450</v>
      </c>
      <c r="AW367" s="153">
        <v>2200</v>
      </c>
      <c r="AX367" s="153">
        <v>2707</v>
      </c>
      <c r="AY367" s="153">
        <v>3485</v>
      </c>
      <c r="AZ367" s="153">
        <v>3046.48</v>
      </c>
      <c r="BA367" s="153">
        <v>2264</v>
      </c>
      <c r="BB367" s="153">
        <v>2569.1688199999999</v>
      </c>
      <c r="BC367" s="153">
        <v>3467</v>
      </c>
      <c r="BD367" s="153">
        <v>2916.1613499999999</v>
      </c>
      <c r="BE367" s="153">
        <v>2582</v>
      </c>
      <c r="BF367" s="153">
        <v>2581.8399800000002</v>
      </c>
      <c r="BG367" s="153">
        <v>3530</v>
      </c>
      <c r="BH367" s="153">
        <v>2910</v>
      </c>
      <c r="BI367" s="153">
        <v>2547</v>
      </c>
      <c r="BJ367" s="153">
        <v>2569</v>
      </c>
      <c r="BK367" s="153">
        <v>3518.78314</v>
      </c>
      <c r="BL367" s="153">
        <v>2858.7147599999998</v>
      </c>
      <c r="BM367" s="153">
        <v>2277.4523600000002</v>
      </c>
      <c r="BN367" s="153">
        <v>2436.9193799999998</v>
      </c>
      <c r="BO367" s="153">
        <v>3335.9102699999999</v>
      </c>
      <c r="BP367" s="153">
        <v>2681.2995000000001</v>
      </c>
      <c r="BQ367" s="153">
        <v>2035</v>
      </c>
      <c r="BR367" s="153">
        <v>2581.1</v>
      </c>
      <c r="BS367" s="153">
        <v>3200.5</v>
      </c>
      <c r="BT367" s="153">
        <v>2567</v>
      </c>
      <c r="BU367" s="153">
        <v>2077.44083</v>
      </c>
      <c r="BV367" s="153">
        <v>2463.0839099999998</v>
      </c>
      <c r="BW367" s="153">
        <v>3152</v>
      </c>
      <c r="BX367" s="153">
        <v>2584</v>
      </c>
      <c r="BY367" s="153">
        <v>2206</v>
      </c>
      <c r="BZ367" s="153">
        <v>2494</v>
      </c>
      <c r="CA367" s="153">
        <v>3157</v>
      </c>
      <c r="CB367" s="153">
        <v>2749</v>
      </c>
      <c r="CC367" s="153">
        <v>2195</v>
      </c>
      <c r="CD367" s="153">
        <v>2463</v>
      </c>
      <c r="CE367" s="153">
        <v>3077</v>
      </c>
      <c r="CF367" s="153">
        <v>2758</v>
      </c>
      <c r="CG367" s="153">
        <v>2210.0639200000001</v>
      </c>
      <c r="CH367" s="153">
        <v>2369.5162500000001</v>
      </c>
      <c r="CI367" s="153">
        <v>2275.95642</v>
      </c>
      <c r="CJ367" s="153">
        <v>2471.5324999999998</v>
      </c>
      <c r="CK367" s="153">
        <v>2424</v>
      </c>
      <c r="CL367" s="153">
        <v>2873.5</v>
      </c>
      <c r="CM367" s="153">
        <v>3030.49</v>
      </c>
      <c r="CN367" s="153">
        <v>2879.13834</v>
      </c>
      <c r="CO367" s="153">
        <v>2368</v>
      </c>
      <c r="CP367" s="153">
        <v>3106</v>
      </c>
      <c r="CQ367" s="153">
        <v>3408</v>
      </c>
      <c r="CR367" s="153">
        <v>3277</v>
      </c>
      <c r="CS367" s="153">
        <v>2309.19</v>
      </c>
      <c r="CT367" s="153">
        <v>3512</v>
      </c>
      <c r="CU367" s="153">
        <v>3865.53316</v>
      </c>
      <c r="CV367" s="153">
        <v>3696</v>
      </c>
      <c r="CW367" s="153">
        <v>2694.2130699999998</v>
      </c>
      <c r="CX367" s="153">
        <v>3718</v>
      </c>
      <c r="CY367" s="153">
        <v>4145.2822800000004</v>
      </c>
      <c r="CZ367" s="153">
        <v>3829.8530599999999</v>
      </c>
      <c r="DA367" s="153">
        <v>2812.3304699999999</v>
      </c>
      <c r="DB367" s="153">
        <v>3956.9870599999999</v>
      </c>
      <c r="DC367" s="153">
        <v>4391.7144699999999</v>
      </c>
      <c r="DD367" s="153">
        <v>4125.9457300000004</v>
      </c>
      <c r="DE367" s="153">
        <v>3033.83293</v>
      </c>
    </row>
    <row r="368" spans="1:109" x14ac:dyDescent="0.1">
      <c r="A368" s="113" t="s">
        <v>213</v>
      </c>
      <c r="B368" s="154" t="s">
        <v>199</v>
      </c>
      <c r="C368" s="154" t="s">
        <v>199</v>
      </c>
      <c r="D368" s="154" t="s">
        <v>199</v>
      </c>
      <c r="E368" s="154" t="s">
        <v>199</v>
      </c>
      <c r="F368" s="154" t="s">
        <v>199</v>
      </c>
      <c r="G368" s="154" t="s">
        <v>199</v>
      </c>
      <c r="H368" s="154" t="s">
        <v>199</v>
      </c>
      <c r="I368" s="154" t="s">
        <v>199</v>
      </c>
      <c r="J368" s="154" t="s">
        <v>199</v>
      </c>
      <c r="K368" s="154" t="s">
        <v>199</v>
      </c>
      <c r="L368" s="154" t="s">
        <v>199</v>
      </c>
      <c r="M368" s="154" t="s">
        <v>199</v>
      </c>
      <c r="N368" s="154" t="s">
        <v>199</v>
      </c>
      <c r="O368" s="154" t="s">
        <v>199</v>
      </c>
      <c r="P368" s="154" t="s">
        <v>199</v>
      </c>
      <c r="Q368" s="154" t="s">
        <v>199</v>
      </c>
      <c r="R368" s="154" t="s">
        <v>199</v>
      </c>
      <c r="S368" s="154" t="s">
        <v>199</v>
      </c>
      <c r="T368" s="154" t="s">
        <v>199</v>
      </c>
      <c r="U368" s="154" t="s">
        <v>199</v>
      </c>
      <c r="V368" s="154" t="s">
        <v>199</v>
      </c>
      <c r="W368" s="154" t="s">
        <v>199</v>
      </c>
      <c r="X368" s="153">
        <v>1393</v>
      </c>
      <c r="Y368" s="153">
        <v>1229</v>
      </c>
      <c r="Z368" s="153">
        <v>1252</v>
      </c>
      <c r="AA368" s="153">
        <v>1776</v>
      </c>
      <c r="AB368" s="153">
        <v>1456</v>
      </c>
      <c r="AC368" s="153">
        <v>1197</v>
      </c>
      <c r="AD368" s="153">
        <v>1215</v>
      </c>
      <c r="AE368" s="153">
        <v>1975</v>
      </c>
      <c r="AF368" s="153">
        <v>1595</v>
      </c>
      <c r="AG368" s="153">
        <v>1321</v>
      </c>
      <c r="AH368" s="153">
        <v>1485</v>
      </c>
      <c r="AI368" s="153">
        <v>2171</v>
      </c>
      <c r="AJ368" s="153">
        <v>1820</v>
      </c>
      <c r="AK368" s="153">
        <v>1472</v>
      </c>
      <c r="AL368" s="153">
        <v>1780</v>
      </c>
      <c r="AM368" s="153">
        <v>2604</v>
      </c>
      <c r="AN368" s="153">
        <v>1974</v>
      </c>
      <c r="AO368" s="153">
        <v>1677</v>
      </c>
      <c r="AP368" s="153">
        <v>1755</v>
      </c>
      <c r="AQ368" s="153">
        <v>2350</v>
      </c>
      <c r="AR368" s="153">
        <v>2148</v>
      </c>
      <c r="AS368" s="153">
        <v>1765</v>
      </c>
      <c r="AT368" s="153">
        <v>2098.7100500000001</v>
      </c>
      <c r="AU368" s="153">
        <v>2690</v>
      </c>
      <c r="AV368" s="153">
        <v>2311</v>
      </c>
      <c r="AW368" s="153">
        <v>1987</v>
      </c>
      <c r="AX368" s="153">
        <v>2546.5</v>
      </c>
      <c r="AY368" s="153">
        <v>3254</v>
      </c>
      <c r="AZ368" s="153">
        <v>2823.7</v>
      </c>
      <c r="BA368" s="153">
        <v>2136</v>
      </c>
      <c r="BB368" s="153">
        <v>2450.8719099999998</v>
      </c>
      <c r="BC368" s="153">
        <v>3310.4079999999999</v>
      </c>
      <c r="BD368" s="153">
        <v>2755</v>
      </c>
      <c r="BE368" s="153">
        <v>2357.2899600000001</v>
      </c>
      <c r="BF368" s="153">
        <v>2450</v>
      </c>
      <c r="BG368" s="153">
        <v>3385.79502</v>
      </c>
      <c r="BH368" s="153">
        <v>2767</v>
      </c>
      <c r="BI368" s="153">
        <v>2429</v>
      </c>
      <c r="BJ368" s="153">
        <v>2290.5606299999999</v>
      </c>
      <c r="BK368" s="153">
        <v>3333</v>
      </c>
      <c r="BL368" s="153">
        <v>2707</v>
      </c>
      <c r="BM368" s="153">
        <v>2158.8879999999999</v>
      </c>
      <c r="BN368" s="153">
        <v>2208</v>
      </c>
      <c r="BO368" s="153">
        <v>3044</v>
      </c>
      <c r="BP368" s="153">
        <v>2507.3213300000002</v>
      </c>
      <c r="BQ368" s="153">
        <v>1778.83412</v>
      </c>
      <c r="BR368" s="153">
        <v>2328</v>
      </c>
      <c r="BS368" s="153">
        <v>2897</v>
      </c>
      <c r="BT368" s="153">
        <v>2394.6567</v>
      </c>
      <c r="BU368" s="153">
        <v>1778</v>
      </c>
      <c r="BV368" s="153">
        <v>2302</v>
      </c>
      <c r="BW368" s="153">
        <v>2842</v>
      </c>
      <c r="BX368" s="153">
        <v>2383</v>
      </c>
      <c r="BY368" s="153">
        <v>1871.2170000000001</v>
      </c>
      <c r="BZ368" s="153">
        <v>2118</v>
      </c>
      <c r="CA368" s="153">
        <v>2696.0084700000002</v>
      </c>
      <c r="CB368" s="153">
        <v>2428</v>
      </c>
      <c r="CC368" s="153">
        <v>1900.04636</v>
      </c>
      <c r="CD368" s="153">
        <v>2199</v>
      </c>
      <c r="CE368" s="153">
        <v>2885</v>
      </c>
      <c r="CF368" s="153">
        <v>2674</v>
      </c>
      <c r="CG368" s="153">
        <v>2052</v>
      </c>
      <c r="CH368" s="153">
        <v>2135.3470900000002</v>
      </c>
      <c r="CI368" s="153">
        <v>1729</v>
      </c>
      <c r="CJ368" s="153">
        <v>2098</v>
      </c>
      <c r="CK368" s="153">
        <v>2022</v>
      </c>
      <c r="CL368" s="153">
        <v>2494</v>
      </c>
      <c r="CM368" s="153">
        <v>2600.1581799999999</v>
      </c>
      <c r="CN368" s="153">
        <v>2624.4</v>
      </c>
      <c r="CO368" s="153">
        <v>1912</v>
      </c>
      <c r="CP368" s="153">
        <v>2866</v>
      </c>
      <c r="CQ368" s="153">
        <v>2896</v>
      </c>
      <c r="CR368" s="153">
        <v>2984</v>
      </c>
      <c r="CS368" s="153">
        <v>1927</v>
      </c>
      <c r="CT368" s="153">
        <v>3270</v>
      </c>
      <c r="CU368" s="153">
        <v>3482.5</v>
      </c>
      <c r="CV368" s="153">
        <v>3410</v>
      </c>
      <c r="CW368" s="153">
        <v>2453.0500000000002</v>
      </c>
      <c r="CX368" s="153">
        <v>3478</v>
      </c>
      <c r="CY368" s="153">
        <v>3882</v>
      </c>
      <c r="CZ368" s="153">
        <v>3607</v>
      </c>
      <c r="DA368" s="153">
        <v>2662</v>
      </c>
      <c r="DB368" s="153">
        <v>3782.64104</v>
      </c>
      <c r="DC368" s="153">
        <v>4243.1775699999998</v>
      </c>
      <c r="DD368" s="153">
        <v>4048.6743200000001</v>
      </c>
      <c r="DE368" s="153">
        <v>2983.3863200000001</v>
      </c>
    </row>
    <row r="369" spans="1:109" x14ac:dyDescent="0.1">
      <c r="A369" s="113" t="s">
        <v>214</v>
      </c>
      <c r="B369" s="154" t="s">
        <v>199</v>
      </c>
      <c r="C369" s="154" t="s">
        <v>199</v>
      </c>
      <c r="D369" s="154" t="s">
        <v>199</v>
      </c>
      <c r="E369" s="154" t="s">
        <v>199</v>
      </c>
      <c r="F369" s="154" t="s">
        <v>199</v>
      </c>
      <c r="G369" s="154" t="s">
        <v>199</v>
      </c>
      <c r="H369" s="154" t="s">
        <v>199</v>
      </c>
      <c r="I369" s="154" t="s">
        <v>199</v>
      </c>
      <c r="J369" s="154" t="s">
        <v>199</v>
      </c>
      <c r="K369" s="154" t="s">
        <v>199</v>
      </c>
      <c r="L369" s="154" t="s">
        <v>199</v>
      </c>
      <c r="M369" s="154" t="s">
        <v>199</v>
      </c>
      <c r="N369" s="154" t="s">
        <v>199</v>
      </c>
      <c r="O369" s="154" t="s">
        <v>199</v>
      </c>
      <c r="P369" s="154" t="s">
        <v>199</v>
      </c>
      <c r="Q369" s="154" t="s">
        <v>199</v>
      </c>
      <c r="R369" s="154" t="s">
        <v>199</v>
      </c>
      <c r="S369" s="154" t="s">
        <v>199</v>
      </c>
      <c r="T369" s="154" t="s">
        <v>199</v>
      </c>
      <c r="U369" s="154" t="s">
        <v>199</v>
      </c>
      <c r="V369" s="154" t="s">
        <v>199</v>
      </c>
      <c r="W369" s="154" t="s">
        <v>199</v>
      </c>
      <c r="X369" s="148">
        <v>0</v>
      </c>
      <c r="Y369" s="148">
        <v>30</v>
      </c>
      <c r="Z369" s="148">
        <v>58.5</v>
      </c>
      <c r="AA369" s="148">
        <v>34.457999999999998</v>
      </c>
      <c r="AB369" s="148">
        <v>35.024000000000001</v>
      </c>
      <c r="AC369" s="148">
        <v>43.283000000000001</v>
      </c>
      <c r="AD369" s="148">
        <v>79.120630000000006</v>
      </c>
      <c r="AE369" s="148">
        <v>85.332480000000004</v>
      </c>
      <c r="AF369" s="148">
        <v>23.230869999999999</v>
      </c>
      <c r="AG369" s="148">
        <v>40.254289999999997</v>
      </c>
      <c r="AH369" s="148">
        <v>25.728149999999999</v>
      </c>
      <c r="AI369" s="148">
        <v>39.817549999999997</v>
      </c>
      <c r="AJ369" s="148">
        <v>26.606739999999999</v>
      </c>
      <c r="AK369" s="148">
        <v>55.936720000000001</v>
      </c>
      <c r="AL369" s="148">
        <v>39.57094</v>
      </c>
      <c r="AM369" s="148">
        <v>49.411259999999999</v>
      </c>
      <c r="AN369" s="148">
        <v>61.808129999999998</v>
      </c>
      <c r="AO369" s="148">
        <v>41.639400000000002</v>
      </c>
      <c r="AP369" s="148">
        <v>59.828000000000003</v>
      </c>
      <c r="AQ369" s="148">
        <v>158.94603000000001</v>
      </c>
      <c r="AR369" s="148">
        <v>55.478999999999999</v>
      </c>
      <c r="AS369" s="148">
        <v>74.271389999999997</v>
      </c>
      <c r="AT369" s="148">
        <v>66.207189999999997</v>
      </c>
      <c r="AU369" s="148">
        <v>47.549849999999999</v>
      </c>
      <c r="AV369" s="148">
        <v>44.769030000000001</v>
      </c>
      <c r="AW369" s="148">
        <v>69.780720000000002</v>
      </c>
      <c r="AX369" s="148">
        <v>50.177030000000002</v>
      </c>
      <c r="AY369" s="148">
        <v>76.775000000000006</v>
      </c>
      <c r="AZ369" s="148">
        <v>63.075600000000001</v>
      </c>
      <c r="BA369" s="148">
        <v>39.948970000000003</v>
      </c>
      <c r="BB369" s="148">
        <v>41.694429999999997</v>
      </c>
      <c r="BC369" s="148">
        <v>55.273490000000002</v>
      </c>
      <c r="BD369" s="148">
        <v>51.037590000000002</v>
      </c>
      <c r="BE369" s="148">
        <v>67.221720000000005</v>
      </c>
      <c r="BF369" s="148">
        <v>48.068219999999997</v>
      </c>
      <c r="BG369" s="148">
        <v>50.832270000000001</v>
      </c>
      <c r="BH369" s="148">
        <v>42.075699999999998</v>
      </c>
      <c r="BI369" s="148">
        <v>33.327480000000001</v>
      </c>
      <c r="BJ369" s="148">
        <v>64.761610000000005</v>
      </c>
      <c r="BK369" s="148">
        <v>45.8386</v>
      </c>
      <c r="BL369" s="148">
        <v>42.155470000000001</v>
      </c>
      <c r="BM369" s="148">
        <v>34.331330000000001</v>
      </c>
      <c r="BN369" s="148">
        <v>53.05782</v>
      </c>
      <c r="BO369" s="148">
        <v>70.64949</v>
      </c>
      <c r="BP369" s="148">
        <v>56.249839999999999</v>
      </c>
      <c r="BQ369" s="148">
        <v>61.08428</v>
      </c>
      <c r="BR369" s="148">
        <v>59.40795</v>
      </c>
      <c r="BS369" s="148">
        <v>82.456500000000005</v>
      </c>
      <c r="BT369" s="148">
        <v>53.255949999999999</v>
      </c>
      <c r="BU369" s="148">
        <v>82.334509999999995</v>
      </c>
      <c r="BV369" s="148">
        <v>44.238500000000002</v>
      </c>
      <c r="BW369" s="148">
        <v>82.968630000000005</v>
      </c>
      <c r="BX369" s="148">
        <v>61.976460000000003</v>
      </c>
      <c r="BY369" s="148">
        <v>93.867220000000003</v>
      </c>
      <c r="BZ369" s="148">
        <v>90.400769999999994</v>
      </c>
      <c r="CA369" s="148">
        <v>104.15742</v>
      </c>
      <c r="CB369" s="148">
        <v>90.530320000000003</v>
      </c>
      <c r="CC369" s="148">
        <v>76.281139999999994</v>
      </c>
      <c r="CD369" s="148">
        <v>69.082669999999993</v>
      </c>
      <c r="CE369" s="148">
        <v>56.416350000000001</v>
      </c>
      <c r="CF369" s="148">
        <v>24.385929999999998</v>
      </c>
      <c r="CG369" s="148">
        <v>43.281950000000002</v>
      </c>
      <c r="CH369" s="148">
        <v>63.288800000000002</v>
      </c>
      <c r="CI369" s="148">
        <v>162.81808000000001</v>
      </c>
      <c r="CJ369" s="148">
        <v>107.34399000000001</v>
      </c>
      <c r="CK369" s="148">
        <v>95.173249999999996</v>
      </c>
      <c r="CL369" s="148">
        <v>89.815420000000003</v>
      </c>
      <c r="CM369" s="148">
        <v>111.0078</v>
      </c>
      <c r="CN369" s="148">
        <v>73.691209999999998</v>
      </c>
      <c r="CO369" s="148">
        <v>107.59393</v>
      </c>
      <c r="CP369" s="148">
        <v>63.935989999999997</v>
      </c>
      <c r="CQ369" s="148">
        <v>108.07908999999999</v>
      </c>
      <c r="CR369" s="148">
        <v>84.121840000000006</v>
      </c>
      <c r="CS369" s="148">
        <v>93.309229999999999</v>
      </c>
      <c r="CT369" s="148">
        <v>69.023259999999993</v>
      </c>
      <c r="CU369" s="148">
        <v>95.0899</v>
      </c>
      <c r="CV369" s="148">
        <v>69.073869999999999</v>
      </c>
      <c r="CW369" s="148">
        <v>69.827269999999999</v>
      </c>
      <c r="CX369" s="148">
        <v>84.753469999999993</v>
      </c>
      <c r="CY369" s="148">
        <v>91.468419999999995</v>
      </c>
      <c r="CZ369" s="148">
        <v>95.184920000000005</v>
      </c>
      <c r="DA369" s="148">
        <v>52.276470000000003</v>
      </c>
      <c r="DB369" s="148">
        <v>87.173010000000005</v>
      </c>
      <c r="DC369" s="148">
        <v>74.268450000000001</v>
      </c>
      <c r="DD369" s="148">
        <v>38.6357</v>
      </c>
      <c r="DE369" s="148">
        <v>25.223299999999998</v>
      </c>
    </row>
    <row r="370" spans="1:109" x14ac:dyDescent="0.1">
      <c r="A370" s="113" t="s">
        <v>215</v>
      </c>
      <c r="B370" s="154" t="s">
        <v>199</v>
      </c>
      <c r="C370" s="154" t="s">
        <v>199</v>
      </c>
      <c r="D370" s="154" t="s">
        <v>199</v>
      </c>
      <c r="E370" s="154" t="s">
        <v>199</v>
      </c>
      <c r="F370" s="154" t="s">
        <v>199</v>
      </c>
      <c r="G370" s="154" t="s">
        <v>199</v>
      </c>
      <c r="H370" s="154" t="s">
        <v>199</v>
      </c>
      <c r="I370" s="154" t="s">
        <v>199</v>
      </c>
      <c r="J370" s="154" t="s">
        <v>199</v>
      </c>
      <c r="K370" s="154" t="s">
        <v>199</v>
      </c>
      <c r="L370" s="154" t="s">
        <v>199</v>
      </c>
      <c r="M370" s="154" t="s">
        <v>199</v>
      </c>
      <c r="N370" s="154" t="s">
        <v>199</v>
      </c>
      <c r="O370" s="154" t="s">
        <v>199</v>
      </c>
      <c r="P370" s="154" t="s">
        <v>199</v>
      </c>
      <c r="Q370" s="154" t="s">
        <v>199</v>
      </c>
      <c r="R370" s="154" t="s">
        <v>199</v>
      </c>
      <c r="S370" s="154" t="s">
        <v>199</v>
      </c>
      <c r="T370" s="154" t="s">
        <v>199</v>
      </c>
      <c r="U370" s="154" t="s">
        <v>199</v>
      </c>
      <c r="V370" s="154" t="s">
        <v>199</v>
      </c>
      <c r="W370" s="154" t="s">
        <v>199</v>
      </c>
      <c r="X370" s="154" t="s">
        <v>177</v>
      </c>
      <c r="Y370" s="154" t="s">
        <v>233</v>
      </c>
      <c r="Z370" s="154" t="s">
        <v>233</v>
      </c>
      <c r="AA370" s="154" t="s">
        <v>164</v>
      </c>
      <c r="AB370" s="154" t="s">
        <v>249</v>
      </c>
      <c r="AC370" s="154" t="s">
        <v>240</v>
      </c>
      <c r="AD370" s="154" t="s">
        <v>249</v>
      </c>
      <c r="AE370" s="154" t="s">
        <v>249</v>
      </c>
      <c r="AF370" s="154" t="s">
        <v>249</v>
      </c>
      <c r="AG370" s="154" t="s">
        <v>249</v>
      </c>
      <c r="AH370" s="154" t="s">
        <v>251</v>
      </c>
      <c r="AI370" s="154" t="s">
        <v>251</v>
      </c>
      <c r="AJ370" s="154" t="s">
        <v>249</v>
      </c>
      <c r="AK370" s="154" t="s">
        <v>240</v>
      </c>
      <c r="AL370" s="154" t="s">
        <v>251</v>
      </c>
      <c r="AM370" s="154" t="s">
        <v>240</v>
      </c>
      <c r="AN370" s="154" t="s">
        <v>249</v>
      </c>
      <c r="AO370" s="154" t="s">
        <v>164</v>
      </c>
      <c r="AP370" s="154" t="s">
        <v>164</v>
      </c>
      <c r="AQ370" s="154" t="s">
        <v>164</v>
      </c>
      <c r="AR370" s="154" t="s">
        <v>240</v>
      </c>
      <c r="AS370" s="154" t="s">
        <v>164</v>
      </c>
      <c r="AT370" s="154" t="s">
        <v>240</v>
      </c>
      <c r="AU370" s="154" t="s">
        <v>240</v>
      </c>
      <c r="AV370" s="154" t="s">
        <v>240</v>
      </c>
      <c r="AW370" s="154" t="s">
        <v>250</v>
      </c>
      <c r="AX370" s="154" t="s">
        <v>251</v>
      </c>
      <c r="AY370" s="154" t="s">
        <v>232</v>
      </c>
      <c r="AZ370" s="154" t="s">
        <v>250</v>
      </c>
      <c r="BA370" s="154" t="s">
        <v>251</v>
      </c>
      <c r="BB370" s="154" t="s">
        <v>244</v>
      </c>
      <c r="BC370" s="154" t="s">
        <v>244</v>
      </c>
      <c r="BD370" s="154" t="s">
        <v>232</v>
      </c>
      <c r="BE370" s="154" t="s">
        <v>261</v>
      </c>
      <c r="BF370" s="154" t="s">
        <v>232</v>
      </c>
      <c r="BG370" s="154" t="s">
        <v>256</v>
      </c>
      <c r="BH370" s="154" t="s">
        <v>232</v>
      </c>
      <c r="BI370" s="154" t="s">
        <v>256</v>
      </c>
      <c r="BJ370" s="154" t="s">
        <v>218</v>
      </c>
      <c r="BK370" s="154" t="s">
        <v>219</v>
      </c>
      <c r="BL370" s="154" t="s">
        <v>219</v>
      </c>
      <c r="BM370" s="154" t="s">
        <v>270</v>
      </c>
      <c r="BN370" s="154" t="s">
        <v>223</v>
      </c>
      <c r="BO370" s="154" t="s">
        <v>219</v>
      </c>
      <c r="BP370" s="154" t="s">
        <v>224</v>
      </c>
      <c r="BQ370" s="154" t="s">
        <v>223</v>
      </c>
      <c r="BR370" s="154" t="s">
        <v>219</v>
      </c>
      <c r="BS370" s="154" t="s">
        <v>224</v>
      </c>
      <c r="BT370" s="154" t="s">
        <v>270</v>
      </c>
      <c r="BU370" s="154" t="s">
        <v>270</v>
      </c>
      <c r="BV370" s="154" t="s">
        <v>270</v>
      </c>
      <c r="BW370" s="154" t="s">
        <v>219</v>
      </c>
      <c r="BX370" s="154" t="s">
        <v>219</v>
      </c>
      <c r="BY370" s="154" t="s">
        <v>223</v>
      </c>
      <c r="BZ370" s="154" t="s">
        <v>270</v>
      </c>
      <c r="CA370" s="154" t="s">
        <v>270</v>
      </c>
      <c r="CB370" s="154" t="s">
        <v>258</v>
      </c>
      <c r="CC370" s="154" t="s">
        <v>219</v>
      </c>
      <c r="CD370" s="154" t="s">
        <v>223</v>
      </c>
      <c r="CE370" s="154" t="s">
        <v>322</v>
      </c>
      <c r="CF370" s="154" t="s">
        <v>219</v>
      </c>
      <c r="CG370" s="154" t="s">
        <v>270</v>
      </c>
      <c r="CH370" s="154" t="s">
        <v>218</v>
      </c>
      <c r="CI370" s="154" t="s">
        <v>224</v>
      </c>
      <c r="CJ370" s="154" t="s">
        <v>224</v>
      </c>
      <c r="CK370" s="154" t="s">
        <v>270</v>
      </c>
      <c r="CL370" s="154" t="s">
        <v>270</v>
      </c>
      <c r="CM370" s="154" t="s">
        <v>219</v>
      </c>
      <c r="CN370" s="154" t="s">
        <v>219</v>
      </c>
      <c r="CO370" s="154" t="s">
        <v>270</v>
      </c>
      <c r="CP370" s="154" t="s">
        <v>270</v>
      </c>
      <c r="CQ370" s="154" t="s">
        <v>219</v>
      </c>
      <c r="CR370" s="154" t="s">
        <v>311</v>
      </c>
      <c r="CS370" s="154" t="s">
        <v>219</v>
      </c>
      <c r="CT370" s="154" t="s">
        <v>224</v>
      </c>
      <c r="CU370" s="154" t="s">
        <v>218</v>
      </c>
      <c r="CV370" s="154" t="s">
        <v>218</v>
      </c>
      <c r="CW370" s="154" t="s">
        <v>218</v>
      </c>
      <c r="CX370" s="154" t="s">
        <v>164</v>
      </c>
      <c r="CY370" s="154" t="s">
        <v>164</v>
      </c>
      <c r="CZ370" s="154" t="s">
        <v>164</v>
      </c>
      <c r="DA370" s="154" t="s">
        <v>164</v>
      </c>
      <c r="DB370" s="154" t="s">
        <v>233</v>
      </c>
      <c r="DC370" s="154" t="s">
        <v>233</v>
      </c>
      <c r="DD370" s="154" t="s">
        <v>233</v>
      </c>
      <c r="DE370" s="154" t="s">
        <v>233</v>
      </c>
    </row>
    <row r="371" spans="1:109" x14ac:dyDescent="0.1">
      <c r="A371" s="113" t="s">
        <v>234</v>
      </c>
      <c r="B371" s="154" t="s">
        <v>199</v>
      </c>
      <c r="C371" s="154" t="s">
        <v>199</v>
      </c>
      <c r="D371" s="154" t="s">
        <v>199</v>
      </c>
      <c r="E371" s="154" t="s">
        <v>199</v>
      </c>
      <c r="F371" s="154" t="s">
        <v>199</v>
      </c>
      <c r="G371" s="154" t="s">
        <v>199</v>
      </c>
      <c r="H371" s="154" t="s">
        <v>199</v>
      </c>
      <c r="I371" s="154" t="s">
        <v>199</v>
      </c>
      <c r="J371" s="154" t="s">
        <v>199</v>
      </c>
      <c r="K371" s="154" t="s">
        <v>199</v>
      </c>
      <c r="L371" s="154" t="s">
        <v>199</v>
      </c>
      <c r="M371" s="154" t="s">
        <v>199</v>
      </c>
      <c r="N371" s="154" t="s">
        <v>199</v>
      </c>
      <c r="O371" s="154" t="s">
        <v>199</v>
      </c>
      <c r="P371" s="154" t="s">
        <v>199</v>
      </c>
      <c r="Q371" s="154" t="s">
        <v>199</v>
      </c>
      <c r="R371" s="154" t="s">
        <v>199</v>
      </c>
      <c r="S371" s="154" t="s">
        <v>199</v>
      </c>
      <c r="T371" s="154" t="s">
        <v>199</v>
      </c>
      <c r="U371" s="154" t="s">
        <v>199</v>
      </c>
      <c r="V371" s="154" t="s">
        <v>199</v>
      </c>
      <c r="W371" s="154" t="s">
        <v>199</v>
      </c>
      <c r="X371" s="154" t="s">
        <v>199</v>
      </c>
      <c r="Y371" s="154" t="s">
        <v>199</v>
      </c>
      <c r="Z371" s="154" t="s">
        <v>199</v>
      </c>
      <c r="AA371" s="154" t="s">
        <v>199</v>
      </c>
      <c r="AB371" s="154" t="s">
        <v>199</v>
      </c>
      <c r="AC371" s="154" t="s">
        <v>199</v>
      </c>
      <c r="AD371" s="154" t="s">
        <v>199</v>
      </c>
      <c r="AE371" s="154" t="s">
        <v>199</v>
      </c>
      <c r="AF371" s="154" t="s">
        <v>199</v>
      </c>
      <c r="AG371" s="154" t="s">
        <v>199</v>
      </c>
      <c r="AH371" s="154" t="s">
        <v>199</v>
      </c>
      <c r="AI371" s="154" t="s">
        <v>199</v>
      </c>
      <c r="AJ371" s="154" t="s">
        <v>199</v>
      </c>
      <c r="AK371" s="154" t="s">
        <v>199</v>
      </c>
      <c r="AL371" s="154" t="s">
        <v>199</v>
      </c>
      <c r="AM371" s="154" t="s">
        <v>199</v>
      </c>
      <c r="AN371" s="154" t="s">
        <v>199</v>
      </c>
      <c r="AO371" s="154" t="s">
        <v>199</v>
      </c>
      <c r="AP371" s="154" t="s">
        <v>199</v>
      </c>
      <c r="AQ371" s="154" t="s">
        <v>199</v>
      </c>
      <c r="AR371" s="154" t="s">
        <v>199</v>
      </c>
      <c r="AS371" s="154" t="s">
        <v>199</v>
      </c>
      <c r="AT371" s="154" t="s">
        <v>199</v>
      </c>
      <c r="AU371" s="154" t="s">
        <v>199</v>
      </c>
      <c r="AV371" s="154" t="s">
        <v>199</v>
      </c>
      <c r="AW371" s="154" t="s">
        <v>199</v>
      </c>
      <c r="AX371" s="154" t="s">
        <v>199</v>
      </c>
      <c r="AY371" s="154" t="s">
        <v>199</v>
      </c>
      <c r="AZ371" s="154" t="s">
        <v>199</v>
      </c>
      <c r="BA371" s="154" t="s">
        <v>199</v>
      </c>
      <c r="BB371" s="154" t="s">
        <v>199</v>
      </c>
      <c r="BC371" s="154" t="s">
        <v>199</v>
      </c>
      <c r="BD371" s="154" t="s">
        <v>199</v>
      </c>
      <c r="BE371" s="154" t="s">
        <v>199</v>
      </c>
      <c r="BF371" s="154" t="s">
        <v>199</v>
      </c>
      <c r="BG371" s="154" t="s">
        <v>199</v>
      </c>
      <c r="BH371" s="154" t="s">
        <v>199</v>
      </c>
      <c r="BI371" s="154" t="s">
        <v>199</v>
      </c>
      <c r="BJ371" s="154" t="s">
        <v>199</v>
      </c>
      <c r="BK371" s="154" t="s">
        <v>199</v>
      </c>
      <c r="BL371" s="154" t="s">
        <v>199</v>
      </c>
      <c r="BM371" s="154" t="s">
        <v>199</v>
      </c>
      <c r="BN371" s="154" t="s">
        <v>199</v>
      </c>
      <c r="BO371" s="154" t="s">
        <v>199</v>
      </c>
      <c r="BP371" s="154" t="s">
        <v>199</v>
      </c>
      <c r="BQ371" s="154" t="s">
        <v>199</v>
      </c>
      <c r="BR371" s="154" t="s">
        <v>199</v>
      </c>
      <c r="BS371" s="154" t="s">
        <v>199</v>
      </c>
      <c r="BT371" s="154" t="s">
        <v>199</v>
      </c>
      <c r="BU371" s="154" t="s">
        <v>199</v>
      </c>
      <c r="BV371" s="154" t="s">
        <v>199</v>
      </c>
      <c r="BW371" s="154" t="s">
        <v>199</v>
      </c>
      <c r="BX371" s="154" t="s">
        <v>199</v>
      </c>
      <c r="BY371" s="154" t="s">
        <v>199</v>
      </c>
      <c r="BZ371" s="154" t="s">
        <v>199</v>
      </c>
      <c r="CA371" s="155">
        <v>2702.04</v>
      </c>
      <c r="CB371" s="154" t="s">
        <v>199</v>
      </c>
      <c r="CC371" s="155">
        <v>1768.43</v>
      </c>
      <c r="CD371" s="155">
        <v>2079.9299999999998</v>
      </c>
      <c r="CE371" s="154" t="s">
        <v>199</v>
      </c>
      <c r="CF371" s="154" t="s">
        <v>199</v>
      </c>
      <c r="CG371" s="154" t="s">
        <v>199</v>
      </c>
      <c r="CH371" s="154" t="s">
        <v>199</v>
      </c>
      <c r="CI371" s="154" t="s">
        <v>199</v>
      </c>
      <c r="CJ371" s="154" t="s">
        <v>199</v>
      </c>
      <c r="CK371" s="154" t="s">
        <v>199</v>
      </c>
      <c r="CL371" s="154" t="s">
        <v>199</v>
      </c>
      <c r="CM371" s="154" t="s">
        <v>199</v>
      </c>
      <c r="CN371" s="154" t="s">
        <v>199</v>
      </c>
      <c r="CO371" s="154" t="s">
        <v>199</v>
      </c>
      <c r="CP371" s="154" t="s">
        <v>199</v>
      </c>
      <c r="CQ371" s="154" t="s">
        <v>199</v>
      </c>
      <c r="CR371" s="154" t="s">
        <v>199</v>
      </c>
      <c r="CS371" s="154" t="s">
        <v>199</v>
      </c>
      <c r="CT371" s="154" t="s">
        <v>199</v>
      </c>
      <c r="CU371" s="154" t="s">
        <v>199</v>
      </c>
      <c r="CV371" s="154" t="s">
        <v>199</v>
      </c>
      <c r="CW371" s="154" t="s">
        <v>199</v>
      </c>
      <c r="CX371" s="154" t="s">
        <v>199</v>
      </c>
      <c r="CY371" s="154" t="s">
        <v>199</v>
      </c>
      <c r="CZ371" s="154" t="s">
        <v>199</v>
      </c>
      <c r="DA371" s="154" t="s">
        <v>199</v>
      </c>
      <c r="DB371" s="154" t="s">
        <v>199</v>
      </c>
      <c r="DC371" s="154" t="s">
        <v>199</v>
      </c>
      <c r="DD371" s="154" t="s">
        <v>199</v>
      </c>
      <c r="DE371" s="154" t="s">
        <v>199</v>
      </c>
    </row>
    <row r="372" spans="1:109" x14ac:dyDescent="0.1">
      <c r="A372" s="113" t="s">
        <v>235</v>
      </c>
      <c r="B372" s="154" t="s">
        <v>199</v>
      </c>
      <c r="C372" s="154" t="s">
        <v>199</v>
      </c>
      <c r="D372" s="154" t="s">
        <v>199</v>
      </c>
      <c r="E372" s="154" t="s">
        <v>199</v>
      </c>
      <c r="F372" s="154" t="s">
        <v>199</v>
      </c>
      <c r="G372" s="154" t="s">
        <v>199</v>
      </c>
      <c r="H372" s="154" t="s">
        <v>199</v>
      </c>
      <c r="I372" s="154" t="s">
        <v>199</v>
      </c>
      <c r="J372" s="154" t="s">
        <v>199</v>
      </c>
      <c r="K372" s="154" t="s">
        <v>199</v>
      </c>
      <c r="L372" s="154" t="s">
        <v>199</v>
      </c>
      <c r="M372" s="154" t="s">
        <v>199</v>
      </c>
      <c r="N372" s="154" t="s">
        <v>199</v>
      </c>
      <c r="O372" s="154" t="s">
        <v>199</v>
      </c>
      <c r="P372" s="154" t="s">
        <v>199</v>
      </c>
      <c r="Q372" s="154" t="s">
        <v>199</v>
      </c>
      <c r="R372" s="154" t="s">
        <v>199</v>
      </c>
      <c r="S372" s="154" t="s">
        <v>199</v>
      </c>
      <c r="T372" s="154" t="s">
        <v>199</v>
      </c>
      <c r="U372" s="154" t="s">
        <v>199</v>
      </c>
      <c r="V372" s="154" t="s">
        <v>199</v>
      </c>
      <c r="W372" s="154" t="s">
        <v>199</v>
      </c>
      <c r="X372" s="154" t="s">
        <v>199</v>
      </c>
      <c r="Y372" s="154" t="s">
        <v>199</v>
      </c>
      <c r="Z372" s="154" t="s">
        <v>199</v>
      </c>
      <c r="AA372" s="154" t="s">
        <v>199</v>
      </c>
      <c r="AB372" s="154" t="s">
        <v>199</v>
      </c>
      <c r="AC372" s="154" t="s">
        <v>199</v>
      </c>
      <c r="AD372" s="154" t="s">
        <v>199</v>
      </c>
      <c r="AE372" s="154" t="s">
        <v>199</v>
      </c>
      <c r="AF372" s="154" t="s">
        <v>199</v>
      </c>
      <c r="AG372" s="154" t="s">
        <v>199</v>
      </c>
      <c r="AH372" s="154" t="s">
        <v>199</v>
      </c>
      <c r="AI372" s="154" t="s">
        <v>199</v>
      </c>
      <c r="AJ372" s="154" t="s">
        <v>199</v>
      </c>
      <c r="AK372" s="154" t="s">
        <v>199</v>
      </c>
      <c r="AL372" s="154" t="s">
        <v>199</v>
      </c>
      <c r="AM372" s="154" t="s">
        <v>199</v>
      </c>
      <c r="AN372" s="154" t="s">
        <v>199</v>
      </c>
      <c r="AO372" s="154" t="s">
        <v>199</v>
      </c>
      <c r="AP372" s="154" t="s">
        <v>199</v>
      </c>
      <c r="AQ372" s="154" t="s">
        <v>199</v>
      </c>
      <c r="AR372" s="154" t="s">
        <v>199</v>
      </c>
      <c r="AS372" s="154" t="s">
        <v>199</v>
      </c>
      <c r="AT372" s="154" t="s">
        <v>199</v>
      </c>
      <c r="AU372" s="154" t="s">
        <v>199</v>
      </c>
      <c r="AV372" s="154" t="s">
        <v>199</v>
      </c>
      <c r="AW372" s="154" t="s">
        <v>199</v>
      </c>
      <c r="AX372" s="154" t="s">
        <v>199</v>
      </c>
      <c r="AY372" s="154" t="s">
        <v>199</v>
      </c>
      <c r="AZ372" s="154" t="s">
        <v>199</v>
      </c>
      <c r="BA372" s="154" t="s">
        <v>199</v>
      </c>
      <c r="BB372" s="154" t="s">
        <v>199</v>
      </c>
      <c r="BC372" s="154" t="s">
        <v>199</v>
      </c>
      <c r="BD372" s="154" t="s">
        <v>199</v>
      </c>
      <c r="BE372" s="154" t="s">
        <v>199</v>
      </c>
      <c r="BF372" s="154" t="s">
        <v>199</v>
      </c>
      <c r="BG372" s="154" t="s">
        <v>199</v>
      </c>
      <c r="BH372" s="154" t="s">
        <v>199</v>
      </c>
      <c r="BI372" s="154" t="s">
        <v>199</v>
      </c>
      <c r="BJ372" s="154" t="s">
        <v>199</v>
      </c>
      <c r="BK372" s="154" t="s">
        <v>199</v>
      </c>
      <c r="BL372" s="154" t="s">
        <v>199</v>
      </c>
      <c r="BM372" s="154" t="s">
        <v>199</v>
      </c>
      <c r="BN372" s="154" t="s">
        <v>199</v>
      </c>
      <c r="BO372" s="154" t="s">
        <v>199</v>
      </c>
      <c r="BP372" s="154" t="s">
        <v>199</v>
      </c>
      <c r="BQ372" s="154" t="s">
        <v>199</v>
      </c>
      <c r="BR372" s="154" t="s">
        <v>199</v>
      </c>
      <c r="BS372" s="154" t="s">
        <v>199</v>
      </c>
      <c r="BT372" s="154" t="s">
        <v>199</v>
      </c>
      <c r="BU372" s="154" t="s">
        <v>199</v>
      </c>
      <c r="BV372" s="154" t="s">
        <v>199</v>
      </c>
      <c r="BW372" s="154" t="s">
        <v>199</v>
      </c>
      <c r="BX372" s="154" t="s">
        <v>199</v>
      </c>
      <c r="BY372" s="154" t="s">
        <v>199</v>
      </c>
      <c r="BZ372" s="154" t="s">
        <v>199</v>
      </c>
      <c r="CA372" s="154" t="s">
        <v>199</v>
      </c>
      <c r="CB372" s="156">
        <v>2310.12</v>
      </c>
      <c r="CC372" s="154" t="s">
        <v>199</v>
      </c>
      <c r="CD372" s="154" t="s">
        <v>199</v>
      </c>
      <c r="CE372" s="156">
        <v>2724.9</v>
      </c>
      <c r="CF372" s="154" t="s">
        <v>199</v>
      </c>
      <c r="CG372" s="154" t="s">
        <v>199</v>
      </c>
      <c r="CH372" s="154" t="s">
        <v>199</v>
      </c>
      <c r="CI372" s="154" t="s">
        <v>199</v>
      </c>
      <c r="CJ372" s="154" t="s">
        <v>199</v>
      </c>
      <c r="CK372" s="154" t="s">
        <v>199</v>
      </c>
      <c r="CL372" s="154" t="s">
        <v>199</v>
      </c>
      <c r="CM372" s="154" t="s">
        <v>199</v>
      </c>
      <c r="CN372" s="154" t="s">
        <v>199</v>
      </c>
      <c r="CO372" s="154" t="s">
        <v>199</v>
      </c>
      <c r="CP372" s="154" t="s">
        <v>199</v>
      </c>
      <c r="CQ372" s="154" t="s">
        <v>199</v>
      </c>
      <c r="CR372" s="154" t="s">
        <v>199</v>
      </c>
      <c r="CS372" s="154" t="s">
        <v>199</v>
      </c>
      <c r="CT372" s="154" t="s">
        <v>199</v>
      </c>
      <c r="CU372" s="154" t="s">
        <v>199</v>
      </c>
      <c r="CV372" s="154" t="s">
        <v>199</v>
      </c>
      <c r="CW372" s="154" t="s">
        <v>199</v>
      </c>
      <c r="CX372" s="154" t="s">
        <v>199</v>
      </c>
      <c r="CY372" s="154" t="s">
        <v>199</v>
      </c>
      <c r="CZ372" s="154" t="s">
        <v>199</v>
      </c>
      <c r="DA372" s="154" t="s">
        <v>199</v>
      </c>
      <c r="DB372" s="154" t="s">
        <v>199</v>
      </c>
      <c r="DC372" s="154" t="s">
        <v>199</v>
      </c>
      <c r="DD372" s="154" t="s">
        <v>199</v>
      </c>
      <c r="DE372" s="154" t="s">
        <v>199</v>
      </c>
    </row>
    <row r="373" spans="1:109" x14ac:dyDescent="0.1">
      <c r="A373" s="113" t="s">
        <v>236</v>
      </c>
      <c r="B373" s="154" t="s">
        <v>199</v>
      </c>
      <c r="C373" s="154" t="s">
        <v>199</v>
      </c>
      <c r="D373" s="154" t="s">
        <v>199</v>
      </c>
      <c r="E373" s="154" t="s">
        <v>199</v>
      </c>
      <c r="F373" s="154" t="s">
        <v>199</v>
      </c>
      <c r="G373" s="154" t="s">
        <v>199</v>
      </c>
      <c r="H373" s="154" t="s">
        <v>199</v>
      </c>
      <c r="I373" s="154" t="s">
        <v>199</v>
      </c>
      <c r="J373" s="154" t="s">
        <v>199</v>
      </c>
      <c r="K373" s="154" t="s">
        <v>199</v>
      </c>
      <c r="L373" s="154" t="s">
        <v>199</v>
      </c>
      <c r="M373" s="154" t="s">
        <v>199</v>
      </c>
      <c r="N373" s="154" t="s">
        <v>199</v>
      </c>
      <c r="O373" s="154" t="s">
        <v>199</v>
      </c>
      <c r="P373" s="154" t="s">
        <v>199</v>
      </c>
      <c r="Q373" s="154" t="s">
        <v>199</v>
      </c>
      <c r="R373" s="154" t="s">
        <v>199</v>
      </c>
      <c r="S373" s="154" t="s">
        <v>199</v>
      </c>
      <c r="T373" s="154" t="s">
        <v>199</v>
      </c>
      <c r="U373" s="154" t="s">
        <v>199</v>
      </c>
      <c r="V373" s="154" t="s">
        <v>199</v>
      </c>
      <c r="W373" s="154" t="s">
        <v>199</v>
      </c>
      <c r="X373" s="154" t="s">
        <v>199</v>
      </c>
      <c r="Y373" s="154" t="s">
        <v>199</v>
      </c>
      <c r="Z373" s="154" t="s">
        <v>199</v>
      </c>
      <c r="AA373" s="154" t="s">
        <v>199</v>
      </c>
      <c r="AB373" s="154" t="s">
        <v>199</v>
      </c>
      <c r="AC373" s="154" t="s">
        <v>199</v>
      </c>
      <c r="AD373" s="154" t="s">
        <v>199</v>
      </c>
      <c r="AE373" s="154" t="s">
        <v>199</v>
      </c>
      <c r="AF373" s="154" t="s">
        <v>199</v>
      </c>
      <c r="AG373" s="154" t="s">
        <v>199</v>
      </c>
      <c r="AH373" s="154" t="s">
        <v>199</v>
      </c>
      <c r="AI373" s="154" t="s">
        <v>199</v>
      </c>
      <c r="AJ373" s="154" t="s">
        <v>199</v>
      </c>
      <c r="AK373" s="154" t="s">
        <v>199</v>
      </c>
      <c r="AL373" s="154" t="s">
        <v>199</v>
      </c>
      <c r="AM373" s="154" t="s">
        <v>199</v>
      </c>
      <c r="AN373" s="154" t="s">
        <v>199</v>
      </c>
      <c r="AO373" s="154" t="s">
        <v>199</v>
      </c>
      <c r="AP373" s="154" t="s">
        <v>199</v>
      </c>
      <c r="AQ373" s="154" t="s">
        <v>199</v>
      </c>
      <c r="AR373" s="154" t="s">
        <v>199</v>
      </c>
      <c r="AS373" s="154" t="s">
        <v>199</v>
      </c>
      <c r="AT373" s="154" t="s">
        <v>199</v>
      </c>
      <c r="AU373" s="154" t="s">
        <v>199</v>
      </c>
      <c r="AV373" s="154" t="s">
        <v>199</v>
      </c>
      <c r="AW373" s="154" t="s">
        <v>199</v>
      </c>
      <c r="AX373" s="154" t="s">
        <v>199</v>
      </c>
      <c r="AY373" s="154" t="s">
        <v>199</v>
      </c>
      <c r="AZ373" s="154" t="s">
        <v>199</v>
      </c>
      <c r="BA373" s="154" t="s">
        <v>199</v>
      </c>
      <c r="BB373" s="154" t="s">
        <v>199</v>
      </c>
      <c r="BC373" s="154" t="s">
        <v>199</v>
      </c>
      <c r="BD373" s="154" t="s">
        <v>199</v>
      </c>
      <c r="BE373" s="154" t="s">
        <v>199</v>
      </c>
      <c r="BF373" s="154" t="s">
        <v>199</v>
      </c>
      <c r="BG373" s="154" t="s">
        <v>199</v>
      </c>
      <c r="BH373" s="154" t="s">
        <v>199</v>
      </c>
      <c r="BI373" s="154" t="s">
        <v>199</v>
      </c>
      <c r="BJ373" s="154" t="s">
        <v>199</v>
      </c>
      <c r="BK373" s="154" t="s">
        <v>199</v>
      </c>
      <c r="BL373" s="154" t="s">
        <v>199</v>
      </c>
      <c r="BM373" s="154" t="s">
        <v>199</v>
      </c>
      <c r="BN373" s="154" t="s">
        <v>199</v>
      </c>
      <c r="BO373" s="154" t="s">
        <v>199</v>
      </c>
      <c r="BP373" s="154" t="s">
        <v>199</v>
      </c>
      <c r="BQ373" s="154" t="s">
        <v>199</v>
      </c>
      <c r="BR373" s="154" t="s">
        <v>199</v>
      </c>
      <c r="BS373" s="154" t="s">
        <v>199</v>
      </c>
      <c r="BT373" s="154" t="s">
        <v>199</v>
      </c>
      <c r="BU373" s="154" t="s">
        <v>199</v>
      </c>
      <c r="BV373" s="154" t="s">
        <v>199</v>
      </c>
      <c r="BW373" s="154" t="s">
        <v>199</v>
      </c>
      <c r="BX373" s="154" t="s">
        <v>199</v>
      </c>
      <c r="BY373" s="154" t="s">
        <v>199</v>
      </c>
      <c r="BZ373" s="154" t="s">
        <v>199</v>
      </c>
      <c r="CA373" s="157">
        <v>2731.41</v>
      </c>
      <c r="CB373" s="154" t="s">
        <v>199</v>
      </c>
      <c r="CC373" s="157">
        <v>1808.17</v>
      </c>
      <c r="CD373" s="157">
        <v>2103.3000000000002</v>
      </c>
      <c r="CE373" s="154" t="s">
        <v>199</v>
      </c>
      <c r="CF373" s="154" t="s">
        <v>199</v>
      </c>
      <c r="CG373" s="154" t="s">
        <v>199</v>
      </c>
      <c r="CH373" s="154" t="s">
        <v>199</v>
      </c>
      <c r="CI373" s="154" t="s">
        <v>199</v>
      </c>
      <c r="CJ373" s="154" t="s">
        <v>199</v>
      </c>
      <c r="CK373" s="154" t="s">
        <v>199</v>
      </c>
      <c r="CL373" s="154" t="s">
        <v>199</v>
      </c>
      <c r="CM373" s="154" t="s">
        <v>199</v>
      </c>
      <c r="CN373" s="154" t="s">
        <v>199</v>
      </c>
      <c r="CO373" s="154" t="s">
        <v>199</v>
      </c>
      <c r="CP373" s="154" t="s">
        <v>199</v>
      </c>
      <c r="CQ373" s="154" t="s">
        <v>199</v>
      </c>
      <c r="CR373" s="154" t="s">
        <v>199</v>
      </c>
      <c r="CS373" s="154" t="s">
        <v>199</v>
      </c>
      <c r="CT373" s="154" t="s">
        <v>199</v>
      </c>
      <c r="CU373" s="154" t="s">
        <v>199</v>
      </c>
      <c r="CV373" s="154" t="s">
        <v>199</v>
      </c>
      <c r="CW373" s="154" t="s">
        <v>199</v>
      </c>
      <c r="CX373" s="154" t="s">
        <v>199</v>
      </c>
      <c r="CY373" s="154" t="s">
        <v>199</v>
      </c>
      <c r="CZ373" s="154" t="s">
        <v>199</v>
      </c>
      <c r="DA373" s="154" t="s">
        <v>199</v>
      </c>
      <c r="DB373" s="154" t="s">
        <v>199</v>
      </c>
      <c r="DC373" s="154" t="s">
        <v>199</v>
      </c>
      <c r="DD373" s="154" t="s">
        <v>199</v>
      </c>
      <c r="DE373" s="154" t="s">
        <v>199</v>
      </c>
    </row>
    <row r="374" spans="1:109" x14ac:dyDescent="0.1">
      <c r="A374" s="113" t="s">
        <v>237</v>
      </c>
      <c r="B374" s="154" t="s">
        <v>199</v>
      </c>
      <c r="C374" s="154" t="s">
        <v>199</v>
      </c>
      <c r="D374" s="154" t="s">
        <v>199</v>
      </c>
      <c r="E374" s="154" t="s">
        <v>199</v>
      </c>
      <c r="F374" s="154" t="s">
        <v>199</v>
      </c>
      <c r="G374" s="154" t="s">
        <v>199</v>
      </c>
      <c r="H374" s="154" t="s">
        <v>199</v>
      </c>
      <c r="I374" s="154" t="s">
        <v>199</v>
      </c>
      <c r="J374" s="154" t="s">
        <v>199</v>
      </c>
      <c r="K374" s="154" t="s">
        <v>199</v>
      </c>
      <c r="L374" s="154" t="s">
        <v>199</v>
      </c>
      <c r="M374" s="154" t="s">
        <v>199</v>
      </c>
      <c r="N374" s="154" t="s">
        <v>199</v>
      </c>
      <c r="O374" s="154" t="s">
        <v>199</v>
      </c>
      <c r="P374" s="154" t="s">
        <v>199</v>
      </c>
      <c r="Q374" s="154" t="s">
        <v>199</v>
      </c>
      <c r="R374" s="154" t="s">
        <v>199</v>
      </c>
      <c r="S374" s="154" t="s">
        <v>199</v>
      </c>
      <c r="T374" s="154" t="s">
        <v>199</v>
      </c>
      <c r="U374" s="154" t="s">
        <v>199</v>
      </c>
      <c r="V374" s="154" t="s">
        <v>199</v>
      </c>
      <c r="W374" s="154" t="s">
        <v>199</v>
      </c>
      <c r="X374" s="154" t="s">
        <v>238</v>
      </c>
      <c r="Y374" s="154" t="s">
        <v>238</v>
      </c>
      <c r="Z374" s="154" t="s">
        <v>238</v>
      </c>
      <c r="AA374" s="154" t="s">
        <v>238</v>
      </c>
      <c r="AB374" s="154" t="s">
        <v>238</v>
      </c>
      <c r="AC374" s="154" t="s">
        <v>238</v>
      </c>
      <c r="AD374" s="154" t="s">
        <v>238</v>
      </c>
      <c r="AE374" s="154" t="s">
        <v>238</v>
      </c>
      <c r="AF374" s="154" t="s">
        <v>238</v>
      </c>
      <c r="AG374" s="154" t="s">
        <v>238</v>
      </c>
      <c r="AH374" s="154" t="s">
        <v>238</v>
      </c>
      <c r="AI374" s="154" t="s">
        <v>238</v>
      </c>
      <c r="AJ374" s="154" t="s">
        <v>238</v>
      </c>
      <c r="AK374" s="154" t="s">
        <v>238</v>
      </c>
      <c r="AL374" s="154" t="s">
        <v>238</v>
      </c>
      <c r="AM374" s="154" t="s">
        <v>238</v>
      </c>
      <c r="AN374" s="154" t="s">
        <v>238</v>
      </c>
      <c r="AO374" s="154" t="s">
        <v>238</v>
      </c>
      <c r="AP374" s="154" t="s">
        <v>238</v>
      </c>
      <c r="AQ374" s="154" t="s">
        <v>238</v>
      </c>
      <c r="AR374" s="154" t="s">
        <v>238</v>
      </c>
      <c r="AS374" s="154" t="s">
        <v>238</v>
      </c>
      <c r="AT374" s="154" t="s">
        <v>238</v>
      </c>
      <c r="AU374" s="154" t="s">
        <v>238</v>
      </c>
      <c r="AV374" s="154" t="s">
        <v>238</v>
      </c>
      <c r="AW374" s="154" t="s">
        <v>238</v>
      </c>
      <c r="AX374" s="154" t="s">
        <v>238</v>
      </c>
      <c r="AY374" s="154" t="s">
        <v>238</v>
      </c>
      <c r="AZ374" s="154" t="s">
        <v>238</v>
      </c>
      <c r="BA374" s="154" t="s">
        <v>238</v>
      </c>
      <c r="BB374" s="154" t="s">
        <v>238</v>
      </c>
      <c r="BC374" s="154" t="s">
        <v>238</v>
      </c>
      <c r="BD374" s="154" t="s">
        <v>238</v>
      </c>
      <c r="BE374" s="154" t="s">
        <v>238</v>
      </c>
      <c r="BF374" s="154" t="s">
        <v>238</v>
      </c>
      <c r="BG374" s="154" t="s">
        <v>238</v>
      </c>
      <c r="BH374" s="154" t="s">
        <v>238</v>
      </c>
      <c r="BI374" s="154" t="s">
        <v>238</v>
      </c>
      <c r="BJ374" s="154" t="s">
        <v>238</v>
      </c>
      <c r="BK374" s="154" t="s">
        <v>238</v>
      </c>
      <c r="BL374" s="154" t="s">
        <v>238</v>
      </c>
      <c r="BM374" s="154" t="s">
        <v>238</v>
      </c>
      <c r="BN374" s="154" t="s">
        <v>238</v>
      </c>
      <c r="BO374" s="154" t="s">
        <v>238</v>
      </c>
      <c r="BP374" s="154" t="s">
        <v>238</v>
      </c>
      <c r="BQ374" s="154" t="s">
        <v>238</v>
      </c>
      <c r="BR374" s="154" t="s">
        <v>238</v>
      </c>
      <c r="BS374" s="154" t="s">
        <v>238</v>
      </c>
      <c r="BT374" s="154" t="s">
        <v>238</v>
      </c>
      <c r="BU374" s="154" t="s">
        <v>238</v>
      </c>
      <c r="BV374" s="154" t="s">
        <v>238</v>
      </c>
      <c r="BW374" s="154" t="s">
        <v>238</v>
      </c>
      <c r="BX374" s="154" t="s">
        <v>238</v>
      </c>
      <c r="BY374" s="154" t="s">
        <v>238</v>
      </c>
      <c r="BZ374" s="154" t="s">
        <v>238</v>
      </c>
      <c r="CA374" s="154" t="s">
        <v>238</v>
      </c>
      <c r="CB374" s="154" t="s">
        <v>238</v>
      </c>
      <c r="CC374" s="154" t="s">
        <v>238</v>
      </c>
      <c r="CD374" s="154" t="s">
        <v>238</v>
      </c>
      <c r="CE374" s="154" t="s">
        <v>238</v>
      </c>
      <c r="CF374" s="154" t="s">
        <v>238</v>
      </c>
      <c r="CG374" s="154" t="s">
        <v>238</v>
      </c>
      <c r="CH374" s="154" t="s">
        <v>238</v>
      </c>
      <c r="CI374" s="154" t="s">
        <v>238</v>
      </c>
      <c r="CJ374" s="154" t="s">
        <v>238</v>
      </c>
      <c r="CK374" s="154" t="s">
        <v>238</v>
      </c>
      <c r="CL374" s="154" t="s">
        <v>238</v>
      </c>
      <c r="CM374" s="154" t="s">
        <v>238</v>
      </c>
      <c r="CN374" s="154" t="s">
        <v>238</v>
      </c>
      <c r="CO374" s="154" t="s">
        <v>238</v>
      </c>
      <c r="CP374" s="154" t="s">
        <v>238</v>
      </c>
      <c r="CQ374" s="154" t="s">
        <v>238</v>
      </c>
      <c r="CR374" s="154" t="s">
        <v>238</v>
      </c>
      <c r="CS374" s="154" t="s">
        <v>238</v>
      </c>
      <c r="CT374" s="154" t="s">
        <v>238</v>
      </c>
      <c r="CU374" s="154" t="s">
        <v>238</v>
      </c>
      <c r="CV374" s="154" t="s">
        <v>238</v>
      </c>
      <c r="CW374" s="154" t="s">
        <v>238</v>
      </c>
      <c r="CX374" s="154" t="s">
        <v>238</v>
      </c>
      <c r="CY374" s="154" t="s">
        <v>238</v>
      </c>
      <c r="CZ374" s="154" t="s">
        <v>238</v>
      </c>
      <c r="DA374" s="154" t="s">
        <v>238</v>
      </c>
      <c r="DB374" s="154" t="s">
        <v>238</v>
      </c>
      <c r="DC374" s="154" t="s">
        <v>238</v>
      </c>
      <c r="DD374" s="154" t="s">
        <v>238</v>
      </c>
      <c r="DE374" s="154" t="s">
        <v>238</v>
      </c>
    </row>
    <row r="375" spans="1:109" x14ac:dyDescent="0.1">
      <c r="A375" s="115" t="s">
        <v>299</v>
      </c>
      <c r="B375" s="154" t="s">
        <v>199</v>
      </c>
      <c r="C375" s="154" t="s">
        <v>199</v>
      </c>
      <c r="D375" s="154" t="s">
        <v>199</v>
      </c>
      <c r="E375" s="154" t="s">
        <v>199</v>
      </c>
      <c r="F375" s="154" t="s">
        <v>199</v>
      </c>
      <c r="G375" s="154" t="s">
        <v>199</v>
      </c>
      <c r="H375" s="154" t="s">
        <v>199</v>
      </c>
      <c r="I375" s="154" t="s">
        <v>199</v>
      </c>
      <c r="J375" s="154" t="s">
        <v>199</v>
      </c>
      <c r="K375" s="154" t="s">
        <v>199</v>
      </c>
      <c r="L375" s="154" t="s">
        <v>199</v>
      </c>
      <c r="M375" s="154" t="s">
        <v>199</v>
      </c>
      <c r="N375" s="154" t="s">
        <v>199</v>
      </c>
      <c r="O375" s="154" t="s">
        <v>199</v>
      </c>
      <c r="P375" s="154" t="s">
        <v>199</v>
      </c>
      <c r="Q375" s="154" t="s">
        <v>199</v>
      </c>
      <c r="R375" s="154" t="s">
        <v>199</v>
      </c>
      <c r="S375" s="154" t="s">
        <v>199</v>
      </c>
      <c r="T375" s="154" t="s">
        <v>199</v>
      </c>
      <c r="U375" s="154" t="s">
        <v>199</v>
      </c>
      <c r="V375" s="154" t="s">
        <v>199</v>
      </c>
      <c r="W375" s="154" t="s">
        <v>199</v>
      </c>
      <c r="X375" s="154" t="s">
        <v>199</v>
      </c>
      <c r="Y375" s="154" t="s">
        <v>199</v>
      </c>
      <c r="Z375" s="154" t="s">
        <v>199</v>
      </c>
      <c r="AA375" s="154" t="s">
        <v>199</v>
      </c>
      <c r="AB375" s="154" t="s">
        <v>199</v>
      </c>
      <c r="AC375" s="154" t="s">
        <v>199</v>
      </c>
      <c r="AD375" s="154" t="s">
        <v>199</v>
      </c>
      <c r="AE375" s="154" t="s">
        <v>199</v>
      </c>
      <c r="AF375" s="154" t="s">
        <v>199</v>
      </c>
      <c r="AG375" s="154" t="s">
        <v>199</v>
      </c>
      <c r="AH375" s="154" t="s">
        <v>199</v>
      </c>
      <c r="AI375" s="154" t="s">
        <v>199</v>
      </c>
      <c r="AJ375" s="154" t="s">
        <v>199</v>
      </c>
      <c r="AK375" s="154" t="s">
        <v>199</v>
      </c>
      <c r="AL375" s="154" t="s">
        <v>199</v>
      </c>
      <c r="AM375" s="154" t="s">
        <v>199</v>
      </c>
      <c r="AN375" s="154" t="s">
        <v>199</v>
      </c>
      <c r="AO375" s="154" t="s">
        <v>199</v>
      </c>
      <c r="AP375" s="154" t="s">
        <v>199</v>
      </c>
      <c r="AQ375" s="154" t="s">
        <v>199</v>
      </c>
      <c r="AR375" s="154" t="s">
        <v>199</v>
      </c>
      <c r="AS375" s="154" t="s">
        <v>199</v>
      </c>
      <c r="AT375" s="154" t="s">
        <v>199</v>
      </c>
      <c r="AU375" s="154" t="s">
        <v>199</v>
      </c>
      <c r="AV375" s="154" t="s">
        <v>199</v>
      </c>
      <c r="AW375" s="152">
        <v>-145</v>
      </c>
      <c r="AX375" s="152">
        <v>-113</v>
      </c>
      <c r="AY375" s="152">
        <v>-84</v>
      </c>
      <c r="AZ375" s="152">
        <v>-116</v>
      </c>
      <c r="BA375" s="152">
        <v>-104</v>
      </c>
      <c r="BB375" s="152">
        <v>-88</v>
      </c>
      <c r="BC375" s="152">
        <v>-112</v>
      </c>
      <c r="BD375" s="152">
        <v>-102</v>
      </c>
      <c r="BE375" s="152">
        <v>-95</v>
      </c>
      <c r="BF375" s="152">
        <v>-102</v>
      </c>
      <c r="BG375" s="152">
        <v>-122</v>
      </c>
      <c r="BH375" s="152">
        <v>-90</v>
      </c>
      <c r="BI375" s="152">
        <v>-149</v>
      </c>
      <c r="BJ375" s="152">
        <v>-124</v>
      </c>
      <c r="BK375" s="152">
        <v>-107</v>
      </c>
      <c r="BL375" s="152">
        <v>-113</v>
      </c>
      <c r="BM375" s="152">
        <v>-139</v>
      </c>
      <c r="BN375" s="152">
        <v>-447</v>
      </c>
      <c r="BO375" s="152">
        <v>-128</v>
      </c>
      <c r="BP375" s="152">
        <v>-138</v>
      </c>
      <c r="BQ375" s="152">
        <v>-143</v>
      </c>
      <c r="BR375" s="152">
        <v>-141</v>
      </c>
      <c r="BS375" s="152">
        <v>-162</v>
      </c>
      <c r="BT375" s="152">
        <v>-182</v>
      </c>
      <c r="BU375" s="152">
        <v>-248</v>
      </c>
      <c r="BV375" s="152">
        <v>-192</v>
      </c>
      <c r="BW375" s="152">
        <v>-231</v>
      </c>
      <c r="BX375" s="152">
        <v>-208</v>
      </c>
      <c r="BY375" s="152">
        <v>-210</v>
      </c>
      <c r="BZ375" s="152">
        <v>-230</v>
      </c>
      <c r="CA375" s="152">
        <v>-241</v>
      </c>
      <c r="CB375" s="152">
        <v>-206</v>
      </c>
      <c r="CC375" s="152">
        <v>-242</v>
      </c>
      <c r="CD375" s="152">
        <v>-232</v>
      </c>
      <c r="CE375" s="152">
        <v>-236</v>
      </c>
      <c r="CF375" s="152">
        <v>-230</v>
      </c>
      <c r="CG375" s="152">
        <v>-235</v>
      </c>
      <c r="CH375" s="152">
        <v>-193</v>
      </c>
      <c r="CI375" s="152">
        <v>-274</v>
      </c>
      <c r="CJ375" s="152">
        <v>-255</v>
      </c>
      <c r="CK375" s="152">
        <v>-310</v>
      </c>
      <c r="CL375" s="152">
        <v>-195</v>
      </c>
      <c r="CM375" s="152">
        <v>-194</v>
      </c>
      <c r="CN375" s="152">
        <v>-210</v>
      </c>
      <c r="CO375" s="152">
        <v>-165</v>
      </c>
      <c r="CP375" s="152">
        <v>-188</v>
      </c>
      <c r="CQ375" s="152">
        <v>-198</v>
      </c>
      <c r="CR375" s="152">
        <v>-198</v>
      </c>
      <c r="CS375" s="152">
        <v>-310</v>
      </c>
      <c r="CT375" s="153">
        <v>-275.95</v>
      </c>
      <c r="CU375" s="153">
        <v>-288.88333</v>
      </c>
      <c r="CV375" s="153">
        <v>-286.2</v>
      </c>
      <c r="CW375" s="153">
        <v>-300.08332999999999</v>
      </c>
      <c r="CX375" s="153">
        <v>-332</v>
      </c>
      <c r="CY375" s="153">
        <v>-332</v>
      </c>
      <c r="CZ375" s="153">
        <v>-332</v>
      </c>
      <c r="DA375" s="153">
        <v>-332</v>
      </c>
      <c r="DB375" s="154" t="s">
        <v>199</v>
      </c>
      <c r="DC375" s="154" t="s">
        <v>199</v>
      </c>
      <c r="DD375" s="154" t="s">
        <v>199</v>
      </c>
      <c r="DE375" s="154" t="s">
        <v>199</v>
      </c>
    </row>
    <row r="376" spans="1:109" x14ac:dyDescent="0.1">
      <c r="A376" s="113" t="s">
        <v>210</v>
      </c>
      <c r="B376" s="154" t="s">
        <v>199</v>
      </c>
      <c r="C376" s="154" t="s">
        <v>199</v>
      </c>
      <c r="D376" s="154" t="s">
        <v>199</v>
      </c>
      <c r="E376" s="154" t="s">
        <v>199</v>
      </c>
      <c r="F376" s="154" t="s">
        <v>199</v>
      </c>
      <c r="G376" s="154" t="s">
        <v>199</v>
      </c>
      <c r="H376" s="154" t="s">
        <v>199</v>
      </c>
      <c r="I376" s="154" t="s">
        <v>199</v>
      </c>
      <c r="J376" s="154" t="s">
        <v>199</v>
      </c>
      <c r="K376" s="154" t="s">
        <v>199</v>
      </c>
      <c r="L376" s="154" t="s">
        <v>199</v>
      </c>
      <c r="M376" s="154" t="s">
        <v>199</v>
      </c>
      <c r="N376" s="154" t="s">
        <v>199</v>
      </c>
      <c r="O376" s="154" t="s">
        <v>199</v>
      </c>
      <c r="P376" s="154" t="s">
        <v>199</v>
      </c>
      <c r="Q376" s="154" t="s">
        <v>199</v>
      </c>
      <c r="R376" s="154" t="s">
        <v>199</v>
      </c>
      <c r="S376" s="154" t="s">
        <v>199</v>
      </c>
      <c r="T376" s="154" t="s">
        <v>199</v>
      </c>
      <c r="U376" s="154" t="s">
        <v>199</v>
      </c>
      <c r="V376" s="154" t="s">
        <v>199</v>
      </c>
      <c r="W376" s="154" t="s">
        <v>199</v>
      </c>
      <c r="X376" s="154" t="s">
        <v>199</v>
      </c>
      <c r="Y376" s="154" t="s">
        <v>199</v>
      </c>
      <c r="Z376" s="154" t="s">
        <v>199</v>
      </c>
      <c r="AA376" s="154" t="s">
        <v>199</v>
      </c>
      <c r="AB376" s="154" t="s">
        <v>199</v>
      </c>
      <c r="AC376" s="154" t="s">
        <v>199</v>
      </c>
      <c r="AD376" s="154" t="s">
        <v>199</v>
      </c>
      <c r="AE376" s="154" t="s">
        <v>199</v>
      </c>
      <c r="AF376" s="154" t="s">
        <v>199</v>
      </c>
      <c r="AG376" s="154" t="s">
        <v>199</v>
      </c>
      <c r="AH376" s="154" t="s">
        <v>199</v>
      </c>
      <c r="AI376" s="154" t="s">
        <v>199</v>
      </c>
      <c r="AJ376" s="154" t="s">
        <v>199</v>
      </c>
      <c r="AK376" s="154" t="s">
        <v>199</v>
      </c>
      <c r="AL376" s="154" t="s">
        <v>199</v>
      </c>
      <c r="AM376" s="154" t="s">
        <v>199</v>
      </c>
      <c r="AN376" s="154" t="s">
        <v>199</v>
      </c>
      <c r="AO376" s="154" t="s">
        <v>199</v>
      </c>
      <c r="AP376" s="154" t="s">
        <v>199</v>
      </c>
      <c r="AQ376" s="154" t="s">
        <v>199</v>
      </c>
      <c r="AR376" s="154" t="s">
        <v>199</v>
      </c>
      <c r="AS376" s="154" t="s">
        <v>199</v>
      </c>
      <c r="AT376" s="154" t="s">
        <v>199</v>
      </c>
      <c r="AU376" s="154" t="s">
        <v>199</v>
      </c>
      <c r="AV376" s="154" t="s">
        <v>199</v>
      </c>
      <c r="AW376" s="153">
        <v>-174.72</v>
      </c>
      <c r="AX376" s="153">
        <v>-147.04</v>
      </c>
      <c r="AY376" s="153">
        <v>-125.2</v>
      </c>
      <c r="AZ376" s="153">
        <v>-95.56</v>
      </c>
      <c r="BA376" s="153">
        <v>-116.32</v>
      </c>
      <c r="BB376" s="153">
        <v>-105.325</v>
      </c>
      <c r="BC376" s="153">
        <v>-97.44</v>
      </c>
      <c r="BD376" s="153">
        <v>-113.4</v>
      </c>
      <c r="BE376" s="153">
        <v>-113.7</v>
      </c>
      <c r="BF376" s="153">
        <v>-111.33333</v>
      </c>
      <c r="BG376" s="153">
        <v>-109.43333</v>
      </c>
      <c r="BH376" s="153">
        <v>-112.75</v>
      </c>
      <c r="BI376" s="153">
        <v>-94.871430000000004</v>
      </c>
      <c r="BJ376" s="153">
        <v>-120.15</v>
      </c>
      <c r="BK376" s="153">
        <v>-124.4</v>
      </c>
      <c r="BL376" s="153">
        <v>-117.47778</v>
      </c>
      <c r="BM376" s="153">
        <v>-131.05000000000001</v>
      </c>
      <c r="BN376" s="153">
        <v>-145.26249999999999</v>
      </c>
      <c r="BO376" s="153">
        <v>-141.57499999999999</v>
      </c>
      <c r="BP376" s="153">
        <v>-124.45</v>
      </c>
      <c r="BQ376" s="153">
        <v>-142.51249999999999</v>
      </c>
      <c r="BR376" s="153">
        <v>-148.41667000000001</v>
      </c>
      <c r="BS376" s="153">
        <v>-162.27500000000001</v>
      </c>
      <c r="BT376" s="153">
        <v>-168.34286</v>
      </c>
      <c r="BU376" s="153">
        <v>-171.51428999999999</v>
      </c>
      <c r="BV376" s="153">
        <v>-199.85</v>
      </c>
      <c r="BW376" s="153">
        <v>-204.64286000000001</v>
      </c>
      <c r="BX376" s="153">
        <v>-204.22856999999999</v>
      </c>
      <c r="BY376" s="153">
        <v>-196.72499999999999</v>
      </c>
      <c r="BZ376" s="153">
        <v>-203.61429000000001</v>
      </c>
      <c r="CA376" s="153">
        <v>-220.68333000000001</v>
      </c>
      <c r="CB376" s="153">
        <v>-231.54285999999999</v>
      </c>
      <c r="CC376" s="153">
        <v>-222.55714</v>
      </c>
      <c r="CD376" s="153">
        <v>-264.67500000000001</v>
      </c>
      <c r="CE376" s="153">
        <v>-252.61667</v>
      </c>
      <c r="CF376" s="153">
        <v>-244.75</v>
      </c>
      <c r="CG376" s="153">
        <v>-232.85713999999999</v>
      </c>
      <c r="CH376" s="153">
        <v>-226.96</v>
      </c>
      <c r="CI376" s="153">
        <v>-246.54285999999999</v>
      </c>
      <c r="CJ376" s="153">
        <v>-281.96667000000002</v>
      </c>
      <c r="CK376" s="153">
        <v>-274.36250000000001</v>
      </c>
      <c r="CL376" s="153">
        <v>-217.2</v>
      </c>
      <c r="CM376" s="153">
        <v>-209.5</v>
      </c>
      <c r="CN376" s="153">
        <v>-198.88333</v>
      </c>
      <c r="CO376" s="153">
        <v>-216.45</v>
      </c>
      <c r="CP376" s="153">
        <v>-188.58571000000001</v>
      </c>
      <c r="CQ376" s="153">
        <v>-188.86667</v>
      </c>
      <c r="CR376" s="153">
        <v>-210.15714</v>
      </c>
      <c r="CS376" s="153">
        <v>-267</v>
      </c>
      <c r="CT376" s="154" t="s">
        <v>199</v>
      </c>
      <c r="CU376" s="154" t="s">
        <v>199</v>
      </c>
      <c r="CV376" s="154" t="s">
        <v>199</v>
      </c>
      <c r="CW376" s="154" t="s">
        <v>199</v>
      </c>
      <c r="CX376" s="154" t="s">
        <v>199</v>
      </c>
      <c r="CY376" s="154" t="s">
        <v>199</v>
      </c>
      <c r="CZ376" s="154" t="s">
        <v>199</v>
      </c>
      <c r="DA376" s="154" t="s">
        <v>199</v>
      </c>
      <c r="DB376" s="154" t="s">
        <v>199</v>
      </c>
      <c r="DC376" s="154" t="s">
        <v>199</v>
      </c>
      <c r="DD376" s="154" t="s">
        <v>199</v>
      </c>
      <c r="DE376" s="154" t="s">
        <v>199</v>
      </c>
    </row>
    <row r="377" spans="1:109" x14ac:dyDescent="0.1">
      <c r="A377" s="113" t="s">
        <v>211</v>
      </c>
      <c r="B377" s="154" t="s">
        <v>199</v>
      </c>
      <c r="C377" s="154" t="s">
        <v>199</v>
      </c>
      <c r="D377" s="154" t="s">
        <v>199</v>
      </c>
      <c r="E377" s="154" t="s">
        <v>199</v>
      </c>
      <c r="F377" s="154" t="s">
        <v>199</v>
      </c>
      <c r="G377" s="154" t="s">
        <v>199</v>
      </c>
      <c r="H377" s="154" t="s">
        <v>199</v>
      </c>
      <c r="I377" s="154" t="s">
        <v>199</v>
      </c>
      <c r="J377" s="154" t="s">
        <v>199</v>
      </c>
      <c r="K377" s="154" t="s">
        <v>199</v>
      </c>
      <c r="L377" s="154" t="s">
        <v>199</v>
      </c>
      <c r="M377" s="154" t="s">
        <v>199</v>
      </c>
      <c r="N377" s="154" t="s">
        <v>199</v>
      </c>
      <c r="O377" s="154" t="s">
        <v>199</v>
      </c>
      <c r="P377" s="154" t="s">
        <v>199</v>
      </c>
      <c r="Q377" s="154" t="s">
        <v>199</v>
      </c>
      <c r="R377" s="154" t="s">
        <v>199</v>
      </c>
      <c r="S377" s="154" t="s">
        <v>199</v>
      </c>
      <c r="T377" s="154" t="s">
        <v>199</v>
      </c>
      <c r="U377" s="154" t="s">
        <v>199</v>
      </c>
      <c r="V377" s="154" t="s">
        <v>199</v>
      </c>
      <c r="W377" s="154" t="s">
        <v>199</v>
      </c>
      <c r="X377" s="154" t="s">
        <v>199</v>
      </c>
      <c r="Y377" s="154" t="s">
        <v>199</v>
      </c>
      <c r="Z377" s="154" t="s">
        <v>199</v>
      </c>
      <c r="AA377" s="154" t="s">
        <v>199</v>
      </c>
      <c r="AB377" s="154" t="s">
        <v>199</v>
      </c>
      <c r="AC377" s="154" t="s">
        <v>199</v>
      </c>
      <c r="AD377" s="154" t="s">
        <v>199</v>
      </c>
      <c r="AE377" s="154" t="s">
        <v>199</v>
      </c>
      <c r="AF377" s="154" t="s">
        <v>199</v>
      </c>
      <c r="AG377" s="154" t="s">
        <v>199</v>
      </c>
      <c r="AH377" s="154" t="s">
        <v>199</v>
      </c>
      <c r="AI377" s="154" t="s">
        <v>199</v>
      </c>
      <c r="AJ377" s="154" t="s">
        <v>199</v>
      </c>
      <c r="AK377" s="154" t="s">
        <v>199</v>
      </c>
      <c r="AL377" s="154" t="s">
        <v>199</v>
      </c>
      <c r="AM377" s="154" t="s">
        <v>199</v>
      </c>
      <c r="AN377" s="154" t="s">
        <v>199</v>
      </c>
      <c r="AO377" s="154" t="s">
        <v>199</v>
      </c>
      <c r="AP377" s="154" t="s">
        <v>199</v>
      </c>
      <c r="AQ377" s="154" t="s">
        <v>199</v>
      </c>
      <c r="AR377" s="154" t="s">
        <v>199</v>
      </c>
      <c r="AS377" s="154" t="s">
        <v>199</v>
      </c>
      <c r="AT377" s="154" t="s">
        <v>199</v>
      </c>
      <c r="AU377" s="154" t="s">
        <v>199</v>
      </c>
      <c r="AV377" s="154" t="s">
        <v>199</v>
      </c>
      <c r="AW377" s="153">
        <v>-171</v>
      </c>
      <c r="AX377" s="153">
        <v>-156.19999999999999</v>
      </c>
      <c r="AY377" s="153">
        <v>-116</v>
      </c>
      <c r="AZ377" s="153">
        <v>-98.1</v>
      </c>
      <c r="BA377" s="153">
        <v>-115</v>
      </c>
      <c r="BB377" s="153">
        <v>-103.5</v>
      </c>
      <c r="BC377" s="153">
        <v>-100</v>
      </c>
      <c r="BD377" s="153">
        <v>-112.85</v>
      </c>
      <c r="BE377" s="153">
        <v>-112.3</v>
      </c>
      <c r="BF377" s="153">
        <v>-112.35</v>
      </c>
      <c r="BG377" s="153">
        <v>-106</v>
      </c>
      <c r="BH377" s="153">
        <v>-111.5</v>
      </c>
      <c r="BI377" s="153">
        <v>-91</v>
      </c>
      <c r="BJ377" s="153">
        <v>-120.25</v>
      </c>
      <c r="BK377" s="153">
        <v>-125</v>
      </c>
      <c r="BL377" s="153">
        <v>-109.5</v>
      </c>
      <c r="BM377" s="153">
        <v>-134.94999999999999</v>
      </c>
      <c r="BN377" s="153">
        <v>-144.94999999999999</v>
      </c>
      <c r="BO377" s="153">
        <v>-140.5</v>
      </c>
      <c r="BP377" s="153">
        <v>-133</v>
      </c>
      <c r="BQ377" s="153">
        <v>-139</v>
      </c>
      <c r="BR377" s="153">
        <v>-147</v>
      </c>
      <c r="BS377" s="153">
        <v>-162</v>
      </c>
      <c r="BT377" s="153">
        <v>-165</v>
      </c>
      <c r="BU377" s="153">
        <v>-177</v>
      </c>
      <c r="BV377" s="153">
        <v>-201.5</v>
      </c>
      <c r="BW377" s="153">
        <v>-201</v>
      </c>
      <c r="BX377" s="153">
        <v>-204</v>
      </c>
      <c r="BY377" s="153">
        <v>-206.4</v>
      </c>
      <c r="BZ377" s="153">
        <v>-209</v>
      </c>
      <c r="CA377" s="153">
        <v>-223.25</v>
      </c>
      <c r="CB377" s="153">
        <v>-227.1</v>
      </c>
      <c r="CC377" s="153">
        <v>-225</v>
      </c>
      <c r="CD377" s="153">
        <v>-245</v>
      </c>
      <c r="CE377" s="153">
        <v>-251.25</v>
      </c>
      <c r="CF377" s="153">
        <v>-245.45</v>
      </c>
      <c r="CG377" s="153">
        <v>-232</v>
      </c>
      <c r="CH377" s="153">
        <v>-225</v>
      </c>
      <c r="CI377" s="153">
        <v>-250</v>
      </c>
      <c r="CJ377" s="153">
        <v>-275.5</v>
      </c>
      <c r="CK377" s="153">
        <v>-260.14999999999998</v>
      </c>
      <c r="CL377" s="153">
        <v>-223</v>
      </c>
      <c r="CM377" s="153">
        <v>-204</v>
      </c>
      <c r="CN377" s="153">
        <v>-193.5</v>
      </c>
      <c r="CO377" s="153">
        <v>-213.5</v>
      </c>
      <c r="CP377" s="153">
        <v>-180.4</v>
      </c>
      <c r="CQ377" s="153">
        <v>-187.25</v>
      </c>
      <c r="CR377" s="153">
        <v>-209</v>
      </c>
      <c r="CS377" s="153">
        <v>-282</v>
      </c>
      <c r="CT377" s="153">
        <v>-282</v>
      </c>
      <c r="CU377" s="153">
        <v>-286.64999999999998</v>
      </c>
      <c r="CV377" s="153">
        <v>-280.75</v>
      </c>
      <c r="CW377" s="153">
        <v>-316.64999999999998</v>
      </c>
      <c r="CX377" s="153">
        <v>-332</v>
      </c>
      <c r="CY377" s="153">
        <v>-332</v>
      </c>
      <c r="CZ377" s="153">
        <v>-332</v>
      </c>
      <c r="DA377" s="153">
        <v>-332</v>
      </c>
      <c r="DB377" s="154" t="s">
        <v>199</v>
      </c>
      <c r="DC377" s="154" t="s">
        <v>199</v>
      </c>
      <c r="DD377" s="154" t="s">
        <v>199</v>
      </c>
      <c r="DE377" s="154" t="s">
        <v>199</v>
      </c>
    </row>
    <row r="378" spans="1:109" x14ac:dyDescent="0.1">
      <c r="A378" s="113" t="s">
        <v>212</v>
      </c>
      <c r="B378" s="154" t="s">
        <v>199</v>
      </c>
      <c r="C378" s="154" t="s">
        <v>199</v>
      </c>
      <c r="D378" s="154" t="s">
        <v>199</v>
      </c>
      <c r="E378" s="154" t="s">
        <v>199</v>
      </c>
      <c r="F378" s="154" t="s">
        <v>199</v>
      </c>
      <c r="G378" s="154" t="s">
        <v>199</v>
      </c>
      <c r="H378" s="154" t="s">
        <v>199</v>
      </c>
      <c r="I378" s="154" t="s">
        <v>199</v>
      </c>
      <c r="J378" s="154" t="s">
        <v>199</v>
      </c>
      <c r="K378" s="154" t="s">
        <v>199</v>
      </c>
      <c r="L378" s="154" t="s">
        <v>199</v>
      </c>
      <c r="M378" s="154" t="s">
        <v>199</v>
      </c>
      <c r="N378" s="154" t="s">
        <v>199</v>
      </c>
      <c r="O378" s="154" t="s">
        <v>199</v>
      </c>
      <c r="P378" s="154" t="s">
        <v>199</v>
      </c>
      <c r="Q378" s="154" t="s">
        <v>199</v>
      </c>
      <c r="R378" s="154" t="s">
        <v>199</v>
      </c>
      <c r="S378" s="154" t="s">
        <v>199</v>
      </c>
      <c r="T378" s="154" t="s">
        <v>199</v>
      </c>
      <c r="U378" s="154" t="s">
        <v>199</v>
      </c>
      <c r="V378" s="154" t="s">
        <v>199</v>
      </c>
      <c r="W378" s="154" t="s">
        <v>199</v>
      </c>
      <c r="X378" s="154" t="s">
        <v>199</v>
      </c>
      <c r="Y378" s="154" t="s">
        <v>199</v>
      </c>
      <c r="Z378" s="154" t="s">
        <v>199</v>
      </c>
      <c r="AA378" s="154" t="s">
        <v>199</v>
      </c>
      <c r="AB378" s="154" t="s">
        <v>199</v>
      </c>
      <c r="AC378" s="154" t="s">
        <v>199</v>
      </c>
      <c r="AD378" s="154" t="s">
        <v>199</v>
      </c>
      <c r="AE378" s="154" t="s">
        <v>199</v>
      </c>
      <c r="AF378" s="154" t="s">
        <v>199</v>
      </c>
      <c r="AG378" s="154" t="s">
        <v>199</v>
      </c>
      <c r="AH378" s="154" t="s">
        <v>199</v>
      </c>
      <c r="AI378" s="154" t="s">
        <v>199</v>
      </c>
      <c r="AJ378" s="154" t="s">
        <v>199</v>
      </c>
      <c r="AK378" s="154" t="s">
        <v>199</v>
      </c>
      <c r="AL378" s="154" t="s">
        <v>199</v>
      </c>
      <c r="AM378" s="154" t="s">
        <v>199</v>
      </c>
      <c r="AN378" s="154" t="s">
        <v>199</v>
      </c>
      <c r="AO378" s="154" t="s">
        <v>199</v>
      </c>
      <c r="AP378" s="154" t="s">
        <v>199</v>
      </c>
      <c r="AQ378" s="154" t="s">
        <v>199</v>
      </c>
      <c r="AR378" s="154" t="s">
        <v>199</v>
      </c>
      <c r="AS378" s="154" t="s">
        <v>199</v>
      </c>
      <c r="AT378" s="154" t="s">
        <v>199</v>
      </c>
      <c r="AU378" s="154" t="s">
        <v>199</v>
      </c>
      <c r="AV378" s="154" t="s">
        <v>199</v>
      </c>
      <c r="AW378" s="153">
        <v>-203</v>
      </c>
      <c r="AX378" s="153">
        <v>-182</v>
      </c>
      <c r="AY378" s="153">
        <v>-174</v>
      </c>
      <c r="AZ378" s="153">
        <v>-104.7</v>
      </c>
      <c r="BA378" s="153">
        <v>-145.80000000000001</v>
      </c>
      <c r="BB378" s="153">
        <v>-114.3</v>
      </c>
      <c r="BC378" s="153">
        <v>-108.9</v>
      </c>
      <c r="BD378" s="153">
        <v>-121</v>
      </c>
      <c r="BE378" s="153">
        <v>-123</v>
      </c>
      <c r="BF378" s="153">
        <v>-122.3</v>
      </c>
      <c r="BG378" s="153">
        <v>-131.69999999999999</v>
      </c>
      <c r="BH378" s="153">
        <v>-128.5</v>
      </c>
      <c r="BI378" s="153">
        <v>-108.6</v>
      </c>
      <c r="BJ378" s="153">
        <v>-141</v>
      </c>
      <c r="BK378" s="153">
        <v>-134.5</v>
      </c>
      <c r="BL378" s="153">
        <v>-140.9</v>
      </c>
      <c r="BM378" s="153">
        <v>-167</v>
      </c>
      <c r="BN378" s="153">
        <v>-186</v>
      </c>
      <c r="BO378" s="153">
        <v>-159.19999999999999</v>
      </c>
      <c r="BP378" s="153">
        <v>-160.6</v>
      </c>
      <c r="BQ378" s="153">
        <v>-160</v>
      </c>
      <c r="BR378" s="153">
        <v>-165.8</v>
      </c>
      <c r="BS378" s="153">
        <v>-176</v>
      </c>
      <c r="BT378" s="153">
        <v>-192</v>
      </c>
      <c r="BU378" s="153">
        <v>-189</v>
      </c>
      <c r="BV378" s="153">
        <v>-225</v>
      </c>
      <c r="BW378" s="153">
        <v>-231.3</v>
      </c>
      <c r="BX378" s="153">
        <v>-225</v>
      </c>
      <c r="BY378" s="153">
        <v>-225</v>
      </c>
      <c r="BZ378" s="153">
        <v>-226.5</v>
      </c>
      <c r="CA378" s="153">
        <v>-234</v>
      </c>
      <c r="CB378" s="153">
        <v>-253</v>
      </c>
      <c r="CC378" s="153">
        <v>-233</v>
      </c>
      <c r="CD378" s="153">
        <v>-405</v>
      </c>
      <c r="CE378" s="153">
        <v>-270</v>
      </c>
      <c r="CF378" s="153">
        <v>-256.10000000000002</v>
      </c>
      <c r="CG378" s="153">
        <v>-243</v>
      </c>
      <c r="CH378" s="153">
        <v>-238</v>
      </c>
      <c r="CI378" s="153">
        <v>-266</v>
      </c>
      <c r="CJ378" s="153">
        <v>-316</v>
      </c>
      <c r="CK378" s="153">
        <v>-347</v>
      </c>
      <c r="CL378" s="153">
        <v>-238</v>
      </c>
      <c r="CM378" s="153">
        <v>-245</v>
      </c>
      <c r="CN378" s="153">
        <v>-227</v>
      </c>
      <c r="CO378" s="153">
        <v>-245</v>
      </c>
      <c r="CP378" s="153">
        <v>-231</v>
      </c>
      <c r="CQ378" s="153">
        <v>-209</v>
      </c>
      <c r="CR378" s="153">
        <v>-223</v>
      </c>
      <c r="CS378" s="153">
        <v>-433</v>
      </c>
      <c r="CT378" s="153">
        <v>-333</v>
      </c>
      <c r="CU378" s="153">
        <v>-338</v>
      </c>
      <c r="CV378" s="153">
        <v>-338</v>
      </c>
      <c r="CW378" s="153">
        <v>-338</v>
      </c>
      <c r="CX378" s="153">
        <v>-333</v>
      </c>
      <c r="CY378" s="153">
        <v>-333</v>
      </c>
      <c r="CZ378" s="153">
        <v>-333</v>
      </c>
      <c r="DA378" s="153">
        <v>-333</v>
      </c>
      <c r="DB378" s="154" t="s">
        <v>199</v>
      </c>
      <c r="DC378" s="154" t="s">
        <v>199</v>
      </c>
      <c r="DD378" s="154" t="s">
        <v>199</v>
      </c>
      <c r="DE378" s="154" t="s">
        <v>199</v>
      </c>
    </row>
    <row r="379" spans="1:109" x14ac:dyDescent="0.1">
      <c r="A379" s="113" t="s">
        <v>213</v>
      </c>
      <c r="B379" s="154" t="s">
        <v>199</v>
      </c>
      <c r="C379" s="154" t="s">
        <v>199</v>
      </c>
      <c r="D379" s="154" t="s">
        <v>199</v>
      </c>
      <c r="E379" s="154" t="s">
        <v>199</v>
      </c>
      <c r="F379" s="154" t="s">
        <v>199</v>
      </c>
      <c r="G379" s="154" t="s">
        <v>199</v>
      </c>
      <c r="H379" s="154" t="s">
        <v>199</v>
      </c>
      <c r="I379" s="154" t="s">
        <v>199</v>
      </c>
      <c r="J379" s="154" t="s">
        <v>199</v>
      </c>
      <c r="K379" s="154" t="s">
        <v>199</v>
      </c>
      <c r="L379" s="154" t="s">
        <v>199</v>
      </c>
      <c r="M379" s="154" t="s">
        <v>199</v>
      </c>
      <c r="N379" s="154" t="s">
        <v>199</v>
      </c>
      <c r="O379" s="154" t="s">
        <v>199</v>
      </c>
      <c r="P379" s="154" t="s">
        <v>199</v>
      </c>
      <c r="Q379" s="154" t="s">
        <v>199</v>
      </c>
      <c r="R379" s="154" t="s">
        <v>199</v>
      </c>
      <c r="S379" s="154" t="s">
        <v>199</v>
      </c>
      <c r="T379" s="154" t="s">
        <v>199</v>
      </c>
      <c r="U379" s="154" t="s">
        <v>199</v>
      </c>
      <c r="V379" s="154" t="s">
        <v>199</v>
      </c>
      <c r="W379" s="154" t="s">
        <v>199</v>
      </c>
      <c r="X379" s="154" t="s">
        <v>199</v>
      </c>
      <c r="Y379" s="154" t="s">
        <v>199</v>
      </c>
      <c r="Z379" s="154" t="s">
        <v>199</v>
      </c>
      <c r="AA379" s="154" t="s">
        <v>199</v>
      </c>
      <c r="AB379" s="154" t="s">
        <v>199</v>
      </c>
      <c r="AC379" s="154" t="s">
        <v>199</v>
      </c>
      <c r="AD379" s="154" t="s">
        <v>199</v>
      </c>
      <c r="AE379" s="154" t="s">
        <v>199</v>
      </c>
      <c r="AF379" s="154" t="s">
        <v>199</v>
      </c>
      <c r="AG379" s="154" t="s">
        <v>199</v>
      </c>
      <c r="AH379" s="154" t="s">
        <v>199</v>
      </c>
      <c r="AI379" s="154" t="s">
        <v>199</v>
      </c>
      <c r="AJ379" s="154" t="s">
        <v>199</v>
      </c>
      <c r="AK379" s="154" t="s">
        <v>199</v>
      </c>
      <c r="AL379" s="154" t="s">
        <v>199</v>
      </c>
      <c r="AM379" s="154" t="s">
        <v>199</v>
      </c>
      <c r="AN379" s="154" t="s">
        <v>199</v>
      </c>
      <c r="AO379" s="154" t="s">
        <v>199</v>
      </c>
      <c r="AP379" s="154" t="s">
        <v>199</v>
      </c>
      <c r="AQ379" s="154" t="s">
        <v>199</v>
      </c>
      <c r="AR379" s="154" t="s">
        <v>199</v>
      </c>
      <c r="AS379" s="154" t="s">
        <v>199</v>
      </c>
      <c r="AT379" s="154" t="s">
        <v>199</v>
      </c>
      <c r="AU379" s="154" t="s">
        <v>199</v>
      </c>
      <c r="AV379" s="154" t="s">
        <v>199</v>
      </c>
      <c r="AW379" s="153">
        <v>-142.6</v>
      </c>
      <c r="AX379" s="153">
        <v>-116</v>
      </c>
      <c r="AY379" s="153">
        <v>-106</v>
      </c>
      <c r="AZ379" s="153">
        <v>-80</v>
      </c>
      <c r="BA379" s="153">
        <v>-90</v>
      </c>
      <c r="BB379" s="153">
        <v>-100</v>
      </c>
      <c r="BC379" s="153">
        <v>-85</v>
      </c>
      <c r="BD379" s="153">
        <v>-110</v>
      </c>
      <c r="BE379" s="153">
        <v>-110</v>
      </c>
      <c r="BF379" s="153">
        <v>-95</v>
      </c>
      <c r="BG379" s="153">
        <v>-97.9</v>
      </c>
      <c r="BH379" s="153">
        <v>-100</v>
      </c>
      <c r="BI379" s="153">
        <v>-90</v>
      </c>
      <c r="BJ379" s="153">
        <v>-100</v>
      </c>
      <c r="BK379" s="153">
        <v>-115</v>
      </c>
      <c r="BL379" s="153">
        <v>-100</v>
      </c>
      <c r="BM379" s="153">
        <v>-105</v>
      </c>
      <c r="BN379" s="153">
        <v>-115</v>
      </c>
      <c r="BO379" s="153">
        <v>-128</v>
      </c>
      <c r="BP379" s="153">
        <v>-20</v>
      </c>
      <c r="BQ379" s="153">
        <v>-137</v>
      </c>
      <c r="BR379" s="153">
        <v>-132</v>
      </c>
      <c r="BS379" s="153">
        <v>-149.1</v>
      </c>
      <c r="BT379" s="153">
        <v>-144</v>
      </c>
      <c r="BU379" s="153">
        <v>-153.5</v>
      </c>
      <c r="BV379" s="153">
        <v>-171</v>
      </c>
      <c r="BW379" s="153">
        <v>-172</v>
      </c>
      <c r="BX379" s="153">
        <v>-178</v>
      </c>
      <c r="BY379" s="153">
        <v>-134</v>
      </c>
      <c r="BZ379" s="153">
        <v>-176</v>
      </c>
      <c r="CA379" s="153">
        <v>-201</v>
      </c>
      <c r="CB379" s="153">
        <v>-209</v>
      </c>
      <c r="CC379" s="153">
        <v>-202</v>
      </c>
      <c r="CD379" s="153">
        <v>-231</v>
      </c>
      <c r="CE379" s="153">
        <v>-237</v>
      </c>
      <c r="CF379" s="153">
        <v>-236</v>
      </c>
      <c r="CG379" s="153">
        <v>-223</v>
      </c>
      <c r="CH379" s="153">
        <v>-214</v>
      </c>
      <c r="CI379" s="153">
        <v>-226</v>
      </c>
      <c r="CJ379" s="153">
        <v>-272.8</v>
      </c>
      <c r="CK379" s="153">
        <v>-255</v>
      </c>
      <c r="CL379" s="153">
        <v>-182</v>
      </c>
      <c r="CM379" s="153">
        <v>-192</v>
      </c>
      <c r="CN379" s="153">
        <v>-187</v>
      </c>
      <c r="CO379" s="153">
        <v>-203</v>
      </c>
      <c r="CP379" s="153">
        <v>-171</v>
      </c>
      <c r="CQ379" s="153">
        <v>-174</v>
      </c>
      <c r="CR379" s="153">
        <v>-204</v>
      </c>
      <c r="CS379" s="153">
        <v>-175</v>
      </c>
      <c r="CT379" s="153">
        <v>-203</v>
      </c>
      <c r="CU379" s="153">
        <v>-235</v>
      </c>
      <c r="CV379" s="153">
        <v>-238</v>
      </c>
      <c r="CW379" s="153">
        <v>-242.2</v>
      </c>
      <c r="CX379" s="153">
        <v>-331</v>
      </c>
      <c r="CY379" s="153">
        <v>-331</v>
      </c>
      <c r="CZ379" s="153">
        <v>-331</v>
      </c>
      <c r="DA379" s="153">
        <v>-331</v>
      </c>
      <c r="DB379" s="154" t="s">
        <v>199</v>
      </c>
      <c r="DC379" s="154" t="s">
        <v>199</v>
      </c>
      <c r="DD379" s="154" t="s">
        <v>199</v>
      </c>
      <c r="DE379" s="154" t="s">
        <v>199</v>
      </c>
    </row>
    <row r="380" spans="1:109" x14ac:dyDescent="0.1">
      <c r="A380" s="113" t="s">
        <v>214</v>
      </c>
      <c r="B380" s="154" t="s">
        <v>199</v>
      </c>
      <c r="C380" s="154" t="s">
        <v>199</v>
      </c>
      <c r="D380" s="154" t="s">
        <v>199</v>
      </c>
      <c r="E380" s="154" t="s">
        <v>199</v>
      </c>
      <c r="F380" s="154" t="s">
        <v>199</v>
      </c>
      <c r="G380" s="154" t="s">
        <v>199</v>
      </c>
      <c r="H380" s="154" t="s">
        <v>199</v>
      </c>
      <c r="I380" s="154" t="s">
        <v>199</v>
      </c>
      <c r="J380" s="154" t="s">
        <v>199</v>
      </c>
      <c r="K380" s="154" t="s">
        <v>199</v>
      </c>
      <c r="L380" s="154" t="s">
        <v>199</v>
      </c>
      <c r="M380" s="154" t="s">
        <v>199</v>
      </c>
      <c r="N380" s="154" t="s">
        <v>199</v>
      </c>
      <c r="O380" s="154" t="s">
        <v>199</v>
      </c>
      <c r="P380" s="154" t="s">
        <v>199</v>
      </c>
      <c r="Q380" s="154" t="s">
        <v>199</v>
      </c>
      <c r="R380" s="154" t="s">
        <v>199</v>
      </c>
      <c r="S380" s="154" t="s">
        <v>199</v>
      </c>
      <c r="T380" s="154" t="s">
        <v>199</v>
      </c>
      <c r="U380" s="154" t="s">
        <v>199</v>
      </c>
      <c r="V380" s="154" t="s">
        <v>199</v>
      </c>
      <c r="W380" s="154" t="s">
        <v>199</v>
      </c>
      <c r="X380" s="154" t="s">
        <v>199</v>
      </c>
      <c r="Y380" s="154" t="s">
        <v>199</v>
      </c>
      <c r="Z380" s="154" t="s">
        <v>199</v>
      </c>
      <c r="AA380" s="154" t="s">
        <v>199</v>
      </c>
      <c r="AB380" s="154" t="s">
        <v>199</v>
      </c>
      <c r="AC380" s="154" t="s">
        <v>199</v>
      </c>
      <c r="AD380" s="154" t="s">
        <v>199</v>
      </c>
      <c r="AE380" s="154" t="s">
        <v>199</v>
      </c>
      <c r="AF380" s="154" t="s">
        <v>199</v>
      </c>
      <c r="AG380" s="154" t="s">
        <v>199</v>
      </c>
      <c r="AH380" s="154" t="s">
        <v>199</v>
      </c>
      <c r="AI380" s="154" t="s">
        <v>199</v>
      </c>
      <c r="AJ380" s="154" t="s">
        <v>199</v>
      </c>
      <c r="AK380" s="154" t="s">
        <v>199</v>
      </c>
      <c r="AL380" s="154" t="s">
        <v>199</v>
      </c>
      <c r="AM380" s="154" t="s">
        <v>199</v>
      </c>
      <c r="AN380" s="154" t="s">
        <v>199</v>
      </c>
      <c r="AO380" s="154" t="s">
        <v>199</v>
      </c>
      <c r="AP380" s="154" t="s">
        <v>199</v>
      </c>
      <c r="AQ380" s="154" t="s">
        <v>199</v>
      </c>
      <c r="AR380" s="154" t="s">
        <v>199</v>
      </c>
      <c r="AS380" s="154" t="s">
        <v>199</v>
      </c>
      <c r="AT380" s="154" t="s">
        <v>199</v>
      </c>
      <c r="AU380" s="154" t="s">
        <v>199</v>
      </c>
      <c r="AV380" s="154" t="s">
        <v>199</v>
      </c>
      <c r="AW380" s="148">
        <v>22.95373</v>
      </c>
      <c r="AX380" s="148">
        <v>24.962499999999999</v>
      </c>
      <c r="AY380" s="148">
        <v>24.87087</v>
      </c>
      <c r="AZ380" s="148">
        <v>8.3920399999999997</v>
      </c>
      <c r="BA380" s="148">
        <v>17.715350000000001</v>
      </c>
      <c r="BB380" s="148">
        <v>5.4787699999999999</v>
      </c>
      <c r="BC380" s="148">
        <v>7.9540199999999999</v>
      </c>
      <c r="BD380" s="148">
        <v>3.71977</v>
      </c>
      <c r="BE380" s="148">
        <v>4.6400399999999999</v>
      </c>
      <c r="BF380" s="148">
        <v>8.2007499999999993</v>
      </c>
      <c r="BG380" s="148">
        <v>11.36056</v>
      </c>
      <c r="BH380" s="148">
        <v>10.286519999999999</v>
      </c>
      <c r="BI380" s="148">
        <v>6.5147599999999999</v>
      </c>
      <c r="BJ380" s="148">
        <v>11.943440000000001</v>
      </c>
      <c r="BK380" s="148">
        <v>6.0097100000000001</v>
      </c>
      <c r="BL380" s="148">
        <v>15.813549999999999</v>
      </c>
      <c r="BM380" s="148">
        <v>19.532789999999999</v>
      </c>
      <c r="BN380" s="148">
        <v>19.799430000000001</v>
      </c>
      <c r="BO380" s="148">
        <v>10.396839999999999</v>
      </c>
      <c r="BP380" s="148">
        <v>40.992289999999997</v>
      </c>
      <c r="BQ380" s="148">
        <v>7.1957300000000002</v>
      </c>
      <c r="BR380" s="148">
        <v>10.482430000000001</v>
      </c>
      <c r="BS380" s="148">
        <v>12.289300000000001</v>
      </c>
      <c r="BT380" s="148">
        <v>16.309760000000001</v>
      </c>
      <c r="BU380" s="148">
        <v>11.049300000000001</v>
      </c>
      <c r="BV380" s="148">
        <v>18.673850000000002</v>
      </c>
      <c r="BW380" s="148">
        <v>19.031690000000001</v>
      </c>
      <c r="BX380" s="148">
        <v>15.49025</v>
      </c>
      <c r="BY380" s="148">
        <v>27.804300000000001</v>
      </c>
      <c r="BZ380" s="148">
        <v>16.766670000000001</v>
      </c>
      <c r="CA380" s="148">
        <v>13.243919999999999</v>
      </c>
      <c r="CB380" s="148">
        <v>13.407019999999999</v>
      </c>
      <c r="CC380" s="148">
        <v>9.1523400000000006</v>
      </c>
      <c r="CD380" s="148">
        <v>53.973779999999998</v>
      </c>
      <c r="CE380" s="148">
        <v>10.821339999999999</v>
      </c>
      <c r="CF380" s="148">
        <v>6.33561</v>
      </c>
      <c r="CG380" s="148">
        <v>7.6238099999999998</v>
      </c>
      <c r="CH380" s="148">
        <v>8.9042899999999996</v>
      </c>
      <c r="CI380" s="148">
        <v>15.308149999999999</v>
      </c>
      <c r="CJ380" s="148">
        <v>15.327719999999999</v>
      </c>
      <c r="CK380" s="148">
        <v>29.502120000000001</v>
      </c>
      <c r="CL380" s="148">
        <v>17.222829999999998</v>
      </c>
      <c r="CM380" s="148">
        <v>17.914149999999999</v>
      </c>
      <c r="CN380" s="148">
        <v>13.55832</v>
      </c>
      <c r="CO380" s="148">
        <v>13.433009999999999</v>
      </c>
      <c r="CP380" s="148">
        <v>19.462959999999999</v>
      </c>
      <c r="CQ380" s="148">
        <v>10.36045</v>
      </c>
      <c r="CR380" s="148">
        <v>6.6936799999999996</v>
      </c>
      <c r="CS380" s="148">
        <v>81.316680000000005</v>
      </c>
      <c r="CT380" s="148">
        <v>47.890909999999998</v>
      </c>
      <c r="CU380" s="148">
        <v>40.727490000000003</v>
      </c>
      <c r="CV380" s="148">
        <v>41.326949999999997</v>
      </c>
      <c r="CW380" s="148">
        <v>38.76314</v>
      </c>
      <c r="CX380" s="148">
        <v>1</v>
      </c>
      <c r="CY380" s="148">
        <v>1</v>
      </c>
      <c r="CZ380" s="148">
        <v>1</v>
      </c>
      <c r="DA380" s="148">
        <v>1</v>
      </c>
      <c r="DB380" s="154" t="s">
        <v>199</v>
      </c>
      <c r="DC380" s="154" t="s">
        <v>199</v>
      </c>
      <c r="DD380" s="154" t="s">
        <v>199</v>
      </c>
      <c r="DE380" s="154" t="s">
        <v>199</v>
      </c>
    </row>
    <row r="381" spans="1:109" x14ac:dyDescent="0.1">
      <c r="A381" s="113" t="s">
        <v>215</v>
      </c>
      <c r="B381" s="154" t="s">
        <v>199</v>
      </c>
      <c r="C381" s="154" t="s">
        <v>199</v>
      </c>
      <c r="D381" s="154" t="s">
        <v>199</v>
      </c>
      <c r="E381" s="154" t="s">
        <v>199</v>
      </c>
      <c r="F381" s="154" t="s">
        <v>199</v>
      </c>
      <c r="G381" s="154" t="s">
        <v>199</v>
      </c>
      <c r="H381" s="154" t="s">
        <v>199</v>
      </c>
      <c r="I381" s="154" t="s">
        <v>199</v>
      </c>
      <c r="J381" s="154" t="s">
        <v>199</v>
      </c>
      <c r="K381" s="154" t="s">
        <v>199</v>
      </c>
      <c r="L381" s="154" t="s">
        <v>199</v>
      </c>
      <c r="M381" s="154" t="s">
        <v>199</v>
      </c>
      <c r="N381" s="154" t="s">
        <v>199</v>
      </c>
      <c r="O381" s="154" t="s">
        <v>199</v>
      </c>
      <c r="P381" s="154" t="s">
        <v>199</v>
      </c>
      <c r="Q381" s="154" t="s">
        <v>199</v>
      </c>
      <c r="R381" s="154" t="s">
        <v>199</v>
      </c>
      <c r="S381" s="154" t="s">
        <v>199</v>
      </c>
      <c r="T381" s="154" t="s">
        <v>199</v>
      </c>
      <c r="U381" s="154" t="s">
        <v>199</v>
      </c>
      <c r="V381" s="154" t="s">
        <v>199</v>
      </c>
      <c r="W381" s="154" t="s">
        <v>199</v>
      </c>
      <c r="X381" s="154" t="s">
        <v>199</v>
      </c>
      <c r="Y381" s="154" t="s">
        <v>199</v>
      </c>
      <c r="Z381" s="154" t="s">
        <v>199</v>
      </c>
      <c r="AA381" s="154" t="s">
        <v>199</v>
      </c>
      <c r="AB381" s="154" t="s">
        <v>199</v>
      </c>
      <c r="AC381" s="154" t="s">
        <v>199</v>
      </c>
      <c r="AD381" s="154" t="s">
        <v>199</v>
      </c>
      <c r="AE381" s="154" t="s">
        <v>199</v>
      </c>
      <c r="AF381" s="154" t="s">
        <v>199</v>
      </c>
      <c r="AG381" s="154" t="s">
        <v>199</v>
      </c>
      <c r="AH381" s="154" t="s">
        <v>199</v>
      </c>
      <c r="AI381" s="154" t="s">
        <v>199</v>
      </c>
      <c r="AJ381" s="154" t="s">
        <v>199</v>
      </c>
      <c r="AK381" s="154" t="s">
        <v>199</v>
      </c>
      <c r="AL381" s="154" t="s">
        <v>199</v>
      </c>
      <c r="AM381" s="154" t="s">
        <v>199</v>
      </c>
      <c r="AN381" s="154" t="s">
        <v>199</v>
      </c>
      <c r="AO381" s="154" t="s">
        <v>199</v>
      </c>
      <c r="AP381" s="154" t="s">
        <v>199</v>
      </c>
      <c r="AQ381" s="154" t="s">
        <v>199</v>
      </c>
      <c r="AR381" s="154" t="s">
        <v>199</v>
      </c>
      <c r="AS381" s="154" t="s">
        <v>199</v>
      </c>
      <c r="AT381" s="154" t="s">
        <v>199</v>
      </c>
      <c r="AU381" s="154" t="s">
        <v>199</v>
      </c>
      <c r="AV381" s="154" t="s">
        <v>199</v>
      </c>
      <c r="AW381" s="154" t="s">
        <v>164</v>
      </c>
      <c r="AX381" s="154" t="s">
        <v>164</v>
      </c>
      <c r="AY381" s="154" t="s">
        <v>263</v>
      </c>
      <c r="AZ381" s="154" t="s">
        <v>263</v>
      </c>
      <c r="BA381" s="154" t="s">
        <v>263</v>
      </c>
      <c r="BB381" s="154" t="s">
        <v>243</v>
      </c>
      <c r="BC381" s="154" t="s">
        <v>247</v>
      </c>
      <c r="BD381" s="154" t="s">
        <v>262</v>
      </c>
      <c r="BE381" s="154" t="s">
        <v>262</v>
      </c>
      <c r="BF381" s="154" t="s">
        <v>262</v>
      </c>
      <c r="BG381" s="154" t="s">
        <v>262</v>
      </c>
      <c r="BH381" s="154" t="s">
        <v>262</v>
      </c>
      <c r="BI381" s="154" t="s">
        <v>261</v>
      </c>
      <c r="BJ381" s="154" t="s">
        <v>262</v>
      </c>
      <c r="BK381" s="154" t="s">
        <v>245</v>
      </c>
      <c r="BL381" s="154" t="s">
        <v>325</v>
      </c>
      <c r="BM381" s="154" t="s">
        <v>294</v>
      </c>
      <c r="BN381" s="154" t="s">
        <v>463</v>
      </c>
      <c r="BO381" s="154" t="s">
        <v>463</v>
      </c>
      <c r="BP381" s="154" t="s">
        <v>251</v>
      </c>
      <c r="BQ381" s="154" t="s">
        <v>294</v>
      </c>
      <c r="BR381" s="154" t="s">
        <v>324</v>
      </c>
      <c r="BS381" s="154" t="s">
        <v>464</v>
      </c>
      <c r="BT381" s="154" t="s">
        <v>457</v>
      </c>
      <c r="BU381" s="154" t="s">
        <v>246</v>
      </c>
      <c r="BV381" s="154" t="s">
        <v>308</v>
      </c>
      <c r="BW381" s="154" t="s">
        <v>465</v>
      </c>
      <c r="BX381" s="154" t="s">
        <v>457</v>
      </c>
      <c r="BY381" s="154" t="s">
        <v>301</v>
      </c>
      <c r="BZ381" s="154" t="s">
        <v>457</v>
      </c>
      <c r="CA381" s="154" t="s">
        <v>309</v>
      </c>
      <c r="CB381" s="154" t="s">
        <v>457</v>
      </c>
      <c r="CC381" s="154" t="s">
        <v>457</v>
      </c>
      <c r="CD381" s="154" t="s">
        <v>301</v>
      </c>
      <c r="CE381" s="154" t="s">
        <v>308</v>
      </c>
      <c r="CF381" s="154" t="s">
        <v>301</v>
      </c>
      <c r="CG381" s="154" t="s">
        <v>457</v>
      </c>
      <c r="CH381" s="154" t="s">
        <v>300</v>
      </c>
      <c r="CI381" s="154" t="s">
        <v>248</v>
      </c>
      <c r="CJ381" s="154" t="s">
        <v>340</v>
      </c>
      <c r="CK381" s="154" t="s">
        <v>281</v>
      </c>
      <c r="CL381" s="154" t="s">
        <v>457</v>
      </c>
      <c r="CM381" s="154" t="s">
        <v>309</v>
      </c>
      <c r="CN381" s="154" t="s">
        <v>309</v>
      </c>
      <c r="CO381" s="154" t="s">
        <v>309</v>
      </c>
      <c r="CP381" s="154" t="s">
        <v>457</v>
      </c>
      <c r="CQ381" s="154" t="s">
        <v>309</v>
      </c>
      <c r="CR381" s="154" t="s">
        <v>465</v>
      </c>
      <c r="CS381" s="154" t="s">
        <v>457</v>
      </c>
      <c r="CT381" s="154" t="s">
        <v>309</v>
      </c>
      <c r="CU381" s="154" t="s">
        <v>309</v>
      </c>
      <c r="CV381" s="154" t="s">
        <v>309</v>
      </c>
      <c r="CW381" s="154" t="s">
        <v>309</v>
      </c>
      <c r="CX381" s="154" t="s">
        <v>242</v>
      </c>
      <c r="CY381" s="154" t="s">
        <v>242</v>
      </c>
      <c r="CZ381" s="154" t="s">
        <v>242</v>
      </c>
      <c r="DA381" s="154" t="s">
        <v>242</v>
      </c>
      <c r="DB381" s="154" t="s">
        <v>199</v>
      </c>
      <c r="DC381" s="154" t="s">
        <v>199</v>
      </c>
      <c r="DD381" s="154" t="s">
        <v>199</v>
      </c>
      <c r="DE381" s="154" t="s">
        <v>199</v>
      </c>
    </row>
    <row r="382" spans="1:109" x14ac:dyDescent="0.1">
      <c r="A382" s="113" t="s">
        <v>237</v>
      </c>
      <c r="B382" s="154" t="s">
        <v>199</v>
      </c>
      <c r="C382" s="154" t="s">
        <v>199</v>
      </c>
      <c r="D382" s="154" t="s">
        <v>199</v>
      </c>
      <c r="E382" s="154" t="s">
        <v>199</v>
      </c>
      <c r="F382" s="154" t="s">
        <v>199</v>
      </c>
      <c r="G382" s="154" t="s">
        <v>199</v>
      </c>
      <c r="H382" s="154" t="s">
        <v>199</v>
      </c>
      <c r="I382" s="154" t="s">
        <v>199</v>
      </c>
      <c r="J382" s="154" t="s">
        <v>199</v>
      </c>
      <c r="K382" s="154" t="s">
        <v>199</v>
      </c>
      <c r="L382" s="154" t="s">
        <v>199</v>
      </c>
      <c r="M382" s="154" t="s">
        <v>199</v>
      </c>
      <c r="N382" s="154" t="s">
        <v>199</v>
      </c>
      <c r="O382" s="154" t="s">
        <v>199</v>
      </c>
      <c r="P382" s="154" t="s">
        <v>199</v>
      </c>
      <c r="Q382" s="154" t="s">
        <v>199</v>
      </c>
      <c r="R382" s="154" t="s">
        <v>199</v>
      </c>
      <c r="S382" s="154" t="s">
        <v>199</v>
      </c>
      <c r="T382" s="154" t="s">
        <v>199</v>
      </c>
      <c r="U382" s="154" t="s">
        <v>199</v>
      </c>
      <c r="V382" s="154" t="s">
        <v>199</v>
      </c>
      <c r="W382" s="154" t="s">
        <v>199</v>
      </c>
      <c r="X382" s="154" t="s">
        <v>199</v>
      </c>
      <c r="Y382" s="154" t="s">
        <v>199</v>
      </c>
      <c r="Z382" s="154" t="s">
        <v>199</v>
      </c>
      <c r="AA382" s="154" t="s">
        <v>199</v>
      </c>
      <c r="AB382" s="154" t="s">
        <v>199</v>
      </c>
      <c r="AC382" s="154" t="s">
        <v>199</v>
      </c>
      <c r="AD382" s="154" t="s">
        <v>199</v>
      </c>
      <c r="AE382" s="154" t="s">
        <v>199</v>
      </c>
      <c r="AF382" s="154" t="s">
        <v>199</v>
      </c>
      <c r="AG382" s="154" t="s">
        <v>199</v>
      </c>
      <c r="AH382" s="154" t="s">
        <v>199</v>
      </c>
      <c r="AI382" s="154" t="s">
        <v>199</v>
      </c>
      <c r="AJ382" s="154" t="s">
        <v>199</v>
      </c>
      <c r="AK382" s="154" t="s">
        <v>199</v>
      </c>
      <c r="AL382" s="154" t="s">
        <v>199</v>
      </c>
      <c r="AM382" s="154" t="s">
        <v>199</v>
      </c>
      <c r="AN382" s="154" t="s">
        <v>199</v>
      </c>
      <c r="AO382" s="154" t="s">
        <v>199</v>
      </c>
      <c r="AP382" s="154" t="s">
        <v>199</v>
      </c>
      <c r="AQ382" s="154" t="s">
        <v>199</v>
      </c>
      <c r="AR382" s="154" t="s">
        <v>199</v>
      </c>
      <c r="AS382" s="154" t="s">
        <v>199</v>
      </c>
      <c r="AT382" s="154" t="s">
        <v>199</v>
      </c>
      <c r="AU382" s="154" t="s">
        <v>199</v>
      </c>
      <c r="AV382" s="154" t="s">
        <v>199</v>
      </c>
      <c r="AW382" s="154" t="s">
        <v>238</v>
      </c>
      <c r="AX382" s="154" t="s">
        <v>238</v>
      </c>
      <c r="AY382" s="154" t="s">
        <v>238</v>
      </c>
      <c r="AZ382" s="154" t="s">
        <v>238</v>
      </c>
      <c r="BA382" s="154" t="s">
        <v>238</v>
      </c>
      <c r="BB382" s="154" t="s">
        <v>238</v>
      </c>
      <c r="BC382" s="154" t="s">
        <v>238</v>
      </c>
      <c r="BD382" s="154" t="s">
        <v>238</v>
      </c>
      <c r="BE382" s="154" t="s">
        <v>238</v>
      </c>
      <c r="BF382" s="154" t="s">
        <v>238</v>
      </c>
      <c r="BG382" s="154" t="s">
        <v>238</v>
      </c>
      <c r="BH382" s="154" t="s">
        <v>238</v>
      </c>
      <c r="BI382" s="154" t="s">
        <v>238</v>
      </c>
      <c r="BJ382" s="154" t="s">
        <v>238</v>
      </c>
      <c r="BK382" s="154" t="s">
        <v>238</v>
      </c>
      <c r="BL382" s="154" t="s">
        <v>238</v>
      </c>
      <c r="BM382" s="154" t="s">
        <v>238</v>
      </c>
      <c r="BN382" s="154" t="s">
        <v>238</v>
      </c>
      <c r="BO382" s="154" t="s">
        <v>238</v>
      </c>
      <c r="BP382" s="154" t="s">
        <v>238</v>
      </c>
      <c r="BQ382" s="154" t="s">
        <v>238</v>
      </c>
      <c r="BR382" s="154" t="s">
        <v>238</v>
      </c>
      <c r="BS382" s="154" t="s">
        <v>238</v>
      </c>
      <c r="BT382" s="154" t="s">
        <v>238</v>
      </c>
      <c r="BU382" s="154" t="s">
        <v>238</v>
      </c>
      <c r="BV382" s="154" t="s">
        <v>238</v>
      </c>
      <c r="BW382" s="154" t="s">
        <v>238</v>
      </c>
      <c r="BX382" s="154" t="s">
        <v>238</v>
      </c>
      <c r="BY382" s="154" t="s">
        <v>238</v>
      </c>
      <c r="BZ382" s="154" t="s">
        <v>238</v>
      </c>
      <c r="CA382" s="154" t="s">
        <v>238</v>
      </c>
      <c r="CB382" s="154" t="s">
        <v>238</v>
      </c>
      <c r="CC382" s="154" t="s">
        <v>238</v>
      </c>
      <c r="CD382" s="154" t="s">
        <v>238</v>
      </c>
      <c r="CE382" s="154" t="s">
        <v>238</v>
      </c>
      <c r="CF382" s="154" t="s">
        <v>238</v>
      </c>
      <c r="CG382" s="154" t="s">
        <v>238</v>
      </c>
      <c r="CH382" s="154" t="s">
        <v>238</v>
      </c>
      <c r="CI382" s="154" t="s">
        <v>238</v>
      </c>
      <c r="CJ382" s="154" t="s">
        <v>238</v>
      </c>
      <c r="CK382" s="154" t="s">
        <v>238</v>
      </c>
      <c r="CL382" s="154" t="s">
        <v>238</v>
      </c>
      <c r="CM382" s="154" t="s">
        <v>238</v>
      </c>
      <c r="CN382" s="154" t="s">
        <v>238</v>
      </c>
      <c r="CO382" s="154" t="s">
        <v>238</v>
      </c>
      <c r="CP382" s="154" t="s">
        <v>238</v>
      </c>
      <c r="CQ382" s="154" t="s">
        <v>238</v>
      </c>
      <c r="CR382" s="154" t="s">
        <v>238</v>
      </c>
      <c r="CS382" s="154" t="s">
        <v>238</v>
      </c>
      <c r="CT382" s="154" t="s">
        <v>238</v>
      </c>
      <c r="CU382" s="154" t="s">
        <v>238</v>
      </c>
      <c r="CV382" s="154" t="s">
        <v>238</v>
      </c>
      <c r="CW382" s="154" t="s">
        <v>238</v>
      </c>
      <c r="CX382" s="154" t="s">
        <v>238</v>
      </c>
      <c r="CY382" s="154" t="s">
        <v>238</v>
      </c>
      <c r="CZ382" s="154" t="s">
        <v>238</v>
      </c>
      <c r="DA382" s="154" t="s">
        <v>238</v>
      </c>
      <c r="DB382" s="154" t="s">
        <v>199</v>
      </c>
      <c r="DC382" s="154" t="s">
        <v>199</v>
      </c>
      <c r="DD382" s="154" t="s">
        <v>199</v>
      </c>
      <c r="DE382" s="154" t="s">
        <v>199</v>
      </c>
    </row>
    <row r="383" spans="1:109" x14ac:dyDescent="0.1">
      <c r="A383" s="115" t="s">
        <v>310</v>
      </c>
      <c r="B383" s="154" t="s">
        <v>199</v>
      </c>
      <c r="C383" s="154" t="s">
        <v>199</v>
      </c>
      <c r="D383" s="154" t="s">
        <v>199</v>
      </c>
      <c r="E383" s="154" t="s">
        <v>199</v>
      </c>
      <c r="F383" s="154" t="s">
        <v>199</v>
      </c>
      <c r="G383" s="154" t="s">
        <v>199</v>
      </c>
      <c r="H383" s="154" t="s">
        <v>199</v>
      </c>
      <c r="I383" s="154" t="s">
        <v>199</v>
      </c>
      <c r="J383" s="154" t="s">
        <v>199</v>
      </c>
      <c r="K383" s="154" t="s">
        <v>199</v>
      </c>
      <c r="L383" s="154" t="s">
        <v>199</v>
      </c>
      <c r="M383" s="154" t="s">
        <v>199</v>
      </c>
      <c r="N383" s="154" t="s">
        <v>199</v>
      </c>
      <c r="O383" s="154" t="s">
        <v>199</v>
      </c>
      <c r="P383" s="154" t="s">
        <v>199</v>
      </c>
      <c r="Q383" s="154" t="s">
        <v>199</v>
      </c>
      <c r="R383" s="154" t="s">
        <v>199</v>
      </c>
      <c r="S383" s="154" t="s">
        <v>199</v>
      </c>
      <c r="T383" s="154" t="s">
        <v>199</v>
      </c>
      <c r="U383" s="154" t="s">
        <v>199</v>
      </c>
      <c r="V383" s="154" t="s">
        <v>199</v>
      </c>
      <c r="W383" s="154" t="s">
        <v>199</v>
      </c>
      <c r="X383" s="154" t="s">
        <v>199</v>
      </c>
      <c r="Y383" s="154" t="s">
        <v>199</v>
      </c>
      <c r="Z383" s="154" t="s">
        <v>199</v>
      </c>
      <c r="AA383" s="154" t="s">
        <v>199</v>
      </c>
      <c r="AB383" s="154" t="s">
        <v>199</v>
      </c>
      <c r="AC383" s="154" t="s">
        <v>199</v>
      </c>
      <c r="AD383" s="154" t="s">
        <v>199</v>
      </c>
      <c r="AE383" s="154" t="s">
        <v>199</v>
      </c>
      <c r="AF383" s="154" t="s">
        <v>199</v>
      </c>
      <c r="AG383" s="154" t="s">
        <v>199</v>
      </c>
      <c r="AH383" s="154" t="s">
        <v>199</v>
      </c>
      <c r="AI383" s="154" t="s">
        <v>199</v>
      </c>
      <c r="AJ383" s="154" t="s">
        <v>199</v>
      </c>
      <c r="AK383" s="154" t="s">
        <v>199</v>
      </c>
      <c r="AL383" s="154" t="s">
        <v>199</v>
      </c>
      <c r="AM383" s="154" t="s">
        <v>199</v>
      </c>
      <c r="AN383" s="154" t="s">
        <v>199</v>
      </c>
      <c r="AO383" s="152">
        <v>1897</v>
      </c>
      <c r="AP383" s="152">
        <v>1907</v>
      </c>
      <c r="AQ383" s="152">
        <v>2800</v>
      </c>
      <c r="AR383" s="154" t="s">
        <v>199</v>
      </c>
      <c r="AS383" s="152">
        <v>2061</v>
      </c>
      <c r="AT383" s="152">
        <v>2433</v>
      </c>
      <c r="AU383" s="152">
        <v>3217</v>
      </c>
      <c r="AV383" s="152">
        <v>2787</v>
      </c>
      <c r="AW383" s="152">
        <v>2162</v>
      </c>
      <c r="AX383" s="152">
        <v>2641</v>
      </c>
      <c r="AY383" s="152">
        <v>3591</v>
      </c>
      <c r="AZ383" s="152">
        <v>3184</v>
      </c>
      <c r="BA383" s="152">
        <v>2403</v>
      </c>
      <c r="BB383" s="152">
        <v>2739</v>
      </c>
      <c r="BC383" s="152">
        <v>3662</v>
      </c>
      <c r="BD383" s="152">
        <v>3091</v>
      </c>
      <c r="BE383" s="152">
        <v>2725</v>
      </c>
      <c r="BF383" s="152">
        <v>2725</v>
      </c>
      <c r="BG383" s="152">
        <v>3731</v>
      </c>
      <c r="BH383" s="152">
        <v>3103</v>
      </c>
      <c r="BI383" s="152">
        <v>2670</v>
      </c>
      <c r="BJ383" s="152">
        <v>2541</v>
      </c>
      <c r="BK383" s="152">
        <v>3677</v>
      </c>
      <c r="BL383" s="152">
        <v>3048</v>
      </c>
      <c r="BM383" s="152">
        <v>2497</v>
      </c>
      <c r="BN383" s="152">
        <v>2726</v>
      </c>
      <c r="BO383" s="152">
        <v>3593</v>
      </c>
      <c r="BP383" s="152">
        <v>2888</v>
      </c>
      <c r="BQ383" s="152">
        <v>2163</v>
      </c>
      <c r="BR383" s="152">
        <v>2583</v>
      </c>
      <c r="BS383" s="152">
        <v>3395</v>
      </c>
      <c r="BT383" s="152">
        <v>2780</v>
      </c>
      <c r="BU383" s="152">
        <v>2051</v>
      </c>
      <c r="BV383" s="152">
        <v>2475</v>
      </c>
      <c r="BW383" s="152">
        <v>3352</v>
      </c>
      <c r="BX383" s="152">
        <v>2859</v>
      </c>
      <c r="BY383" s="152">
        <v>2203</v>
      </c>
      <c r="BZ383" s="152">
        <v>2561</v>
      </c>
      <c r="CA383" s="152">
        <v>3300</v>
      </c>
      <c r="CB383" s="152">
        <v>3047</v>
      </c>
      <c r="CC383" s="152">
        <v>2090</v>
      </c>
      <c r="CD383" s="152">
        <v>2554</v>
      </c>
      <c r="CE383" s="152">
        <v>3348</v>
      </c>
      <c r="CF383" s="152">
        <v>3020</v>
      </c>
      <c r="CG383" s="152">
        <v>2383</v>
      </c>
      <c r="CH383" s="152">
        <v>2773</v>
      </c>
      <c r="CI383" s="152">
        <v>2233</v>
      </c>
      <c r="CJ383" s="152">
        <v>2964</v>
      </c>
      <c r="CK383" s="152">
        <v>2528</v>
      </c>
      <c r="CL383" s="152">
        <v>2977</v>
      </c>
      <c r="CM383" s="152">
        <v>3606</v>
      </c>
      <c r="CN383" s="152">
        <v>3424</v>
      </c>
      <c r="CO383" s="152">
        <v>2420</v>
      </c>
      <c r="CP383" s="152">
        <v>3487</v>
      </c>
      <c r="CQ383" s="152">
        <v>3800</v>
      </c>
      <c r="CR383" s="152">
        <v>3663</v>
      </c>
      <c r="CS383" s="152">
        <v>2427</v>
      </c>
      <c r="CT383" s="153">
        <v>3521.2063600000001</v>
      </c>
      <c r="CU383" s="153">
        <v>3946.09148</v>
      </c>
      <c r="CV383" s="153">
        <v>3871.5833899999998</v>
      </c>
      <c r="CW383" s="153">
        <v>2757.3604500000001</v>
      </c>
      <c r="CX383" s="153">
        <v>3762.5164199999999</v>
      </c>
      <c r="CY383" s="153">
        <v>4246.11949</v>
      </c>
      <c r="CZ383" s="153">
        <v>4069.3132999999998</v>
      </c>
      <c r="DA383" s="153">
        <v>2986.47399</v>
      </c>
      <c r="DB383" s="153">
        <v>3988.0676800000001</v>
      </c>
      <c r="DC383" s="153">
        <v>4621.0830400000004</v>
      </c>
      <c r="DD383" s="153">
        <v>4448.3091899999999</v>
      </c>
      <c r="DE383" s="153">
        <v>3254.1295799999998</v>
      </c>
    </row>
    <row r="384" spans="1:109" x14ac:dyDescent="0.1">
      <c r="A384" s="113" t="s">
        <v>210</v>
      </c>
      <c r="B384" s="154" t="s">
        <v>199</v>
      </c>
      <c r="C384" s="154" t="s">
        <v>199</v>
      </c>
      <c r="D384" s="154" t="s">
        <v>199</v>
      </c>
      <c r="E384" s="154" t="s">
        <v>199</v>
      </c>
      <c r="F384" s="154" t="s">
        <v>199</v>
      </c>
      <c r="G384" s="154" t="s">
        <v>199</v>
      </c>
      <c r="H384" s="154" t="s">
        <v>199</v>
      </c>
      <c r="I384" s="154" t="s">
        <v>199</v>
      </c>
      <c r="J384" s="154" t="s">
        <v>199</v>
      </c>
      <c r="K384" s="154" t="s">
        <v>199</v>
      </c>
      <c r="L384" s="154" t="s">
        <v>199</v>
      </c>
      <c r="M384" s="154" t="s">
        <v>199</v>
      </c>
      <c r="N384" s="154" t="s">
        <v>199</v>
      </c>
      <c r="O384" s="154" t="s">
        <v>199</v>
      </c>
      <c r="P384" s="154" t="s">
        <v>199</v>
      </c>
      <c r="Q384" s="154" t="s">
        <v>199</v>
      </c>
      <c r="R384" s="154" t="s">
        <v>199</v>
      </c>
      <c r="S384" s="154" t="s">
        <v>199</v>
      </c>
      <c r="T384" s="154" t="s">
        <v>199</v>
      </c>
      <c r="U384" s="154" t="s">
        <v>199</v>
      </c>
      <c r="V384" s="154" t="s">
        <v>199</v>
      </c>
      <c r="W384" s="154" t="s">
        <v>199</v>
      </c>
      <c r="X384" s="154" t="s">
        <v>199</v>
      </c>
      <c r="Y384" s="154" t="s">
        <v>199</v>
      </c>
      <c r="Z384" s="154" t="s">
        <v>199</v>
      </c>
      <c r="AA384" s="154" t="s">
        <v>199</v>
      </c>
      <c r="AB384" s="154" t="s">
        <v>199</v>
      </c>
      <c r="AC384" s="154" t="s">
        <v>199</v>
      </c>
      <c r="AD384" s="154" t="s">
        <v>199</v>
      </c>
      <c r="AE384" s="154" t="s">
        <v>199</v>
      </c>
      <c r="AF384" s="154" t="s">
        <v>199</v>
      </c>
      <c r="AG384" s="154" t="s">
        <v>199</v>
      </c>
      <c r="AH384" s="154" t="s">
        <v>199</v>
      </c>
      <c r="AI384" s="154" t="s">
        <v>199</v>
      </c>
      <c r="AJ384" s="154" t="s">
        <v>199</v>
      </c>
      <c r="AK384" s="154" t="s">
        <v>199</v>
      </c>
      <c r="AL384" s="154" t="s">
        <v>199</v>
      </c>
      <c r="AM384" s="154" t="s">
        <v>199</v>
      </c>
      <c r="AN384" s="154" t="s">
        <v>199</v>
      </c>
      <c r="AO384" s="153">
        <v>1839</v>
      </c>
      <c r="AP384" s="153">
        <v>1966.5</v>
      </c>
      <c r="AQ384" s="153">
        <v>2704.3330000000001</v>
      </c>
      <c r="AR384" s="154" t="s">
        <v>199</v>
      </c>
      <c r="AS384" s="154" t="s">
        <v>199</v>
      </c>
      <c r="AT384" s="153">
        <v>2262</v>
      </c>
      <c r="AU384" s="153">
        <v>3091.3333299999999</v>
      </c>
      <c r="AV384" s="153">
        <v>2718.75</v>
      </c>
      <c r="AW384" s="153">
        <v>2192.25</v>
      </c>
      <c r="AX384" s="153">
        <v>2652.5320000000002</v>
      </c>
      <c r="AY384" s="153">
        <v>3554.5216700000001</v>
      </c>
      <c r="AZ384" s="153">
        <v>3081.8285700000001</v>
      </c>
      <c r="BA384" s="153">
        <v>2358.5500000000002</v>
      </c>
      <c r="BB384" s="153">
        <v>2646.9</v>
      </c>
      <c r="BC384" s="153">
        <v>3612.5333300000002</v>
      </c>
      <c r="BD384" s="153">
        <v>3037.1</v>
      </c>
      <c r="BE384" s="153">
        <v>2642.4250000000002</v>
      </c>
      <c r="BF384" s="153">
        <v>2690.55</v>
      </c>
      <c r="BG384" s="153">
        <v>3767.0644400000001</v>
      </c>
      <c r="BH384" s="153">
        <v>3158.1252500000001</v>
      </c>
      <c r="BI384" s="153">
        <v>2737.7902199999999</v>
      </c>
      <c r="BJ384" s="153">
        <v>2618.7341099999999</v>
      </c>
      <c r="BK384" s="153">
        <v>3684.2985399999998</v>
      </c>
      <c r="BL384" s="153">
        <v>3040.8990600000002</v>
      </c>
      <c r="BM384" s="153">
        <v>2408.09564</v>
      </c>
      <c r="BN384" s="153">
        <v>2423.9744000000001</v>
      </c>
      <c r="BO384" s="153">
        <v>3426.7011000000002</v>
      </c>
      <c r="BP384" s="153">
        <v>2862.4069</v>
      </c>
      <c r="BQ384" s="153">
        <v>2108.3283200000001</v>
      </c>
      <c r="BR384" s="153">
        <v>2507.52448</v>
      </c>
      <c r="BS384" s="153">
        <v>3293.1942399999998</v>
      </c>
      <c r="BT384" s="153">
        <v>2734.2463400000001</v>
      </c>
      <c r="BU384" s="153">
        <v>2072.9961800000001</v>
      </c>
      <c r="BV384" s="153">
        <v>2494.1889999999999</v>
      </c>
      <c r="BW384" s="153">
        <v>3268.9472000000001</v>
      </c>
      <c r="BX384" s="153">
        <v>2776.6763500000002</v>
      </c>
      <c r="BY384" s="153">
        <v>2160.70381</v>
      </c>
      <c r="BZ384" s="153">
        <v>2475.6119199999998</v>
      </c>
      <c r="CA384" s="153">
        <v>3287.5611100000001</v>
      </c>
      <c r="CB384" s="153">
        <v>2996.8954600000002</v>
      </c>
      <c r="CC384" s="153">
        <v>2326.7691</v>
      </c>
      <c r="CD384" s="153">
        <v>2461.8771099999999</v>
      </c>
      <c r="CE384" s="153">
        <v>3273.7657300000001</v>
      </c>
      <c r="CF384" s="153">
        <v>3000.2947300000001</v>
      </c>
      <c r="CG384" s="153">
        <v>2366.1867000000002</v>
      </c>
      <c r="CH384" s="153">
        <v>2399.6776500000001</v>
      </c>
      <c r="CI384" s="153">
        <v>2201.4081999999999</v>
      </c>
      <c r="CJ384" s="153">
        <v>2443.7053999999998</v>
      </c>
      <c r="CK384" s="153">
        <v>2237.9869100000001</v>
      </c>
      <c r="CL384" s="153">
        <v>2721.1091200000001</v>
      </c>
      <c r="CM384" s="153">
        <v>3020.8912399999999</v>
      </c>
      <c r="CN384" s="153">
        <v>3111.23533</v>
      </c>
      <c r="CO384" s="153">
        <v>2236.7914000000001</v>
      </c>
      <c r="CP384" s="153">
        <v>3165.98857</v>
      </c>
      <c r="CQ384" s="153">
        <v>3606.5377199999998</v>
      </c>
      <c r="CR384" s="153">
        <v>3471.9896199999998</v>
      </c>
      <c r="CS384" s="153">
        <v>2426.7771499999999</v>
      </c>
      <c r="CT384" s="154" t="s">
        <v>199</v>
      </c>
      <c r="CU384" s="154" t="s">
        <v>199</v>
      </c>
      <c r="CV384" s="154" t="s">
        <v>199</v>
      </c>
      <c r="CW384" s="154" t="s">
        <v>199</v>
      </c>
      <c r="CX384" s="154" t="s">
        <v>199</v>
      </c>
      <c r="CY384" s="154" t="s">
        <v>199</v>
      </c>
      <c r="CZ384" s="154" t="s">
        <v>199</v>
      </c>
      <c r="DA384" s="154" t="s">
        <v>199</v>
      </c>
      <c r="DB384" s="154" t="s">
        <v>199</v>
      </c>
      <c r="DC384" s="154" t="s">
        <v>199</v>
      </c>
      <c r="DD384" s="154" t="s">
        <v>199</v>
      </c>
      <c r="DE384" s="154" t="s">
        <v>199</v>
      </c>
    </row>
    <row r="385" spans="1:109" x14ac:dyDescent="0.1">
      <c r="A385" s="113" t="s">
        <v>211</v>
      </c>
      <c r="B385" s="154" t="s">
        <v>199</v>
      </c>
      <c r="C385" s="154" t="s">
        <v>199</v>
      </c>
      <c r="D385" s="154" t="s">
        <v>199</v>
      </c>
      <c r="E385" s="154" t="s">
        <v>199</v>
      </c>
      <c r="F385" s="154" t="s">
        <v>199</v>
      </c>
      <c r="G385" s="154" t="s">
        <v>199</v>
      </c>
      <c r="H385" s="154" t="s">
        <v>199</v>
      </c>
      <c r="I385" s="154" t="s">
        <v>199</v>
      </c>
      <c r="J385" s="154" t="s">
        <v>199</v>
      </c>
      <c r="K385" s="154" t="s">
        <v>199</v>
      </c>
      <c r="L385" s="154" t="s">
        <v>199</v>
      </c>
      <c r="M385" s="154" t="s">
        <v>199</v>
      </c>
      <c r="N385" s="154" t="s">
        <v>199</v>
      </c>
      <c r="O385" s="154" t="s">
        <v>199</v>
      </c>
      <c r="P385" s="154" t="s">
        <v>199</v>
      </c>
      <c r="Q385" s="154" t="s">
        <v>199</v>
      </c>
      <c r="R385" s="154" t="s">
        <v>199</v>
      </c>
      <c r="S385" s="154" t="s">
        <v>199</v>
      </c>
      <c r="T385" s="154" t="s">
        <v>199</v>
      </c>
      <c r="U385" s="154" t="s">
        <v>199</v>
      </c>
      <c r="V385" s="154" t="s">
        <v>199</v>
      </c>
      <c r="W385" s="154" t="s">
        <v>199</v>
      </c>
      <c r="X385" s="154" t="s">
        <v>199</v>
      </c>
      <c r="Y385" s="154" t="s">
        <v>199</v>
      </c>
      <c r="Z385" s="154" t="s">
        <v>199</v>
      </c>
      <c r="AA385" s="154" t="s">
        <v>199</v>
      </c>
      <c r="AB385" s="154" t="s">
        <v>199</v>
      </c>
      <c r="AC385" s="154" t="s">
        <v>199</v>
      </c>
      <c r="AD385" s="154" t="s">
        <v>199</v>
      </c>
      <c r="AE385" s="154" t="s">
        <v>199</v>
      </c>
      <c r="AF385" s="154" t="s">
        <v>199</v>
      </c>
      <c r="AG385" s="154" t="s">
        <v>199</v>
      </c>
      <c r="AH385" s="154" t="s">
        <v>199</v>
      </c>
      <c r="AI385" s="154" t="s">
        <v>199</v>
      </c>
      <c r="AJ385" s="154" t="s">
        <v>199</v>
      </c>
      <c r="AK385" s="154" t="s">
        <v>199</v>
      </c>
      <c r="AL385" s="154" t="s">
        <v>199</v>
      </c>
      <c r="AM385" s="154" t="s">
        <v>199</v>
      </c>
      <c r="AN385" s="154" t="s">
        <v>199</v>
      </c>
      <c r="AO385" s="153">
        <v>1839</v>
      </c>
      <c r="AP385" s="153">
        <v>1966.5</v>
      </c>
      <c r="AQ385" s="153">
        <v>2697</v>
      </c>
      <c r="AR385" s="154" t="s">
        <v>199</v>
      </c>
      <c r="AS385" s="154" t="s">
        <v>199</v>
      </c>
      <c r="AT385" s="153">
        <v>2262</v>
      </c>
      <c r="AU385" s="153">
        <v>3116</v>
      </c>
      <c r="AV385" s="153">
        <v>2718.5</v>
      </c>
      <c r="AW385" s="153">
        <v>2193</v>
      </c>
      <c r="AX385" s="153">
        <v>2675</v>
      </c>
      <c r="AY385" s="153">
        <v>3541.1</v>
      </c>
      <c r="AZ385" s="153">
        <v>3130</v>
      </c>
      <c r="BA385" s="153">
        <v>2349.1</v>
      </c>
      <c r="BB385" s="153">
        <v>2634</v>
      </c>
      <c r="BC385" s="153">
        <v>3620.1</v>
      </c>
      <c r="BD385" s="153">
        <v>3032.35</v>
      </c>
      <c r="BE385" s="153">
        <v>2671.35</v>
      </c>
      <c r="BF385" s="153">
        <v>2698.25</v>
      </c>
      <c r="BG385" s="153">
        <v>3750</v>
      </c>
      <c r="BH385" s="153">
        <v>3148.5</v>
      </c>
      <c r="BI385" s="153">
        <v>2754</v>
      </c>
      <c r="BJ385" s="153">
        <v>2611</v>
      </c>
      <c r="BK385" s="153">
        <v>3675</v>
      </c>
      <c r="BL385" s="153">
        <v>3039.5</v>
      </c>
      <c r="BM385" s="153">
        <v>2401</v>
      </c>
      <c r="BN385" s="153">
        <v>2435</v>
      </c>
      <c r="BO385" s="153">
        <v>3425</v>
      </c>
      <c r="BP385" s="153">
        <v>2879</v>
      </c>
      <c r="BQ385" s="153">
        <v>2104.9223499999998</v>
      </c>
      <c r="BR385" s="153">
        <v>2500</v>
      </c>
      <c r="BS385" s="153">
        <v>3312</v>
      </c>
      <c r="BT385" s="153">
        <v>2720.5</v>
      </c>
      <c r="BU385" s="153">
        <v>2077.2130000000002</v>
      </c>
      <c r="BV385" s="153">
        <v>2510</v>
      </c>
      <c r="BW385" s="153">
        <v>3273.4304000000002</v>
      </c>
      <c r="BX385" s="153">
        <v>2792</v>
      </c>
      <c r="BY385" s="153">
        <v>2161.4716400000002</v>
      </c>
      <c r="BZ385" s="153">
        <v>2474.9839999999999</v>
      </c>
      <c r="CA385" s="153">
        <v>3303</v>
      </c>
      <c r="CB385" s="153">
        <v>2974</v>
      </c>
      <c r="CC385" s="153">
        <v>2334.8000000000002</v>
      </c>
      <c r="CD385" s="153">
        <v>2445.3776800000001</v>
      </c>
      <c r="CE385" s="153">
        <v>3270.9090000000001</v>
      </c>
      <c r="CF385" s="153">
        <v>2997.6</v>
      </c>
      <c r="CG385" s="153">
        <v>2373</v>
      </c>
      <c r="CH385" s="153">
        <v>2426.5929999999998</v>
      </c>
      <c r="CI385" s="153">
        <v>2205</v>
      </c>
      <c r="CJ385" s="153">
        <v>2469.5</v>
      </c>
      <c r="CK385" s="153">
        <v>2240</v>
      </c>
      <c r="CL385" s="153">
        <v>2723</v>
      </c>
      <c r="CM385" s="153">
        <v>2992</v>
      </c>
      <c r="CN385" s="153">
        <v>3092</v>
      </c>
      <c r="CO385" s="153">
        <v>2215.5</v>
      </c>
      <c r="CP385" s="153">
        <v>3156</v>
      </c>
      <c r="CQ385" s="153">
        <v>3652.7</v>
      </c>
      <c r="CR385" s="153">
        <v>3448.3078599999999</v>
      </c>
      <c r="CS385" s="153">
        <v>2415.2800000000002</v>
      </c>
      <c r="CT385" s="153">
        <v>3525</v>
      </c>
      <c r="CU385" s="153">
        <v>3921</v>
      </c>
      <c r="CV385" s="153">
        <v>3876</v>
      </c>
      <c r="CW385" s="153">
        <v>2750</v>
      </c>
      <c r="CX385" s="153">
        <v>3723.3003199999998</v>
      </c>
      <c r="CY385" s="153">
        <v>4211</v>
      </c>
      <c r="CZ385" s="153">
        <v>4096.6936900000001</v>
      </c>
      <c r="DA385" s="153">
        <v>2989.7029900000002</v>
      </c>
      <c r="DB385" s="153">
        <v>3988.0676800000001</v>
      </c>
      <c r="DC385" s="153">
        <v>4621.0830400000004</v>
      </c>
      <c r="DD385" s="153">
        <v>4448.3091899999999</v>
      </c>
      <c r="DE385" s="153">
        <v>3254.1295799999998</v>
      </c>
    </row>
    <row r="386" spans="1:109" x14ac:dyDescent="0.1">
      <c r="A386" s="113" t="s">
        <v>212</v>
      </c>
      <c r="B386" s="154" t="s">
        <v>199</v>
      </c>
      <c r="C386" s="154" t="s">
        <v>199</v>
      </c>
      <c r="D386" s="154" t="s">
        <v>199</v>
      </c>
      <c r="E386" s="154" t="s">
        <v>199</v>
      </c>
      <c r="F386" s="154" t="s">
        <v>199</v>
      </c>
      <c r="G386" s="154" t="s">
        <v>199</v>
      </c>
      <c r="H386" s="154" t="s">
        <v>199</v>
      </c>
      <c r="I386" s="154" t="s">
        <v>199</v>
      </c>
      <c r="J386" s="154" t="s">
        <v>199</v>
      </c>
      <c r="K386" s="154" t="s">
        <v>199</v>
      </c>
      <c r="L386" s="154" t="s">
        <v>199</v>
      </c>
      <c r="M386" s="154" t="s">
        <v>199</v>
      </c>
      <c r="N386" s="154" t="s">
        <v>199</v>
      </c>
      <c r="O386" s="154" t="s">
        <v>199</v>
      </c>
      <c r="P386" s="154" t="s">
        <v>199</v>
      </c>
      <c r="Q386" s="154" t="s">
        <v>199</v>
      </c>
      <c r="R386" s="154" t="s">
        <v>199</v>
      </c>
      <c r="S386" s="154" t="s">
        <v>199</v>
      </c>
      <c r="T386" s="154" t="s">
        <v>199</v>
      </c>
      <c r="U386" s="154" t="s">
        <v>199</v>
      </c>
      <c r="V386" s="154" t="s">
        <v>199</v>
      </c>
      <c r="W386" s="154" t="s">
        <v>199</v>
      </c>
      <c r="X386" s="154" t="s">
        <v>199</v>
      </c>
      <c r="Y386" s="154" t="s">
        <v>199</v>
      </c>
      <c r="Z386" s="154" t="s">
        <v>199</v>
      </c>
      <c r="AA386" s="154" t="s">
        <v>199</v>
      </c>
      <c r="AB386" s="154" t="s">
        <v>199</v>
      </c>
      <c r="AC386" s="154" t="s">
        <v>199</v>
      </c>
      <c r="AD386" s="154" t="s">
        <v>199</v>
      </c>
      <c r="AE386" s="154" t="s">
        <v>199</v>
      </c>
      <c r="AF386" s="154" t="s">
        <v>199</v>
      </c>
      <c r="AG386" s="154" t="s">
        <v>199</v>
      </c>
      <c r="AH386" s="154" t="s">
        <v>199</v>
      </c>
      <c r="AI386" s="154" t="s">
        <v>199</v>
      </c>
      <c r="AJ386" s="154" t="s">
        <v>199</v>
      </c>
      <c r="AK386" s="154" t="s">
        <v>199</v>
      </c>
      <c r="AL386" s="154" t="s">
        <v>199</v>
      </c>
      <c r="AM386" s="154" t="s">
        <v>199</v>
      </c>
      <c r="AN386" s="154" t="s">
        <v>199</v>
      </c>
      <c r="AO386" s="153">
        <v>1839</v>
      </c>
      <c r="AP386" s="153">
        <v>2019</v>
      </c>
      <c r="AQ386" s="153">
        <v>2836</v>
      </c>
      <c r="AR386" s="154" t="s">
        <v>199</v>
      </c>
      <c r="AS386" s="154" t="s">
        <v>199</v>
      </c>
      <c r="AT386" s="153">
        <v>2262</v>
      </c>
      <c r="AU386" s="153">
        <v>3118</v>
      </c>
      <c r="AV386" s="153">
        <v>2750</v>
      </c>
      <c r="AW386" s="153">
        <v>2232</v>
      </c>
      <c r="AX386" s="153">
        <v>2721</v>
      </c>
      <c r="AY386" s="153">
        <v>3696</v>
      </c>
      <c r="AZ386" s="153">
        <v>3180</v>
      </c>
      <c r="BA386" s="153">
        <v>2430</v>
      </c>
      <c r="BB386" s="153">
        <v>2685</v>
      </c>
      <c r="BC386" s="153">
        <v>3672</v>
      </c>
      <c r="BD386" s="153">
        <v>3098</v>
      </c>
      <c r="BE386" s="153">
        <v>2707</v>
      </c>
      <c r="BF386" s="153">
        <v>2751.8</v>
      </c>
      <c r="BG386" s="153">
        <v>3853.28</v>
      </c>
      <c r="BH386" s="153">
        <v>3263</v>
      </c>
      <c r="BI386" s="153">
        <v>2787.3</v>
      </c>
      <c r="BJ386" s="153">
        <v>2725</v>
      </c>
      <c r="BK386" s="153">
        <v>3802.3267000000001</v>
      </c>
      <c r="BL386" s="153">
        <v>3134.3607400000001</v>
      </c>
      <c r="BM386" s="153">
        <v>2463</v>
      </c>
      <c r="BN386" s="153">
        <v>2552.3962700000002</v>
      </c>
      <c r="BO386" s="153">
        <v>3504</v>
      </c>
      <c r="BP386" s="153">
        <v>2927.2595000000001</v>
      </c>
      <c r="BQ386" s="153">
        <v>2177</v>
      </c>
      <c r="BR386" s="153">
        <v>2578.1999999999998</v>
      </c>
      <c r="BS386" s="153">
        <v>3364</v>
      </c>
      <c r="BT386" s="153">
        <v>2817</v>
      </c>
      <c r="BU386" s="153">
        <v>2197.19083</v>
      </c>
      <c r="BV386" s="153">
        <v>2543</v>
      </c>
      <c r="BW386" s="153">
        <v>3402</v>
      </c>
      <c r="BX386" s="153">
        <v>2846</v>
      </c>
      <c r="BY386" s="153">
        <v>2223</v>
      </c>
      <c r="BZ386" s="153">
        <v>2576</v>
      </c>
      <c r="CA386" s="153">
        <v>3517</v>
      </c>
      <c r="CB386" s="153">
        <v>3197</v>
      </c>
      <c r="CC386" s="153">
        <v>2395</v>
      </c>
      <c r="CD386" s="153">
        <v>2533.8470000000002</v>
      </c>
      <c r="CE386" s="153">
        <v>3382</v>
      </c>
      <c r="CF386" s="153">
        <v>3058</v>
      </c>
      <c r="CG386" s="153">
        <v>2469.4204199999999</v>
      </c>
      <c r="CH386" s="153">
        <v>2494</v>
      </c>
      <c r="CI386" s="153">
        <v>2364</v>
      </c>
      <c r="CJ386" s="153">
        <v>2626.22037</v>
      </c>
      <c r="CK386" s="153">
        <v>2549</v>
      </c>
      <c r="CL386" s="153">
        <v>2898.69022</v>
      </c>
      <c r="CM386" s="153">
        <v>3151</v>
      </c>
      <c r="CN386" s="153">
        <v>3263</v>
      </c>
      <c r="CO386" s="153">
        <v>2605</v>
      </c>
      <c r="CP386" s="153">
        <v>3291.6613900000002</v>
      </c>
      <c r="CQ386" s="153">
        <v>3686</v>
      </c>
      <c r="CR386" s="153">
        <v>3650</v>
      </c>
      <c r="CS386" s="153">
        <v>2551.9</v>
      </c>
      <c r="CT386" s="153">
        <v>3690</v>
      </c>
      <c r="CU386" s="153">
        <v>4131.3175300000003</v>
      </c>
      <c r="CV386" s="153">
        <v>4006</v>
      </c>
      <c r="CW386" s="153">
        <v>2882</v>
      </c>
      <c r="CX386" s="153">
        <v>3928</v>
      </c>
      <c r="CY386" s="153">
        <v>4409.8262000000004</v>
      </c>
      <c r="CZ386" s="153">
        <v>4229.8728099999998</v>
      </c>
      <c r="DA386" s="153">
        <v>3082.6669700000002</v>
      </c>
      <c r="DB386" s="153">
        <v>4063.3753999999999</v>
      </c>
      <c r="DC386" s="153">
        <v>4685.3037000000004</v>
      </c>
      <c r="DD386" s="153">
        <v>4590.5330700000004</v>
      </c>
      <c r="DE386" s="153">
        <v>3385.8818999999999</v>
      </c>
    </row>
    <row r="387" spans="1:109" x14ac:dyDescent="0.1">
      <c r="A387" s="113" t="s">
        <v>213</v>
      </c>
      <c r="B387" s="154" t="s">
        <v>199</v>
      </c>
      <c r="C387" s="154" t="s">
        <v>199</v>
      </c>
      <c r="D387" s="154" t="s">
        <v>199</v>
      </c>
      <c r="E387" s="154" t="s">
        <v>199</v>
      </c>
      <c r="F387" s="154" t="s">
        <v>199</v>
      </c>
      <c r="G387" s="154" t="s">
        <v>199</v>
      </c>
      <c r="H387" s="154" t="s">
        <v>199</v>
      </c>
      <c r="I387" s="154" t="s">
        <v>199</v>
      </c>
      <c r="J387" s="154" t="s">
        <v>199</v>
      </c>
      <c r="K387" s="154" t="s">
        <v>199</v>
      </c>
      <c r="L387" s="154" t="s">
        <v>199</v>
      </c>
      <c r="M387" s="154" t="s">
        <v>199</v>
      </c>
      <c r="N387" s="154" t="s">
        <v>199</v>
      </c>
      <c r="O387" s="154" t="s">
        <v>199</v>
      </c>
      <c r="P387" s="154" t="s">
        <v>199</v>
      </c>
      <c r="Q387" s="154" t="s">
        <v>199</v>
      </c>
      <c r="R387" s="154" t="s">
        <v>199</v>
      </c>
      <c r="S387" s="154" t="s">
        <v>199</v>
      </c>
      <c r="T387" s="154" t="s">
        <v>199</v>
      </c>
      <c r="U387" s="154" t="s">
        <v>199</v>
      </c>
      <c r="V387" s="154" t="s">
        <v>199</v>
      </c>
      <c r="W387" s="154" t="s">
        <v>199</v>
      </c>
      <c r="X387" s="154" t="s">
        <v>199</v>
      </c>
      <c r="Y387" s="154" t="s">
        <v>199</v>
      </c>
      <c r="Z387" s="154" t="s">
        <v>199</v>
      </c>
      <c r="AA387" s="154" t="s">
        <v>199</v>
      </c>
      <c r="AB387" s="154" t="s">
        <v>199</v>
      </c>
      <c r="AC387" s="154" t="s">
        <v>199</v>
      </c>
      <c r="AD387" s="154" t="s">
        <v>199</v>
      </c>
      <c r="AE387" s="154" t="s">
        <v>199</v>
      </c>
      <c r="AF387" s="154" t="s">
        <v>199</v>
      </c>
      <c r="AG387" s="154" t="s">
        <v>199</v>
      </c>
      <c r="AH387" s="154" t="s">
        <v>199</v>
      </c>
      <c r="AI387" s="154" t="s">
        <v>199</v>
      </c>
      <c r="AJ387" s="154" t="s">
        <v>199</v>
      </c>
      <c r="AK387" s="154" t="s">
        <v>199</v>
      </c>
      <c r="AL387" s="154" t="s">
        <v>199</v>
      </c>
      <c r="AM387" s="154" t="s">
        <v>199</v>
      </c>
      <c r="AN387" s="154" t="s">
        <v>199</v>
      </c>
      <c r="AO387" s="153">
        <v>1839</v>
      </c>
      <c r="AP387" s="153">
        <v>1914</v>
      </c>
      <c r="AQ387" s="153">
        <v>2580</v>
      </c>
      <c r="AR387" s="154" t="s">
        <v>199</v>
      </c>
      <c r="AS387" s="154" t="s">
        <v>199</v>
      </c>
      <c r="AT387" s="153">
        <v>2262</v>
      </c>
      <c r="AU387" s="153">
        <v>3040</v>
      </c>
      <c r="AV387" s="153">
        <v>2688</v>
      </c>
      <c r="AW387" s="153">
        <v>2151</v>
      </c>
      <c r="AX387" s="153">
        <v>2568.86</v>
      </c>
      <c r="AY387" s="153">
        <v>3440.93</v>
      </c>
      <c r="AZ387" s="153">
        <v>2946</v>
      </c>
      <c r="BA387" s="153">
        <v>2306</v>
      </c>
      <c r="BB387" s="153">
        <v>2607.5</v>
      </c>
      <c r="BC387" s="153">
        <v>3528</v>
      </c>
      <c r="BD387" s="153">
        <v>2960</v>
      </c>
      <c r="BE387" s="153">
        <v>2520</v>
      </c>
      <c r="BF387" s="153">
        <v>2596</v>
      </c>
      <c r="BG387" s="153">
        <v>3672</v>
      </c>
      <c r="BH387" s="153">
        <v>3086.9</v>
      </c>
      <c r="BI387" s="153">
        <v>2624</v>
      </c>
      <c r="BJ387" s="153">
        <v>2544</v>
      </c>
      <c r="BK387" s="153">
        <v>3589</v>
      </c>
      <c r="BL387" s="153">
        <v>2960</v>
      </c>
      <c r="BM387" s="153">
        <v>2370.5612999999998</v>
      </c>
      <c r="BN387" s="153">
        <v>2348</v>
      </c>
      <c r="BO387" s="153">
        <v>3349</v>
      </c>
      <c r="BP387" s="153">
        <v>2735</v>
      </c>
      <c r="BQ387" s="153">
        <v>2036</v>
      </c>
      <c r="BR387" s="153">
        <v>2460</v>
      </c>
      <c r="BS387" s="153">
        <v>3183</v>
      </c>
      <c r="BT387" s="153">
        <v>2662</v>
      </c>
      <c r="BU387" s="153">
        <v>1956</v>
      </c>
      <c r="BV387" s="153">
        <v>2411</v>
      </c>
      <c r="BW387" s="153">
        <v>3049</v>
      </c>
      <c r="BX387" s="153">
        <v>2619</v>
      </c>
      <c r="BY387" s="153">
        <v>2069</v>
      </c>
      <c r="BZ387" s="153">
        <v>2322</v>
      </c>
      <c r="CA387" s="153">
        <v>2941.0483899999999</v>
      </c>
      <c r="CB387" s="153">
        <v>2857</v>
      </c>
      <c r="CC387" s="153">
        <v>2248.66536</v>
      </c>
      <c r="CD387" s="153">
        <v>2380</v>
      </c>
      <c r="CE387" s="153">
        <v>3129</v>
      </c>
      <c r="CF387" s="153">
        <v>2949.8021800000001</v>
      </c>
      <c r="CG387" s="153">
        <v>2282</v>
      </c>
      <c r="CH387" s="153">
        <v>2223.6793400000001</v>
      </c>
      <c r="CI387" s="153">
        <v>1881</v>
      </c>
      <c r="CJ387" s="153">
        <v>2252</v>
      </c>
      <c r="CK387" s="153">
        <v>1996</v>
      </c>
      <c r="CL387" s="153">
        <v>2573</v>
      </c>
      <c r="CM387" s="153">
        <v>2892</v>
      </c>
      <c r="CN387" s="153">
        <v>3010.1</v>
      </c>
      <c r="CO387" s="153">
        <v>2115.1999999999998</v>
      </c>
      <c r="CP387" s="153">
        <v>3001</v>
      </c>
      <c r="CQ387" s="153">
        <v>3312</v>
      </c>
      <c r="CR387" s="153">
        <v>3347.8</v>
      </c>
      <c r="CS387" s="153">
        <v>2317</v>
      </c>
      <c r="CT387" s="153">
        <v>3415.6551100000001</v>
      </c>
      <c r="CU387" s="153">
        <v>3858.2</v>
      </c>
      <c r="CV387" s="153">
        <v>3664</v>
      </c>
      <c r="CW387" s="153">
        <v>2652</v>
      </c>
      <c r="CX387" s="153">
        <v>3648</v>
      </c>
      <c r="CY387" s="153">
        <v>4132</v>
      </c>
      <c r="CZ387" s="153">
        <v>3867</v>
      </c>
      <c r="DA387" s="153">
        <v>2893</v>
      </c>
      <c r="DB387" s="153">
        <v>3912.7599500000001</v>
      </c>
      <c r="DC387" s="153">
        <v>4556.8623900000002</v>
      </c>
      <c r="DD387" s="153">
        <v>4306.0853100000004</v>
      </c>
      <c r="DE387" s="153">
        <v>3122.37727</v>
      </c>
    </row>
    <row r="388" spans="1:109" x14ac:dyDescent="0.1">
      <c r="A388" s="113" t="s">
        <v>214</v>
      </c>
      <c r="B388" s="154" t="s">
        <v>199</v>
      </c>
      <c r="C388" s="154" t="s">
        <v>199</v>
      </c>
      <c r="D388" s="154" t="s">
        <v>199</v>
      </c>
      <c r="E388" s="154" t="s">
        <v>199</v>
      </c>
      <c r="F388" s="154" t="s">
        <v>199</v>
      </c>
      <c r="G388" s="154" t="s">
        <v>199</v>
      </c>
      <c r="H388" s="154" t="s">
        <v>199</v>
      </c>
      <c r="I388" s="154" t="s">
        <v>199</v>
      </c>
      <c r="J388" s="154" t="s">
        <v>199</v>
      </c>
      <c r="K388" s="154" t="s">
        <v>199</v>
      </c>
      <c r="L388" s="154" t="s">
        <v>199</v>
      </c>
      <c r="M388" s="154" t="s">
        <v>199</v>
      </c>
      <c r="N388" s="154" t="s">
        <v>199</v>
      </c>
      <c r="O388" s="154" t="s">
        <v>199</v>
      </c>
      <c r="P388" s="154" t="s">
        <v>199</v>
      </c>
      <c r="Q388" s="154" t="s">
        <v>199</v>
      </c>
      <c r="R388" s="154" t="s">
        <v>199</v>
      </c>
      <c r="S388" s="154" t="s">
        <v>199</v>
      </c>
      <c r="T388" s="154" t="s">
        <v>199</v>
      </c>
      <c r="U388" s="154" t="s">
        <v>199</v>
      </c>
      <c r="V388" s="154" t="s">
        <v>199</v>
      </c>
      <c r="W388" s="154" t="s">
        <v>199</v>
      </c>
      <c r="X388" s="154" t="s">
        <v>199</v>
      </c>
      <c r="Y388" s="154" t="s">
        <v>199</v>
      </c>
      <c r="Z388" s="154" t="s">
        <v>199</v>
      </c>
      <c r="AA388" s="154" t="s">
        <v>199</v>
      </c>
      <c r="AB388" s="154" t="s">
        <v>199</v>
      </c>
      <c r="AC388" s="154" t="s">
        <v>199</v>
      </c>
      <c r="AD388" s="154" t="s">
        <v>199</v>
      </c>
      <c r="AE388" s="154" t="s">
        <v>199</v>
      </c>
      <c r="AF388" s="154" t="s">
        <v>199</v>
      </c>
      <c r="AG388" s="154" t="s">
        <v>199</v>
      </c>
      <c r="AH388" s="154" t="s">
        <v>199</v>
      </c>
      <c r="AI388" s="154" t="s">
        <v>199</v>
      </c>
      <c r="AJ388" s="154" t="s">
        <v>199</v>
      </c>
      <c r="AK388" s="154" t="s">
        <v>199</v>
      </c>
      <c r="AL388" s="154" t="s">
        <v>199</v>
      </c>
      <c r="AM388" s="154" t="s">
        <v>199</v>
      </c>
      <c r="AN388" s="154" t="s">
        <v>199</v>
      </c>
      <c r="AO388" s="148">
        <v>0</v>
      </c>
      <c r="AP388" s="148">
        <v>52.5</v>
      </c>
      <c r="AQ388" s="148">
        <v>104.64</v>
      </c>
      <c r="AR388" s="154" t="s">
        <v>199</v>
      </c>
      <c r="AS388" s="154" t="s">
        <v>199</v>
      </c>
      <c r="AT388" s="148">
        <v>0</v>
      </c>
      <c r="AU388" s="148">
        <v>36.30733</v>
      </c>
      <c r="AV388" s="148">
        <v>28.384630000000001</v>
      </c>
      <c r="AW388" s="148">
        <v>32.94218</v>
      </c>
      <c r="AX388" s="148">
        <v>53.443210000000001</v>
      </c>
      <c r="AY388" s="148">
        <v>87.837760000000003</v>
      </c>
      <c r="AZ388" s="148">
        <v>83.208269999999999</v>
      </c>
      <c r="BA388" s="148">
        <v>44.932250000000003</v>
      </c>
      <c r="BB388" s="148">
        <v>29.742899999999999</v>
      </c>
      <c r="BC388" s="148">
        <v>50.712479999999999</v>
      </c>
      <c r="BD388" s="148">
        <v>42.823749999999997</v>
      </c>
      <c r="BE388" s="148">
        <v>75.492990000000006</v>
      </c>
      <c r="BF388" s="148">
        <v>54.455910000000003</v>
      </c>
      <c r="BG388" s="148">
        <v>59.649799999999999</v>
      </c>
      <c r="BH388" s="148">
        <v>54.811999999999998</v>
      </c>
      <c r="BI388" s="148">
        <v>47.502749999999999</v>
      </c>
      <c r="BJ388" s="148">
        <v>54.336579999999998</v>
      </c>
      <c r="BK388" s="148">
        <v>56.444960000000002</v>
      </c>
      <c r="BL388" s="148">
        <v>48.85454</v>
      </c>
      <c r="BM388" s="148">
        <v>24.84412</v>
      </c>
      <c r="BN388" s="148">
        <v>56.480400000000003</v>
      </c>
      <c r="BO388" s="148">
        <v>50.326059999999998</v>
      </c>
      <c r="BP388" s="148">
        <v>56.581449999999997</v>
      </c>
      <c r="BQ388" s="148">
        <v>41.588679999999997</v>
      </c>
      <c r="BR388" s="148">
        <v>35.088320000000003</v>
      </c>
      <c r="BS388" s="148">
        <v>53.389339999999997</v>
      </c>
      <c r="BT388" s="148">
        <v>48.92089</v>
      </c>
      <c r="BU388" s="148">
        <v>69.521249999999995</v>
      </c>
      <c r="BV388" s="148">
        <v>43.488430000000001</v>
      </c>
      <c r="BW388" s="148">
        <v>96.76952</v>
      </c>
      <c r="BX388" s="148">
        <v>50.545050000000003</v>
      </c>
      <c r="BY388" s="148">
        <v>49.630549999999999</v>
      </c>
      <c r="BZ388" s="148">
        <v>61.888579999999997</v>
      </c>
      <c r="CA388" s="148">
        <v>128.06205</v>
      </c>
      <c r="CB388" s="148">
        <v>75.836150000000004</v>
      </c>
      <c r="CC388" s="148">
        <v>41.004649999999998</v>
      </c>
      <c r="CD388" s="148">
        <v>49.310650000000003</v>
      </c>
      <c r="CE388" s="148">
        <v>58.975949999999997</v>
      </c>
      <c r="CF388" s="148">
        <v>34.49447</v>
      </c>
      <c r="CG388" s="148">
        <v>46.485869999999998</v>
      </c>
      <c r="CH388" s="148">
        <v>76.51764</v>
      </c>
      <c r="CI388" s="148">
        <v>136.57843</v>
      </c>
      <c r="CJ388" s="148">
        <v>113.06444</v>
      </c>
      <c r="CK388" s="148">
        <v>133.24538000000001</v>
      </c>
      <c r="CL388" s="148">
        <v>74.128839999999997</v>
      </c>
      <c r="CM388" s="148">
        <v>80.533190000000005</v>
      </c>
      <c r="CN388" s="148">
        <v>72.667320000000004</v>
      </c>
      <c r="CO388" s="148">
        <v>126.91593</v>
      </c>
      <c r="CP388" s="148">
        <v>77.665899999999993</v>
      </c>
      <c r="CQ388" s="148">
        <v>100.92883999999999</v>
      </c>
      <c r="CR388" s="148">
        <v>83.538229999999999</v>
      </c>
      <c r="CS388" s="148">
        <v>59.042340000000003</v>
      </c>
      <c r="CT388" s="148">
        <v>84.357810000000001</v>
      </c>
      <c r="CU388" s="148">
        <v>81.742810000000006</v>
      </c>
      <c r="CV388" s="148">
        <v>93.624200000000002</v>
      </c>
      <c r="CW388" s="148">
        <v>60.994309999999999</v>
      </c>
      <c r="CX388" s="148">
        <v>101.17339</v>
      </c>
      <c r="CY388" s="148">
        <v>95.112350000000006</v>
      </c>
      <c r="CZ388" s="148">
        <v>122.18307</v>
      </c>
      <c r="DA388" s="148">
        <v>68.298010000000005</v>
      </c>
      <c r="DB388" s="148">
        <v>75.307720000000003</v>
      </c>
      <c r="DC388" s="148">
        <v>64.220659999999995</v>
      </c>
      <c r="DD388" s="148">
        <v>142.22388000000001</v>
      </c>
      <c r="DE388" s="148">
        <v>131.75232</v>
      </c>
    </row>
    <row r="389" spans="1:109" x14ac:dyDescent="0.1">
      <c r="A389" s="113" t="s">
        <v>215</v>
      </c>
      <c r="B389" s="154" t="s">
        <v>199</v>
      </c>
      <c r="C389" s="154" t="s">
        <v>199</v>
      </c>
      <c r="D389" s="154" t="s">
        <v>199</v>
      </c>
      <c r="E389" s="154" t="s">
        <v>199</v>
      </c>
      <c r="F389" s="154" t="s">
        <v>199</v>
      </c>
      <c r="G389" s="154" t="s">
        <v>199</v>
      </c>
      <c r="H389" s="154" t="s">
        <v>199</v>
      </c>
      <c r="I389" s="154" t="s">
        <v>199</v>
      </c>
      <c r="J389" s="154" t="s">
        <v>199</v>
      </c>
      <c r="K389" s="154" t="s">
        <v>199</v>
      </c>
      <c r="L389" s="154" t="s">
        <v>199</v>
      </c>
      <c r="M389" s="154" t="s">
        <v>199</v>
      </c>
      <c r="N389" s="154" t="s">
        <v>199</v>
      </c>
      <c r="O389" s="154" t="s">
        <v>199</v>
      </c>
      <c r="P389" s="154" t="s">
        <v>199</v>
      </c>
      <c r="Q389" s="154" t="s">
        <v>199</v>
      </c>
      <c r="R389" s="154" t="s">
        <v>199</v>
      </c>
      <c r="S389" s="154" t="s">
        <v>199</v>
      </c>
      <c r="T389" s="154" t="s">
        <v>199</v>
      </c>
      <c r="U389" s="154" t="s">
        <v>199</v>
      </c>
      <c r="V389" s="154" t="s">
        <v>199</v>
      </c>
      <c r="W389" s="154" t="s">
        <v>199</v>
      </c>
      <c r="X389" s="154" t="s">
        <v>199</v>
      </c>
      <c r="Y389" s="154" t="s">
        <v>199</v>
      </c>
      <c r="Z389" s="154" t="s">
        <v>199</v>
      </c>
      <c r="AA389" s="154" t="s">
        <v>199</v>
      </c>
      <c r="AB389" s="154" t="s">
        <v>199</v>
      </c>
      <c r="AC389" s="154" t="s">
        <v>199</v>
      </c>
      <c r="AD389" s="154" t="s">
        <v>199</v>
      </c>
      <c r="AE389" s="154" t="s">
        <v>199</v>
      </c>
      <c r="AF389" s="154" t="s">
        <v>199</v>
      </c>
      <c r="AG389" s="154" t="s">
        <v>199</v>
      </c>
      <c r="AH389" s="154" t="s">
        <v>199</v>
      </c>
      <c r="AI389" s="154" t="s">
        <v>199</v>
      </c>
      <c r="AJ389" s="154" t="s">
        <v>199</v>
      </c>
      <c r="AK389" s="154" t="s">
        <v>199</v>
      </c>
      <c r="AL389" s="154" t="s">
        <v>199</v>
      </c>
      <c r="AM389" s="154" t="s">
        <v>199</v>
      </c>
      <c r="AN389" s="154" t="s">
        <v>199</v>
      </c>
      <c r="AO389" s="154" t="s">
        <v>177</v>
      </c>
      <c r="AP389" s="154" t="s">
        <v>233</v>
      </c>
      <c r="AQ389" s="154" t="s">
        <v>216</v>
      </c>
      <c r="AR389" s="154" t="s">
        <v>199</v>
      </c>
      <c r="AS389" s="154" t="s">
        <v>199</v>
      </c>
      <c r="AT389" s="154" t="s">
        <v>177</v>
      </c>
      <c r="AU389" s="154" t="s">
        <v>216</v>
      </c>
      <c r="AV389" s="154" t="s">
        <v>260</v>
      </c>
      <c r="AW389" s="154" t="s">
        <v>260</v>
      </c>
      <c r="AX389" s="154" t="s">
        <v>164</v>
      </c>
      <c r="AY389" s="154" t="s">
        <v>240</v>
      </c>
      <c r="AZ389" s="154" t="s">
        <v>249</v>
      </c>
      <c r="BA389" s="154" t="s">
        <v>260</v>
      </c>
      <c r="BB389" s="154" t="s">
        <v>164</v>
      </c>
      <c r="BC389" s="154" t="s">
        <v>240</v>
      </c>
      <c r="BD389" s="154" t="s">
        <v>240</v>
      </c>
      <c r="BE389" s="154" t="s">
        <v>260</v>
      </c>
      <c r="BF389" s="154" t="s">
        <v>240</v>
      </c>
      <c r="BG389" s="154" t="s">
        <v>244</v>
      </c>
      <c r="BH389" s="154" t="s">
        <v>251</v>
      </c>
      <c r="BI389" s="154" t="s">
        <v>244</v>
      </c>
      <c r="BJ389" s="154" t="s">
        <v>244</v>
      </c>
      <c r="BK389" s="154" t="s">
        <v>256</v>
      </c>
      <c r="BL389" s="154" t="s">
        <v>218</v>
      </c>
      <c r="BM389" s="154" t="s">
        <v>256</v>
      </c>
      <c r="BN389" s="154" t="s">
        <v>224</v>
      </c>
      <c r="BO389" s="154" t="s">
        <v>224</v>
      </c>
      <c r="BP389" s="154" t="s">
        <v>256</v>
      </c>
      <c r="BQ389" s="154" t="s">
        <v>218</v>
      </c>
      <c r="BR389" s="154" t="s">
        <v>224</v>
      </c>
      <c r="BS389" s="154" t="s">
        <v>218</v>
      </c>
      <c r="BT389" s="154" t="s">
        <v>218</v>
      </c>
      <c r="BU389" s="154" t="s">
        <v>218</v>
      </c>
      <c r="BV389" s="154" t="s">
        <v>224</v>
      </c>
      <c r="BW389" s="154" t="s">
        <v>270</v>
      </c>
      <c r="BX389" s="154" t="s">
        <v>270</v>
      </c>
      <c r="BY389" s="154" t="s">
        <v>270</v>
      </c>
      <c r="BZ389" s="154" t="s">
        <v>224</v>
      </c>
      <c r="CA389" s="154" t="s">
        <v>224</v>
      </c>
      <c r="CB389" s="154" t="s">
        <v>322</v>
      </c>
      <c r="CC389" s="154" t="s">
        <v>270</v>
      </c>
      <c r="CD389" s="154" t="s">
        <v>219</v>
      </c>
      <c r="CE389" s="154" t="s">
        <v>224</v>
      </c>
      <c r="CF389" s="154" t="s">
        <v>270</v>
      </c>
      <c r="CG389" s="154" t="s">
        <v>218</v>
      </c>
      <c r="CH389" s="154" t="s">
        <v>244</v>
      </c>
      <c r="CI389" s="154" t="s">
        <v>256</v>
      </c>
      <c r="CJ389" s="154" t="s">
        <v>232</v>
      </c>
      <c r="CK389" s="154" t="s">
        <v>256</v>
      </c>
      <c r="CL389" s="154" t="s">
        <v>256</v>
      </c>
      <c r="CM389" s="154" t="s">
        <v>256</v>
      </c>
      <c r="CN389" s="154" t="s">
        <v>256</v>
      </c>
      <c r="CO389" s="154" t="s">
        <v>232</v>
      </c>
      <c r="CP389" s="154" t="s">
        <v>256</v>
      </c>
      <c r="CQ389" s="154" t="s">
        <v>296</v>
      </c>
      <c r="CR389" s="154" t="s">
        <v>256</v>
      </c>
      <c r="CS389" s="154" t="s">
        <v>256</v>
      </c>
      <c r="CT389" s="154" t="s">
        <v>244</v>
      </c>
      <c r="CU389" s="154" t="s">
        <v>244</v>
      </c>
      <c r="CV389" s="154" t="s">
        <v>244</v>
      </c>
      <c r="CW389" s="154" t="s">
        <v>244</v>
      </c>
      <c r="CX389" s="154" t="s">
        <v>164</v>
      </c>
      <c r="CY389" s="154" t="s">
        <v>164</v>
      </c>
      <c r="CZ389" s="154" t="s">
        <v>164</v>
      </c>
      <c r="DA389" s="154" t="s">
        <v>164</v>
      </c>
      <c r="DB389" s="154" t="s">
        <v>233</v>
      </c>
      <c r="DC389" s="154" t="s">
        <v>233</v>
      </c>
      <c r="DD389" s="154" t="s">
        <v>233</v>
      </c>
      <c r="DE389" s="154" t="s">
        <v>233</v>
      </c>
    </row>
    <row r="390" spans="1:109" x14ac:dyDescent="0.1">
      <c r="A390" s="113" t="s">
        <v>237</v>
      </c>
      <c r="B390" s="154" t="s">
        <v>199</v>
      </c>
      <c r="C390" s="154" t="s">
        <v>199</v>
      </c>
      <c r="D390" s="154" t="s">
        <v>199</v>
      </c>
      <c r="E390" s="154" t="s">
        <v>199</v>
      </c>
      <c r="F390" s="154" t="s">
        <v>199</v>
      </c>
      <c r="G390" s="154" t="s">
        <v>199</v>
      </c>
      <c r="H390" s="154" t="s">
        <v>199</v>
      </c>
      <c r="I390" s="154" t="s">
        <v>199</v>
      </c>
      <c r="J390" s="154" t="s">
        <v>199</v>
      </c>
      <c r="K390" s="154" t="s">
        <v>199</v>
      </c>
      <c r="L390" s="154" t="s">
        <v>199</v>
      </c>
      <c r="M390" s="154" t="s">
        <v>199</v>
      </c>
      <c r="N390" s="154" t="s">
        <v>199</v>
      </c>
      <c r="O390" s="154" t="s">
        <v>199</v>
      </c>
      <c r="P390" s="154" t="s">
        <v>199</v>
      </c>
      <c r="Q390" s="154" t="s">
        <v>199</v>
      </c>
      <c r="R390" s="154" t="s">
        <v>199</v>
      </c>
      <c r="S390" s="154" t="s">
        <v>199</v>
      </c>
      <c r="T390" s="154" t="s">
        <v>199</v>
      </c>
      <c r="U390" s="154" t="s">
        <v>199</v>
      </c>
      <c r="V390" s="154" t="s">
        <v>199</v>
      </c>
      <c r="W390" s="154" t="s">
        <v>199</v>
      </c>
      <c r="X390" s="154" t="s">
        <v>199</v>
      </c>
      <c r="Y390" s="154" t="s">
        <v>199</v>
      </c>
      <c r="Z390" s="154" t="s">
        <v>199</v>
      </c>
      <c r="AA390" s="154" t="s">
        <v>199</v>
      </c>
      <c r="AB390" s="154" t="s">
        <v>199</v>
      </c>
      <c r="AC390" s="154" t="s">
        <v>199</v>
      </c>
      <c r="AD390" s="154" t="s">
        <v>199</v>
      </c>
      <c r="AE390" s="154" t="s">
        <v>199</v>
      </c>
      <c r="AF390" s="154" t="s">
        <v>199</v>
      </c>
      <c r="AG390" s="154" t="s">
        <v>199</v>
      </c>
      <c r="AH390" s="154" t="s">
        <v>199</v>
      </c>
      <c r="AI390" s="154" t="s">
        <v>199</v>
      </c>
      <c r="AJ390" s="154" t="s">
        <v>199</v>
      </c>
      <c r="AK390" s="154" t="s">
        <v>199</v>
      </c>
      <c r="AL390" s="154" t="s">
        <v>199</v>
      </c>
      <c r="AM390" s="154" t="s">
        <v>199</v>
      </c>
      <c r="AN390" s="154" t="s">
        <v>199</v>
      </c>
      <c r="AO390" s="154" t="s">
        <v>238</v>
      </c>
      <c r="AP390" s="154" t="s">
        <v>238</v>
      </c>
      <c r="AQ390" s="154" t="s">
        <v>238</v>
      </c>
      <c r="AR390" s="154" t="s">
        <v>199</v>
      </c>
      <c r="AS390" s="154" t="s">
        <v>238</v>
      </c>
      <c r="AT390" s="154" t="s">
        <v>238</v>
      </c>
      <c r="AU390" s="154" t="s">
        <v>238</v>
      </c>
      <c r="AV390" s="154" t="s">
        <v>238</v>
      </c>
      <c r="AW390" s="154" t="s">
        <v>238</v>
      </c>
      <c r="AX390" s="154" t="s">
        <v>238</v>
      </c>
      <c r="AY390" s="154" t="s">
        <v>238</v>
      </c>
      <c r="AZ390" s="154" t="s">
        <v>238</v>
      </c>
      <c r="BA390" s="154" t="s">
        <v>238</v>
      </c>
      <c r="BB390" s="154" t="s">
        <v>238</v>
      </c>
      <c r="BC390" s="154" t="s">
        <v>238</v>
      </c>
      <c r="BD390" s="154" t="s">
        <v>238</v>
      </c>
      <c r="BE390" s="154" t="s">
        <v>238</v>
      </c>
      <c r="BF390" s="154" t="s">
        <v>238</v>
      </c>
      <c r="BG390" s="154" t="s">
        <v>238</v>
      </c>
      <c r="BH390" s="154" t="s">
        <v>238</v>
      </c>
      <c r="BI390" s="154" t="s">
        <v>238</v>
      </c>
      <c r="BJ390" s="154" t="s">
        <v>238</v>
      </c>
      <c r="BK390" s="154" t="s">
        <v>238</v>
      </c>
      <c r="BL390" s="154" t="s">
        <v>238</v>
      </c>
      <c r="BM390" s="154" t="s">
        <v>238</v>
      </c>
      <c r="BN390" s="154" t="s">
        <v>238</v>
      </c>
      <c r="BO390" s="154" t="s">
        <v>238</v>
      </c>
      <c r="BP390" s="154" t="s">
        <v>238</v>
      </c>
      <c r="BQ390" s="154" t="s">
        <v>238</v>
      </c>
      <c r="BR390" s="154" t="s">
        <v>238</v>
      </c>
      <c r="BS390" s="154" t="s">
        <v>238</v>
      </c>
      <c r="BT390" s="154" t="s">
        <v>238</v>
      </c>
      <c r="BU390" s="154" t="s">
        <v>238</v>
      </c>
      <c r="BV390" s="154" t="s">
        <v>238</v>
      </c>
      <c r="BW390" s="154" t="s">
        <v>238</v>
      </c>
      <c r="BX390" s="154" t="s">
        <v>238</v>
      </c>
      <c r="BY390" s="154" t="s">
        <v>238</v>
      </c>
      <c r="BZ390" s="154" t="s">
        <v>238</v>
      </c>
      <c r="CA390" s="154" t="s">
        <v>238</v>
      </c>
      <c r="CB390" s="154" t="s">
        <v>238</v>
      </c>
      <c r="CC390" s="154" t="s">
        <v>238</v>
      </c>
      <c r="CD390" s="154" t="s">
        <v>238</v>
      </c>
      <c r="CE390" s="154" t="s">
        <v>238</v>
      </c>
      <c r="CF390" s="154" t="s">
        <v>238</v>
      </c>
      <c r="CG390" s="154" t="s">
        <v>238</v>
      </c>
      <c r="CH390" s="154" t="s">
        <v>238</v>
      </c>
      <c r="CI390" s="154" t="s">
        <v>238</v>
      </c>
      <c r="CJ390" s="154" t="s">
        <v>238</v>
      </c>
      <c r="CK390" s="154" t="s">
        <v>238</v>
      </c>
      <c r="CL390" s="154" t="s">
        <v>238</v>
      </c>
      <c r="CM390" s="154" t="s">
        <v>238</v>
      </c>
      <c r="CN390" s="154" t="s">
        <v>238</v>
      </c>
      <c r="CO390" s="154" t="s">
        <v>238</v>
      </c>
      <c r="CP390" s="154" t="s">
        <v>238</v>
      </c>
      <c r="CQ390" s="154" t="s">
        <v>238</v>
      </c>
      <c r="CR390" s="154" t="s">
        <v>238</v>
      </c>
      <c r="CS390" s="154" t="s">
        <v>238</v>
      </c>
      <c r="CT390" s="154" t="s">
        <v>238</v>
      </c>
      <c r="CU390" s="154" t="s">
        <v>238</v>
      </c>
      <c r="CV390" s="154" t="s">
        <v>238</v>
      </c>
      <c r="CW390" s="154" t="s">
        <v>238</v>
      </c>
      <c r="CX390" s="154" t="s">
        <v>238</v>
      </c>
      <c r="CY390" s="154" t="s">
        <v>238</v>
      </c>
      <c r="CZ390" s="154" t="s">
        <v>238</v>
      </c>
      <c r="DA390" s="154" t="s">
        <v>238</v>
      </c>
      <c r="DB390" s="154" t="s">
        <v>238</v>
      </c>
      <c r="DC390" s="154" t="s">
        <v>238</v>
      </c>
      <c r="DD390" s="154" t="s">
        <v>238</v>
      </c>
      <c r="DE390" s="154" t="s">
        <v>238</v>
      </c>
    </row>
    <row r="391" spans="1:109" x14ac:dyDescent="0.1">
      <c r="A391" s="115" t="s">
        <v>313</v>
      </c>
      <c r="B391" s="154" t="s">
        <v>199</v>
      </c>
      <c r="C391" s="154" t="s">
        <v>199</v>
      </c>
      <c r="D391" s="154" t="s">
        <v>199</v>
      </c>
      <c r="E391" s="154" t="s">
        <v>199</v>
      </c>
      <c r="F391" s="154" t="s">
        <v>199</v>
      </c>
      <c r="G391" s="154" t="s">
        <v>199</v>
      </c>
      <c r="H391" s="154" t="s">
        <v>199</v>
      </c>
      <c r="I391" s="154" t="s">
        <v>199</v>
      </c>
      <c r="J391" s="154" t="s">
        <v>199</v>
      </c>
      <c r="K391" s="154" t="s">
        <v>199</v>
      </c>
      <c r="L391" s="154" t="s">
        <v>199</v>
      </c>
      <c r="M391" s="154" t="s">
        <v>199</v>
      </c>
      <c r="N391" s="154" t="s">
        <v>199</v>
      </c>
      <c r="O391" s="154" t="s">
        <v>199</v>
      </c>
      <c r="P391" s="154" t="s">
        <v>199</v>
      </c>
      <c r="Q391" s="154" t="s">
        <v>199</v>
      </c>
      <c r="R391" s="154" t="s">
        <v>199</v>
      </c>
      <c r="S391" s="154" t="s">
        <v>199</v>
      </c>
      <c r="T391" s="154" t="s">
        <v>199</v>
      </c>
      <c r="U391" s="154" t="s">
        <v>199</v>
      </c>
      <c r="V391" s="154" t="s">
        <v>199</v>
      </c>
      <c r="W391" s="154" t="s">
        <v>199</v>
      </c>
      <c r="X391" s="154" t="s">
        <v>199</v>
      </c>
      <c r="Y391" s="154" t="s">
        <v>199</v>
      </c>
      <c r="Z391" s="154" t="s">
        <v>199</v>
      </c>
      <c r="AA391" s="154" t="s">
        <v>199</v>
      </c>
      <c r="AB391" s="154" t="s">
        <v>199</v>
      </c>
      <c r="AC391" s="154" t="s">
        <v>199</v>
      </c>
      <c r="AD391" s="154" t="s">
        <v>199</v>
      </c>
      <c r="AE391" s="154" t="s">
        <v>199</v>
      </c>
      <c r="AF391" s="154" t="s">
        <v>199</v>
      </c>
      <c r="AG391" s="154" t="s">
        <v>199</v>
      </c>
      <c r="AH391" s="154" t="s">
        <v>199</v>
      </c>
      <c r="AI391" s="154" t="s">
        <v>199</v>
      </c>
      <c r="AJ391" s="154" t="s">
        <v>199</v>
      </c>
      <c r="AK391" s="154" t="s">
        <v>199</v>
      </c>
      <c r="AL391" s="154" t="s">
        <v>199</v>
      </c>
      <c r="AM391" s="154" t="s">
        <v>199</v>
      </c>
      <c r="AN391" s="154" t="s">
        <v>199</v>
      </c>
      <c r="AO391" s="154" t="s">
        <v>199</v>
      </c>
      <c r="AP391" s="152">
        <v>1815</v>
      </c>
      <c r="AQ391" s="152">
        <v>2728</v>
      </c>
      <c r="AR391" s="154" t="s">
        <v>199</v>
      </c>
      <c r="AS391" s="152">
        <v>1960</v>
      </c>
      <c r="AT391" s="152">
        <v>2179</v>
      </c>
      <c r="AU391" s="152">
        <v>3123</v>
      </c>
      <c r="AV391" s="152">
        <v>2700</v>
      </c>
      <c r="AW391" s="152">
        <v>6241</v>
      </c>
      <c r="AX391" s="152">
        <v>2511</v>
      </c>
      <c r="AY391" s="152">
        <v>3794</v>
      </c>
      <c r="AZ391" s="152">
        <v>2923</v>
      </c>
      <c r="BA391" s="152">
        <v>2211</v>
      </c>
      <c r="BB391" s="152">
        <v>2725</v>
      </c>
      <c r="BC391" s="152">
        <v>3623</v>
      </c>
      <c r="BD391" s="152">
        <v>3084</v>
      </c>
      <c r="BE391" s="152">
        <v>2377</v>
      </c>
      <c r="BF391" s="152">
        <v>2344</v>
      </c>
      <c r="BG391" s="152">
        <v>3525</v>
      </c>
      <c r="BH391" s="152">
        <v>3380</v>
      </c>
      <c r="BI391" s="152">
        <v>2228</v>
      </c>
      <c r="BJ391" s="152">
        <v>2205</v>
      </c>
      <c r="BK391" s="152">
        <v>3384</v>
      </c>
      <c r="BL391" s="152">
        <v>2660</v>
      </c>
      <c r="BM391" s="152">
        <v>1076</v>
      </c>
      <c r="BN391" s="152">
        <v>1981</v>
      </c>
      <c r="BO391" s="152">
        <v>4361</v>
      </c>
      <c r="BP391" s="152">
        <v>1725</v>
      </c>
      <c r="BQ391" s="152">
        <v>1538</v>
      </c>
      <c r="BR391" s="152">
        <v>1894</v>
      </c>
      <c r="BS391" s="152">
        <v>4299</v>
      </c>
      <c r="BT391" s="152">
        <v>1428</v>
      </c>
      <c r="BU391" s="152">
        <v>515</v>
      </c>
      <c r="BV391" s="152">
        <v>1507</v>
      </c>
      <c r="BW391" s="152">
        <v>2624</v>
      </c>
      <c r="BX391" s="152">
        <v>1674</v>
      </c>
      <c r="BY391" s="152">
        <v>937</v>
      </c>
      <c r="BZ391" s="152">
        <v>1833</v>
      </c>
      <c r="CA391" s="152">
        <v>2883</v>
      </c>
      <c r="CB391" s="152">
        <v>2847</v>
      </c>
      <c r="CC391" s="152">
        <v>787</v>
      </c>
      <c r="CD391" s="152">
        <v>2132</v>
      </c>
      <c r="CE391" s="152">
        <v>3049</v>
      </c>
      <c r="CF391" s="152">
        <v>3092</v>
      </c>
      <c r="CG391" s="152">
        <v>2420</v>
      </c>
      <c r="CH391" s="154" t="s">
        <v>199</v>
      </c>
      <c r="CI391" s="152">
        <v>2197</v>
      </c>
      <c r="CJ391" s="152">
        <v>2181</v>
      </c>
      <c r="CK391" s="152">
        <v>2361</v>
      </c>
      <c r="CL391" s="152">
        <v>2763</v>
      </c>
      <c r="CM391" s="152">
        <v>3618</v>
      </c>
      <c r="CN391" s="152">
        <v>3084</v>
      </c>
      <c r="CO391" s="152">
        <v>2960</v>
      </c>
      <c r="CP391" s="152">
        <v>3458</v>
      </c>
      <c r="CQ391" s="152">
        <v>2284</v>
      </c>
      <c r="CR391" s="152">
        <v>3444</v>
      </c>
      <c r="CS391" s="152">
        <v>2500</v>
      </c>
      <c r="CT391" s="153">
        <v>3524.3333299999999</v>
      </c>
      <c r="CU391" s="153">
        <v>3975.6666700000001</v>
      </c>
      <c r="CV391" s="153">
        <v>3912</v>
      </c>
      <c r="CW391" s="153">
        <v>2793.3333299999999</v>
      </c>
      <c r="CX391" s="153">
        <v>3756.5</v>
      </c>
      <c r="CY391" s="153">
        <v>4310.5</v>
      </c>
      <c r="CZ391" s="153">
        <v>4116.5</v>
      </c>
      <c r="DA391" s="153">
        <v>2961</v>
      </c>
      <c r="DB391" s="154" t="s">
        <v>199</v>
      </c>
      <c r="DC391" s="154" t="s">
        <v>199</v>
      </c>
      <c r="DD391" s="154" t="s">
        <v>199</v>
      </c>
      <c r="DE391" s="154" t="s">
        <v>199</v>
      </c>
    </row>
    <row r="392" spans="1:109" x14ac:dyDescent="0.1">
      <c r="A392" s="113" t="s">
        <v>210</v>
      </c>
      <c r="B392" s="154" t="s">
        <v>199</v>
      </c>
      <c r="C392" s="154" t="s">
        <v>199</v>
      </c>
      <c r="D392" s="154" t="s">
        <v>199</v>
      </c>
      <c r="E392" s="154" t="s">
        <v>199</v>
      </c>
      <c r="F392" s="154" t="s">
        <v>199</v>
      </c>
      <c r="G392" s="154" t="s">
        <v>199</v>
      </c>
      <c r="H392" s="154" t="s">
        <v>199</v>
      </c>
      <c r="I392" s="154" t="s">
        <v>199</v>
      </c>
      <c r="J392" s="154" t="s">
        <v>199</v>
      </c>
      <c r="K392" s="154" t="s">
        <v>199</v>
      </c>
      <c r="L392" s="154" t="s">
        <v>199</v>
      </c>
      <c r="M392" s="154" t="s">
        <v>199</v>
      </c>
      <c r="N392" s="154" t="s">
        <v>199</v>
      </c>
      <c r="O392" s="154" t="s">
        <v>199</v>
      </c>
      <c r="P392" s="154" t="s">
        <v>199</v>
      </c>
      <c r="Q392" s="154" t="s">
        <v>199</v>
      </c>
      <c r="R392" s="154" t="s">
        <v>199</v>
      </c>
      <c r="S392" s="154" t="s">
        <v>199</v>
      </c>
      <c r="T392" s="154" t="s">
        <v>199</v>
      </c>
      <c r="U392" s="154" t="s">
        <v>199</v>
      </c>
      <c r="V392" s="154" t="s">
        <v>199</v>
      </c>
      <c r="W392" s="154" t="s">
        <v>199</v>
      </c>
      <c r="X392" s="154" t="s">
        <v>199</v>
      </c>
      <c r="Y392" s="154" t="s">
        <v>199</v>
      </c>
      <c r="Z392" s="154" t="s">
        <v>199</v>
      </c>
      <c r="AA392" s="154" t="s">
        <v>199</v>
      </c>
      <c r="AB392" s="154" t="s">
        <v>199</v>
      </c>
      <c r="AC392" s="154" t="s">
        <v>199</v>
      </c>
      <c r="AD392" s="154" t="s">
        <v>199</v>
      </c>
      <c r="AE392" s="154" t="s">
        <v>199</v>
      </c>
      <c r="AF392" s="154" t="s">
        <v>199</v>
      </c>
      <c r="AG392" s="154" t="s">
        <v>199</v>
      </c>
      <c r="AH392" s="154" t="s">
        <v>199</v>
      </c>
      <c r="AI392" s="154" t="s">
        <v>199</v>
      </c>
      <c r="AJ392" s="154" t="s">
        <v>199</v>
      </c>
      <c r="AK392" s="154" t="s">
        <v>199</v>
      </c>
      <c r="AL392" s="154" t="s">
        <v>199</v>
      </c>
      <c r="AM392" s="154" t="s">
        <v>199</v>
      </c>
      <c r="AN392" s="154" t="s">
        <v>199</v>
      </c>
      <c r="AO392" s="154" t="s">
        <v>199</v>
      </c>
      <c r="AP392" s="153">
        <v>1914</v>
      </c>
      <c r="AQ392" s="153">
        <v>2697</v>
      </c>
      <c r="AR392" s="154" t="s">
        <v>199</v>
      </c>
      <c r="AS392" s="154" t="s">
        <v>199</v>
      </c>
      <c r="AT392" s="153">
        <v>2140</v>
      </c>
      <c r="AU392" s="153">
        <v>3096.5</v>
      </c>
      <c r="AV392" s="153">
        <v>2770.6666700000001</v>
      </c>
      <c r="AW392" s="153">
        <v>1997.0074999999999</v>
      </c>
      <c r="AX392" s="153">
        <v>2602.915</v>
      </c>
      <c r="AY392" s="153">
        <v>3469.2824999999998</v>
      </c>
      <c r="AZ392" s="153">
        <v>3078.56</v>
      </c>
      <c r="BA392" s="153">
        <v>2305.1042600000001</v>
      </c>
      <c r="BB392" s="153">
        <v>2654.39221</v>
      </c>
      <c r="BC392" s="153">
        <v>3554.05</v>
      </c>
      <c r="BD392" s="153">
        <v>3051.3522699999999</v>
      </c>
      <c r="BE392" s="153">
        <v>2625.9974900000002</v>
      </c>
      <c r="BF392" s="153">
        <v>2626.7442500000002</v>
      </c>
      <c r="BG392" s="153">
        <v>3749.9856199999999</v>
      </c>
      <c r="BH392" s="153">
        <v>3139.0003299999998</v>
      </c>
      <c r="BI392" s="153">
        <v>2748.09328</v>
      </c>
      <c r="BJ392" s="153">
        <v>2620.4397100000001</v>
      </c>
      <c r="BK392" s="153">
        <v>3635.8195799999999</v>
      </c>
      <c r="BL392" s="153">
        <v>3015.5957800000001</v>
      </c>
      <c r="BM392" s="153">
        <v>2412.9632700000002</v>
      </c>
      <c r="BN392" s="153">
        <v>2398.46747</v>
      </c>
      <c r="BO392" s="153">
        <v>3422.9338299999999</v>
      </c>
      <c r="BP392" s="153">
        <v>2883.1036399999998</v>
      </c>
      <c r="BQ392" s="153">
        <v>2103.3502199999998</v>
      </c>
      <c r="BR392" s="153">
        <v>2518.5171700000001</v>
      </c>
      <c r="BS392" s="153">
        <v>3289.05575</v>
      </c>
      <c r="BT392" s="153">
        <v>2732.1826999999998</v>
      </c>
      <c r="BU392" s="153">
        <v>2053.1028700000002</v>
      </c>
      <c r="BV392" s="153">
        <v>2480.1821300000001</v>
      </c>
      <c r="BW392" s="153">
        <v>3312.2673100000002</v>
      </c>
      <c r="BX392" s="153">
        <v>2809.75</v>
      </c>
      <c r="BY392" s="153">
        <v>2129.9810900000002</v>
      </c>
      <c r="BZ392" s="153">
        <v>2434.2900199999999</v>
      </c>
      <c r="CA392" s="153">
        <v>3308.41192</v>
      </c>
      <c r="CB392" s="153">
        <v>2982.2848399999998</v>
      </c>
      <c r="CC392" s="153">
        <v>2310.6666700000001</v>
      </c>
      <c r="CD392" s="153">
        <v>2442.6</v>
      </c>
      <c r="CE392" s="153">
        <v>3307.75</v>
      </c>
      <c r="CF392" s="153">
        <v>3027.75</v>
      </c>
      <c r="CG392" s="153">
        <v>2369</v>
      </c>
      <c r="CH392" s="154" t="s">
        <v>199</v>
      </c>
      <c r="CI392" s="153">
        <v>2231.5</v>
      </c>
      <c r="CJ392" s="153">
        <v>2376.5</v>
      </c>
      <c r="CK392" s="153">
        <v>2239.73333</v>
      </c>
      <c r="CL392" s="153">
        <v>2652.3249999999998</v>
      </c>
      <c r="CM392" s="153">
        <v>2988.75</v>
      </c>
      <c r="CN392" s="153">
        <v>3008.2</v>
      </c>
      <c r="CO392" s="153">
        <v>2261.9666699999998</v>
      </c>
      <c r="CP392" s="153">
        <v>3085.6750000000002</v>
      </c>
      <c r="CQ392" s="153">
        <v>3535.3249999999998</v>
      </c>
      <c r="CR392" s="153">
        <v>3298.16</v>
      </c>
      <c r="CS392" s="153">
        <v>2395.15</v>
      </c>
      <c r="CT392" s="154" t="s">
        <v>199</v>
      </c>
      <c r="CU392" s="154" t="s">
        <v>199</v>
      </c>
      <c r="CV392" s="154" t="s">
        <v>199</v>
      </c>
      <c r="CW392" s="154" t="s">
        <v>199</v>
      </c>
      <c r="CX392" s="154" t="s">
        <v>199</v>
      </c>
      <c r="CY392" s="154" t="s">
        <v>199</v>
      </c>
      <c r="CZ392" s="154" t="s">
        <v>199</v>
      </c>
      <c r="DA392" s="154" t="s">
        <v>199</v>
      </c>
      <c r="DB392" s="154" t="s">
        <v>199</v>
      </c>
      <c r="DC392" s="154" t="s">
        <v>199</v>
      </c>
      <c r="DD392" s="154" t="s">
        <v>199</v>
      </c>
      <c r="DE392" s="154" t="s">
        <v>199</v>
      </c>
    </row>
    <row r="393" spans="1:109" x14ac:dyDescent="0.1">
      <c r="A393" s="113" t="s">
        <v>211</v>
      </c>
      <c r="B393" s="154" t="s">
        <v>199</v>
      </c>
      <c r="C393" s="154" t="s">
        <v>199</v>
      </c>
      <c r="D393" s="154" t="s">
        <v>199</v>
      </c>
      <c r="E393" s="154" t="s">
        <v>199</v>
      </c>
      <c r="F393" s="154" t="s">
        <v>199</v>
      </c>
      <c r="G393" s="154" t="s">
        <v>199</v>
      </c>
      <c r="H393" s="154" t="s">
        <v>199</v>
      </c>
      <c r="I393" s="154" t="s">
        <v>199</v>
      </c>
      <c r="J393" s="154" t="s">
        <v>199</v>
      </c>
      <c r="K393" s="154" t="s">
        <v>199</v>
      </c>
      <c r="L393" s="154" t="s">
        <v>199</v>
      </c>
      <c r="M393" s="154" t="s">
        <v>199</v>
      </c>
      <c r="N393" s="154" t="s">
        <v>199</v>
      </c>
      <c r="O393" s="154" t="s">
        <v>199</v>
      </c>
      <c r="P393" s="154" t="s">
        <v>199</v>
      </c>
      <c r="Q393" s="154" t="s">
        <v>199</v>
      </c>
      <c r="R393" s="154" t="s">
        <v>199</v>
      </c>
      <c r="S393" s="154" t="s">
        <v>199</v>
      </c>
      <c r="T393" s="154" t="s">
        <v>199</v>
      </c>
      <c r="U393" s="154" t="s">
        <v>199</v>
      </c>
      <c r="V393" s="154" t="s">
        <v>199</v>
      </c>
      <c r="W393" s="154" t="s">
        <v>199</v>
      </c>
      <c r="X393" s="154" t="s">
        <v>199</v>
      </c>
      <c r="Y393" s="154" t="s">
        <v>199</v>
      </c>
      <c r="Z393" s="154" t="s">
        <v>199</v>
      </c>
      <c r="AA393" s="154" t="s">
        <v>199</v>
      </c>
      <c r="AB393" s="154" t="s">
        <v>199</v>
      </c>
      <c r="AC393" s="154" t="s">
        <v>199</v>
      </c>
      <c r="AD393" s="154" t="s">
        <v>199</v>
      </c>
      <c r="AE393" s="154" t="s">
        <v>199</v>
      </c>
      <c r="AF393" s="154" t="s">
        <v>199</v>
      </c>
      <c r="AG393" s="154" t="s">
        <v>199</v>
      </c>
      <c r="AH393" s="154" t="s">
        <v>199</v>
      </c>
      <c r="AI393" s="154" t="s">
        <v>199</v>
      </c>
      <c r="AJ393" s="154" t="s">
        <v>199</v>
      </c>
      <c r="AK393" s="154" t="s">
        <v>199</v>
      </c>
      <c r="AL393" s="154" t="s">
        <v>199</v>
      </c>
      <c r="AM393" s="154" t="s">
        <v>199</v>
      </c>
      <c r="AN393" s="154" t="s">
        <v>199</v>
      </c>
      <c r="AO393" s="154" t="s">
        <v>199</v>
      </c>
      <c r="AP393" s="153">
        <v>1914</v>
      </c>
      <c r="AQ393" s="153">
        <v>2697</v>
      </c>
      <c r="AR393" s="154" t="s">
        <v>199</v>
      </c>
      <c r="AS393" s="154" t="s">
        <v>199</v>
      </c>
      <c r="AT393" s="153">
        <v>2140</v>
      </c>
      <c r="AU393" s="153">
        <v>3096.5</v>
      </c>
      <c r="AV393" s="153">
        <v>2744</v>
      </c>
      <c r="AW393" s="153">
        <v>2143.0149999999999</v>
      </c>
      <c r="AX393" s="153">
        <v>2580.9</v>
      </c>
      <c r="AY393" s="153">
        <v>3474.9650000000001</v>
      </c>
      <c r="AZ393" s="153">
        <v>3092.8</v>
      </c>
      <c r="BA393" s="153">
        <v>2316.1</v>
      </c>
      <c r="BB393" s="153">
        <v>2644</v>
      </c>
      <c r="BC393" s="153">
        <v>3550</v>
      </c>
      <c r="BD393" s="153">
        <v>3065.1613499999999</v>
      </c>
      <c r="BE393" s="153">
        <v>2614.64498</v>
      </c>
      <c r="BF393" s="153">
        <v>2609.5</v>
      </c>
      <c r="BG393" s="153">
        <v>3737.6668599999998</v>
      </c>
      <c r="BH393" s="153">
        <v>3128</v>
      </c>
      <c r="BI393" s="153">
        <v>2764</v>
      </c>
      <c r="BJ393" s="153">
        <v>2619.5053200000002</v>
      </c>
      <c r="BK393" s="153">
        <v>3660.4948100000001</v>
      </c>
      <c r="BL393" s="153">
        <v>3041</v>
      </c>
      <c r="BM393" s="153">
        <v>2401</v>
      </c>
      <c r="BN393" s="153">
        <v>2387.5</v>
      </c>
      <c r="BO393" s="153">
        <v>3430.5368100000001</v>
      </c>
      <c r="BP393" s="153">
        <v>2888</v>
      </c>
      <c r="BQ393" s="153">
        <v>2106.75</v>
      </c>
      <c r="BR393" s="153">
        <v>2523.5</v>
      </c>
      <c r="BS393" s="153">
        <v>3324</v>
      </c>
      <c r="BT393" s="153">
        <v>2714.8789200000001</v>
      </c>
      <c r="BU393" s="153">
        <v>2077.1143299999999</v>
      </c>
      <c r="BV393" s="153">
        <v>2504</v>
      </c>
      <c r="BW393" s="153">
        <v>3329</v>
      </c>
      <c r="BX393" s="153">
        <v>2795.5</v>
      </c>
      <c r="BY393" s="153">
        <v>2117</v>
      </c>
      <c r="BZ393" s="153">
        <v>2455.0800300000001</v>
      </c>
      <c r="CA393" s="153">
        <v>3348</v>
      </c>
      <c r="CB393" s="153">
        <v>2986.4241900000002</v>
      </c>
      <c r="CC393" s="153">
        <v>2313</v>
      </c>
      <c r="CD393" s="153">
        <v>2412</v>
      </c>
      <c r="CE393" s="153">
        <v>3295.5</v>
      </c>
      <c r="CF393" s="153">
        <v>3032</v>
      </c>
      <c r="CG393" s="153">
        <v>2373</v>
      </c>
      <c r="CH393" s="154" t="s">
        <v>199</v>
      </c>
      <c r="CI393" s="153">
        <v>2231.5</v>
      </c>
      <c r="CJ393" s="153">
        <v>2376.5</v>
      </c>
      <c r="CK393" s="153">
        <v>2110</v>
      </c>
      <c r="CL393" s="153">
        <v>2649.15</v>
      </c>
      <c r="CM393" s="153">
        <v>2987.5</v>
      </c>
      <c r="CN393" s="153">
        <v>3076.5</v>
      </c>
      <c r="CO393" s="153">
        <v>2179</v>
      </c>
      <c r="CP393" s="153">
        <v>3141.5</v>
      </c>
      <c r="CQ393" s="153">
        <v>3601.5</v>
      </c>
      <c r="CR393" s="153">
        <v>3437</v>
      </c>
      <c r="CS393" s="153">
        <v>2430.5</v>
      </c>
      <c r="CT393" s="153">
        <v>3542</v>
      </c>
      <c r="CU393" s="153">
        <v>3910</v>
      </c>
      <c r="CV393" s="153">
        <v>3872</v>
      </c>
      <c r="CW393" s="153">
        <v>2774</v>
      </c>
      <c r="CX393" s="153">
        <v>3756.5</v>
      </c>
      <c r="CY393" s="153">
        <v>4310.5</v>
      </c>
      <c r="CZ393" s="153">
        <v>4116.5</v>
      </c>
      <c r="DA393" s="153">
        <v>2961</v>
      </c>
      <c r="DB393" s="154" t="s">
        <v>199</v>
      </c>
      <c r="DC393" s="154" t="s">
        <v>199</v>
      </c>
      <c r="DD393" s="154" t="s">
        <v>199</v>
      </c>
      <c r="DE393" s="154" t="s">
        <v>199</v>
      </c>
    </row>
    <row r="394" spans="1:109" x14ac:dyDescent="0.1">
      <c r="A394" s="113" t="s">
        <v>212</v>
      </c>
      <c r="B394" s="154" t="s">
        <v>199</v>
      </c>
      <c r="C394" s="154" t="s">
        <v>199</v>
      </c>
      <c r="D394" s="154" t="s">
        <v>199</v>
      </c>
      <c r="E394" s="154" t="s">
        <v>199</v>
      </c>
      <c r="F394" s="154" t="s">
        <v>199</v>
      </c>
      <c r="G394" s="154" t="s">
        <v>199</v>
      </c>
      <c r="H394" s="154" t="s">
        <v>199</v>
      </c>
      <c r="I394" s="154" t="s">
        <v>199</v>
      </c>
      <c r="J394" s="154" t="s">
        <v>199</v>
      </c>
      <c r="K394" s="154" t="s">
        <v>199</v>
      </c>
      <c r="L394" s="154" t="s">
        <v>199</v>
      </c>
      <c r="M394" s="154" t="s">
        <v>199</v>
      </c>
      <c r="N394" s="154" t="s">
        <v>199</v>
      </c>
      <c r="O394" s="154" t="s">
        <v>199</v>
      </c>
      <c r="P394" s="154" t="s">
        <v>199</v>
      </c>
      <c r="Q394" s="154" t="s">
        <v>199</v>
      </c>
      <c r="R394" s="154" t="s">
        <v>199</v>
      </c>
      <c r="S394" s="154" t="s">
        <v>199</v>
      </c>
      <c r="T394" s="154" t="s">
        <v>199</v>
      </c>
      <c r="U394" s="154" t="s">
        <v>199</v>
      </c>
      <c r="V394" s="154" t="s">
        <v>199</v>
      </c>
      <c r="W394" s="154" t="s">
        <v>199</v>
      </c>
      <c r="X394" s="154" t="s">
        <v>199</v>
      </c>
      <c r="Y394" s="154" t="s">
        <v>199</v>
      </c>
      <c r="Z394" s="154" t="s">
        <v>199</v>
      </c>
      <c r="AA394" s="154" t="s">
        <v>199</v>
      </c>
      <c r="AB394" s="154" t="s">
        <v>199</v>
      </c>
      <c r="AC394" s="154" t="s">
        <v>199</v>
      </c>
      <c r="AD394" s="154" t="s">
        <v>199</v>
      </c>
      <c r="AE394" s="154" t="s">
        <v>199</v>
      </c>
      <c r="AF394" s="154" t="s">
        <v>199</v>
      </c>
      <c r="AG394" s="154" t="s">
        <v>199</v>
      </c>
      <c r="AH394" s="154" t="s">
        <v>199</v>
      </c>
      <c r="AI394" s="154" t="s">
        <v>199</v>
      </c>
      <c r="AJ394" s="154" t="s">
        <v>199</v>
      </c>
      <c r="AK394" s="154" t="s">
        <v>199</v>
      </c>
      <c r="AL394" s="154" t="s">
        <v>199</v>
      </c>
      <c r="AM394" s="154" t="s">
        <v>199</v>
      </c>
      <c r="AN394" s="154" t="s">
        <v>199</v>
      </c>
      <c r="AO394" s="154" t="s">
        <v>199</v>
      </c>
      <c r="AP394" s="153">
        <v>1914</v>
      </c>
      <c r="AQ394" s="153">
        <v>2697</v>
      </c>
      <c r="AR394" s="154" t="s">
        <v>199</v>
      </c>
      <c r="AS394" s="154" t="s">
        <v>199</v>
      </c>
      <c r="AT394" s="153">
        <v>2140</v>
      </c>
      <c r="AU394" s="153">
        <v>3153</v>
      </c>
      <c r="AV394" s="153">
        <v>2880</v>
      </c>
      <c r="AW394" s="153">
        <v>2192</v>
      </c>
      <c r="AX394" s="153">
        <v>2681</v>
      </c>
      <c r="AY394" s="153">
        <v>3533.2</v>
      </c>
      <c r="AZ394" s="153">
        <v>3158.2</v>
      </c>
      <c r="BA394" s="153">
        <v>2353.21702</v>
      </c>
      <c r="BB394" s="153">
        <v>2722.06882</v>
      </c>
      <c r="BC394" s="153">
        <v>3605.2</v>
      </c>
      <c r="BD394" s="153">
        <v>3098</v>
      </c>
      <c r="BE394" s="153">
        <v>2702.7</v>
      </c>
      <c r="BF394" s="153">
        <v>2751.8</v>
      </c>
      <c r="BG394" s="153">
        <v>3853.28</v>
      </c>
      <c r="BH394" s="153">
        <v>3198</v>
      </c>
      <c r="BI394" s="153">
        <v>2787.3</v>
      </c>
      <c r="BJ394" s="153">
        <v>2725</v>
      </c>
      <c r="BK394" s="153">
        <v>3744</v>
      </c>
      <c r="BL394" s="153">
        <v>3134</v>
      </c>
      <c r="BM394" s="153">
        <v>2463</v>
      </c>
      <c r="BN394" s="153">
        <v>2462.67677</v>
      </c>
      <c r="BO394" s="153">
        <v>3502</v>
      </c>
      <c r="BP394" s="153">
        <v>2912</v>
      </c>
      <c r="BQ394" s="153">
        <v>2172</v>
      </c>
      <c r="BR394" s="153">
        <v>2578.1999999999998</v>
      </c>
      <c r="BS394" s="153">
        <v>3340</v>
      </c>
      <c r="BT394" s="153">
        <v>2798</v>
      </c>
      <c r="BU394" s="153">
        <v>2092.4</v>
      </c>
      <c r="BV394" s="153">
        <v>2528.8000000000002</v>
      </c>
      <c r="BW394" s="153">
        <v>3388</v>
      </c>
      <c r="BX394" s="153">
        <v>2856</v>
      </c>
      <c r="BY394" s="153">
        <v>2211</v>
      </c>
      <c r="BZ394" s="153">
        <v>2505</v>
      </c>
      <c r="CA394" s="153">
        <v>3368</v>
      </c>
      <c r="CB394" s="153">
        <v>3066</v>
      </c>
      <c r="CC394" s="153">
        <v>2345</v>
      </c>
      <c r="CD394" s="153">
        <v>2534</v>
      </c>
      <c r="CE394" s="153">
        <v>3382</v>
      </c>
      <c r="CF394" s="153">
        <v>3058</v>
      </c>
      <c r="CG394" s="153">
        <v>2401</v>
      </c>
      <c r="CH394" s="154" t="s">
        <v>199</v>
      </c>
      <c r="CI394" s="153">
        <v>2327</v>
      </c>
      <c r="CJ394" s="153">
        <v>2500</v>
      </c>
      <c r="CK394" s="153">
        <v>2549</v>
      </c>
      <c r="CL394" s="153">
        <v>2738</v>
      </c>
      <c r="CM394" s="153">
        <v>3100</v>
      </c>
      <c r="CN394" s="153">
        <v>3138</v>
      </c>
      <c r="CO394" s="153">
        <v>2480</v>
      </c>
      <c r="CP394" s="153">
        <v>3290</v>
      </c>
      <c r="CQ394" s="153">
        <v>3626.3</v>
      </c>
      <c r="CR394" s="153">
        <v>3650</v>
      </c>
      <c r="CS394" s="153">
        <v>2463</v>
      </c>
      <c r="CT394" s="153">
        <v>3615</v>
      </c>
      <c r="CU394" s="153">
        <v>4131</v>
      </c>
      <c r="CV394" s="153">
        <v>4006</v>
      </c>
      <c r="CW394" s="153">
        <v>2882</v>
      </c>
      <c r="CX394" s="153">
        <v>3824</v>
      </c>
      <c r="CY394" s="153">
        <v>4410</v>
      </c>
      <c r="CZ394" s="153">
        <v>4136</v>
      </c>
      <c r="DA394" s="153">
        <v>2990</v>
      </c>
      <c r="DB394" s="154" t="s">
        <v>199</v>
      </c>
      <c r="DC394" s="154" t="s">
        <v>199</v>
      </c>
      <c r="DD394" s="154" t="s">
        <v>199</v>
      </c>
      <c r="DE394" s="154" t="s">
        <v>199</v>
      </c>
    </row>
    <row r="395" spans="1:109" x14ac:dyDescent="0.1">
      <c r="A395" s="113" t="s">
        <v>213</v>
      </c>
      <c r="B395" s="154" t="s">
        <v>199</v>
      </c>
      <c r="C395" s="154" t="s">
        <v>199</v>
      </c>
      <c r="D395" s="154" t="s">
        <v>199</v>
      </c>
      <c r="E395" s="154" t="s">
        <v>199</v>
      </c>
      <c r="F395" s="154" t="s">
        <v>199</v>
      </c>
      <c r="G395" s="154" t="s">
        <v>199</v>
      </c>
      <c r="H395" s="154" t="s">
        <v>199</v>
      </c>
      <c r="I395" s="154" t="s">
        <v>199</v>
      </c>
      <c r="J395" s="154" t="s">
        <v>199</v>
      </c>
      <c r="K395" s="154" t="s">
        <v>199</v>
      </c>
      <c r="L395" s="154" t="s">
        <v>199</v>
      </c>
      <c r="M395" s="154" t="s">
        <v>199</v>
      </c>
      <c r="N395" s="154" t="s">
        <v>199</v>
      </c>
      <c r="O395" s="154" t="s">
        <v>199</v>
      </c>
      <c r="P395" s="154" t="s">
        <v>199</v>
      </c>
      <c r="Q395" s="154" t="s">
        <v>199</v>
      </c>
      <c r="R395" s="154" t="s">
        <v>199</v>
      </c>
      <c r="S395" s="154" t="s">
        <v>199</v>
      </c>
      <c r="T395" s="154" t="s">
        <v>199</v>
      </c>
      <c r="U395" s="154" t="s">
        <v>199</v>
      </c>
      <c r="V395" s="154" t="s">
        <v>199</v>
      </c>
      <c r="W395" s="154" t="s">
        <v>199</v>
      </c>
      <c r="X395" s="154" t="s">
        <v>199</v>
      </c>
      <c r="Y395" s="154" t="s">
        <v>199</v>
      </c>
      <c r="Z395" s="154" t="s">
        <v>199</v>
      </c>
      <c r="AA395" s="154" t="s">
        <v>199</v>
      </c>
      <c r="AB395" s="154" t="s">
        <v>199</v>
      </c>
      <c r="AC395" s="154" t="s">
        <v>199</v>
      </c>
      <c r="AD395" s="154" t="s">
        <v>199</v>
      </c>
      <c r="AE395" s="154" t="s">
        <v>199</v>
      </c>
      <c r="AF395" s="154" t="s">
        <v>199</v>
      </c>
      <c r="AG395" s="154" t="s">
        <v>199</v>
      </c>
      <c r="AH395" s="154" t="s">
        <v>199</v>
      </c>
      <c r="AI395" s="154" t="s">
        <v>199</v>
      </c>
      <c r="AJ395" s="154" t="s">
        <v>199</v>
      </c>
      <c r="AK395" s="154" t="s">
        <v>199</v>
      </c>
      <c r="AL395" s="154" t="s">
        <v>199</v>
      </c>
      <c r="AM395" s="154" t="s">
        <v>199</v>
      </c>
      <c r="AN395" s="154" t="s">
        <v>199</v>
      </c>
      <c r="AO395" s="154" t="s">
        <v>199</v>
      </c>
      <c r="AP395" s="153">
        <v>1914</v>
      </c>
      <c r="AQ395" s="153">
        <v>2697</v>
      </c>
      <c r="AR395" s="154" t="s">
        <v>199</v>
      </c>
      <c r="AS395" s="154" t="s">
        <v>199</v>
      </c>
      <c r="AT395" s="153">
        <v>2140</v>
      </c>
      <c r="AU395" s="153">
        <v>3040</v>
      </c>
      <c r="AV395" s="153">
        <v>2688</v>
      </c>
      <c r="AW395" s="153">
        <v>1510</v>
      </c>
      <c r="AX395" s="153">
        <v>2568.86</v>
      </c>
      <c r="AY395" s="153">
        <v>3394</v>
      </c>
      <c r="AZ395" s="153">
        <v>2991</v>
      </c>
      <c r="BA395" s="153">
        <v>2235</v>
      </c>
      <c r="BB395" s="153">
        <v>2607.5</v>
      </c>
      <c r="BC395" s="153">
        <v>3511</v>
      </c>
      <c r="BD395" s="153">
        <v>2987</v>
      </c>
      <c r="BE395" s="153">
        <v>2572</v>
      </c>
      <c r="BF395" s="153">
        <v>2488</v>
      </c>
      <c r="BG395" s="153">
        <v>3672</v>
      </c>
      <c r="BH395" s="153">
        <v>3086.9</v>
      </c>
      <c r="BI395" s="153">
        <v>2697</v>
      </c>
      <c r="BJ395" s="153">
        <v>2544</v>
      </c>
      <c r="BK395" s="153">
        <v>3373</v>
      </c>
      <c r="BL395" s="153">
        <v>2824</v>
      </c>
      <c r="BM395" s="153">
        <v>2397.4523600000002</v>
      </c>
      <c r="BN395" s="153">
        <v>2348</v>
      </c>
      <c r="BO395" s="153">
        <v>3349</v>
      </c>
      <c r="BP395" s="153">
        <v>2843</v>
      </c>
      <c r="BQ395" s="153">
        <v>2014.6013499999999</v>
      </c>
      <c r="BR395" s="153">
        <v>2460</v>
      </c>
      <c r="BS395" s="153">
        <v>3183.17875</v>
      </c>
      <c r="BT395" s="153">
        <v>2662</v>
      </c>
      <c r="BU395" s="153">
        <v>1956</v>
      </c>
      <c r="BV395" s="153">
        <v>2411</v>
      </c>
      <c r="BW395" s="153">
        <v>3199</v>
      </c>
      <c r="BX395" s="153">
        <v>2792</v>
      </c>
      <c r="BY395" s="153">
        <v>2065.90544</v>
      </c>
      <c r="BZ395" s="153">
        <v>2322</v>
      </c>
      <c r="CA395" s="153">
        <v>3167.7596199999998</v>
      </c>
      <c r="CB395" s="153">
        <v>2857</v>
      </c>
      <c r="CC395" s="153">
        <v>2274</v>
      </c>
      <c r="CD395" s="153">
        <v>2380</v>
      </c>
      <c r="CE395" s="153">
        <v>3258</v>
      </c>
      <c r="CF395" s="153">
        <v>2989</v>
      </c>
      <c r="CG395" s="153">
        <v>2329</v>
      </c>
      <c r="CH395" s="154" t="s">
        <v>199</v>
      </c>
      <c r="CI395" s="153">
        <v>2136</v>
      </c>
      <c r="CJ395" s="153">
        <v>2253</v>
      </c>
      <c r="CK395" s="153">
        <v>2060.1999999999998</v>
      </c>
      <c r="CL395" s="153">
        <v>2573</v>
      </c>
      <c r="CM395" s="153">
        <v>2880</v>
      </c>
      <c r="CN395" s="153">
        <v>2741.8</v>
      </c>
      <c r="CO395" s="153">
        <v>2126.9</v>
      </c>
      <c r="CP395" s="153">
        <v>2769.7</v>
      </c>
      <c r="CQ395" s="153">
        <v>3312</v>
      </c>
      <c r="CR395" s="153">
        <v>2396.8000000000002</v>
      </c>
      <c r="CS395" s="153">
        <v>2256.6</v>
      </c>
      <c r="CT395" s="153">
        <v>3416</v>
      </c>
      <c r="CU395" s="153">
        <v>3886</v>
      </c>
      <c r="CV395" s="153">
        <v>3858</v>
      </c>
      <c r="CW395" s="153">
        <v>2724</v>
      </c>
      <c r="CX395" s="153">
        <v>3689</v>
      </c>
      <c r="CY395" s="153">
        <v>4211</v>
      </c>
      <c r="CZ395" s="153">
        <v>4097</v>
      </c>
      <c r="DA395" s="153">
        <v>2932</v>
      </c>
      <c r="DB395" s="154" t="s">
        <v>199</v>
      </c>
      <c r="DC395" s="154" t="s">
        <v>199</v>
      </c>
      <c r="DD395" s="154" t="s">
        <v>199</v>
      </c>
      <c r="DE395" s="154" t="s">
        <v>199</v>
      </c>
    </row>
    <row r="396" spans="1:109" x14ac:dyDescent="0.1">
      <c r="A396" s="113" t="s">
        <v>214</v>
      </c>
      <c r="B396" s="154" t="s">
        <v>199</v>
      </c>
      <c r="C396" s="154" t="s">
        <v>199</v>
      </c>
      <c r="D396" s="154" t="s">
        <v>199</v>
      </c>
      <c r="E396" s="154" t="s">
        <v>199</v>
      </c>
      <c r="F396" s="154" t="s">
        <v>199</v>
      </c>
      <c r="G396" s="154" t="s">
        <v>199</v>
      </c>
      <c r="H396" s="154" t="s">
        <v>199</v>
      </c>
      <c r="I396" s="154" t="s">
        <v>199</v>
      </c>
      <c r="J396" s="154" t="s">
        <v>199</v>
      </c>
      <c r="K396" s="154" t="s">
        <v>199</v>
      </c>
      <c r="L396" s="154" t="s">
        <v>199</v>
      </c>
      <c r="M396" s="154" t="s">
        <v>199</v>
      </c>
      <c r="N396" s="154" t="s">
        <v>199</v>
      </c>
      <c r="O396" s="154" t="s">
        <v>199</v>
      </c>
      <c r="P396" s="154" t="s">
        <v>199</v>
      </c>
      <c r="Q396" s="154" t="s">
        <v>199</v>
      </c>
      <c r="R396" s="154" t="s">
        <v>199</v>
      </c>
      <c r="S396" s="154" t="s">
        <v>199</v>
      </c>
      <c r="T396" s="154" t="s">
        <v>199</v>
      </c>
      <c r="U396" s="154" t="s">
        <v>199</v>
      </c>
      <c r="V396" s="154" t="s">
        <v>199</v>
      </c>
      <c r="W396" s="154" t="s">
        <v>199</v>
      </c>
      <c r="X396" s="154" t="s">
        <v>199</v>
      </c>
      <c r="Y396" s="154" t="s">
        <v>199</v>
      </c>
      <c r="Z396" s="154" t="s">
        <v>199</v>
      </c>
      <c r="AA396" s="154" t="s">
        <v>199</v>
      </c>
      <c r="AB396" s="154" t="s">
        <v>199</v>
      </c>
      <c r="AC396" s="154" t="s">
        <v>199</v>
      </c>
      <c r="AD396" s="154" t="s">
        <v>199</v>
      </c>
      <c r="AE396" s="154" t="s">
        <v>199</v>
      </c>
      <c r="AF396" s="154" t="s">
        <v>199</v>
      </c>
      <c r="AG396" s="154" t="s">
        <v>199</v>
      </c>
      <c r="AH396" s="154" t="s">
        <v>199</v>
      </c>
      <c r="AI396" s="154" t="s">
        <v>199</v>
      </c>
      <c r="AJ396" s="154" t="s">
        <v>199</v>
      </c>
      <c r="AK396" s="154" t="s">
        <v>199</v>
      </c>
      <c r="AL396" s="154" t="s">
        <v>199</v>
      </c>
      <c r="AM396" s="154" t="s">
        <v>199</v>
      </c>
      <c r="AN396" s="154" t="s">
        <v>199</v>
      </c>
      <c r="AO396" s="154" t="s">
        <v>199</v>
      </c>
      <c r="AP396" s="148">
        <v>0</v>
      </c>
      <c r="AQ396" s="148">
        <v>0</v>
      </c>
      <c r="AR396" s="154" t="s">
        <v>199</v>
      </c>
      <c r="AS396" s="154" t="s">
        <v>199</v>
      </c>
      <c r="AT396" s="148">
        <v>0</v>
      </c>
      <c r="AU396" s="148">
        <v>56.5</v>
      </c>
      <c r="AV396" s="148">
        <v>80.619820000000004</v>
      </c>
      <c r="AW396" s="148">
        <v>281.94072</v>
      </c>
      <c r="AX396" s="148">
        <v>45.442140000000002</v>
      </c>
      <c r="AY396" s="148">
        <v>55.077779999999997</v>
      </c>
      <c r="AZ396" s="148">
        <v>63.552109999999999</v>
      </c>
      <c r="BA396" s="148">
        <v>43.900109999999998</v>
      </c>
      <c r="BB396" s="148">
        <v>48.23639</v>
      </c>
      <c r="BC396" s="148">
        <v>36.981180000000002</v>
      </c>
      <c r="BD396" s="148">
        <v>37.966889999999999</v>
      </c>
      <c r="BE396" s="148">
        <v>50.849080000000001</v>
      </c>
      <c r="BF396" s="148">
        <v>89.370609999999999</v>
      </c>
      <c r="BG396" s="148">
        <v>66.481089999999995</v>
      </c>
      <c r="BH396" s="148">
        <v>46.029060000000001</v>
      </c>
      <c r="BI396" s="148">
        <v>33.304859999999998</v>
      </c>
      <c r="BJ396" s="148">
        <v>56.635330000000003</v>
      </c>
      <c r="BK396" s="148">
        <v>110.46606</v>
      </c>
      <c r="BL396" s="148">
        <v>85.228210000000004</v>
      </c>
      <c r="BM396" s="148">
        <v>25.081430000000001</v>
      </c>
      <c r="BN396" s="148">
        <v>42.652929999999998</v>
      </c>
      <c r="BO396" s="148">
        <v>51.94059</v>
      </c>
      <c r="BP396" s="148">
        <v>26.886620000000001</v>
      </c>
      <c r="BQ396" s="148">
        <v>49.685400000000001</v>
      </c>
      <c r="BR396" s="148">
        <v>43.007330000000003</v>
      </c>
      <c r="BS396" s="148">
        <v>58.76688</v>
      </c>
      <c r="BT396" s="148">
        <v>51.550060000000002</v>
      </c>
      <c r="BU396" s="148">
        <v>49.495069999999998</v>
      </c>
      <c r="BV396" s="148">
        <v>47.631230000000002</v>
      </c>
      <c r="BW396" s="148">
        <v>66.332359999999994</v>
      </c>
      <c r="BX396" s="148">
        <v>26.742989999999999</v>
      </c>
      <c r="BY396" s="148">
        <v>52.703150000000001</v>
      </c>
      <c r="BZ396" s="148">
        <v>74.427220000000005</v>
      </c>
      <c r="CA396" s="148">
        <v>73.659769999999995</v>
      </c>
      <c r="CB396" s="148">
        <v>71.195740000000001</v>
      </c>
      <c r="CC396" s="148">
        <v>29.032550000000001</v>
      </c>
      <c r="CD396" s="148">
        <v>60.516440000000003</v>
      </c>
      <c r="CE396" s="148">
        <v>46.240540000000003</v>
      </c>
      <c r="CF396" s="148">
        <v>28.172460000000001</v>
      </c>
      <c r="CG396" s="148">
        <v>25.777899999999999</v>
      </c>
      <c r="CH396" s="154" t="s">
        <v>199</v>
      </c>
      <c r="CI396" s="148">
        <v>95.5</v>
      </c>
      <c r="CJ396" s="148">
        <v>123.5</v>
      </c>
      <c r="CK396" s="148">
        <v>219.62757999999999</v>
      </c>
      <c r="CL396" s="148">
        <v>62.613230000000001</v>
      </c>
      <c r="CM396" s="148">
        <v>79.004350000000002</v>
      </c>
      <c r="CN396" s="148">
        <v>157.05036999999999</v>
      </c>
      <c r="CO396" s="148">
        <v>155.63311999999999</v>
      </c>
      <c r="CP396" s="148">
        <v>193.86997</v>
      </c>
      <c r="CQ396" s="148">
        <v>129.99352999999999</v>
      </c>
      <c r="CR396" s="148">
        <v>460.53259000000003</v>
      </c>
      <c r="CS396" s="148">
        <v>83.065439999999995</v>
      </c>
      <c r="CT396" s="148">
        <v>82.196240000000003</v>
      </c>
      <c r="CU396" s="148">
        <v>110.2734</v>
      </c>
      <c r="CV396" s="148">
        <v>66.713319999999996</v>
      </c>
      <c r="CW396" s="148">
        <v>65.936000000000007</v>
      </c>
      <c r="CX396" s="148">
        <v>67.5</v>
      </c>
      <c r="CY396" s="148">
        <v>99.5</v>
      </c>
      <c r="CZ396" s="148">
        <v>19.5</v>
      </c>
      <c r="DA396" s="148">
        <v>29</v>
      </c>
      <c r="DB396" s="154" t="s">
        <v>199</v>
      </c>
      <c r="DC396" s="154" t="s">
        <v>199</v>
      </c>
      <c r="DD396" s="154" t="s">
        <v>199</v>
      </c>
      <c r="DE396" s="154" t="s">
        <v>199</v>
      </c>
    </row>
    <row r="397" spans="1:109" x14ac:dyDescent="0.1">
      <c r="A397" s="113" t="s">
        <v>215</v>
      </c>
      <c r="B397" s="154" t="s">
        <v>199</v>
      </c>
      <c r="C397" s="154" t="s">
        <v>199</v>
      </c>
      <c r="D397" s="154" t="s">
        <v>199</v>
      </c>
      <c r="E397" s="154" t="s">
        <v>199</v>
      </c>
      <c r="F397" s="154" t="s">
        <v>199</v>
      </c>
      <c r="G397" s="154" t="s">
        <v>199</v>
      </c>
      <c r="H397" s="154" t="s">
        <v>199</v>
      </c>
      <c r="I397" s="154" t="s">
        <v>199</v>
      </c>
      <c r="J397" s="154" t="s">
        <v>199</v>
      </c>
      <c r="K397" s="154" t="s">
        <v>199</v>
      </c>
      <c r="L397" s="154" t="s">
        <v>199</v>
      </c>
      <c r="M397" s="154" t="s">
        <v>199</v>
      </c>
      <c r="N397" s="154" t="s">
        <v>199</v>
      </c>
      <c r="O397" s="154" t="s">
        <v>199</v>
      </c>
      <c r="P397" s="154" t="s">
        <v>199</v>
      </c>
      <c r="Q397" s="154" t="s">
        <v>199</v>
      </c>
      <c r="R397" s="154" t="s">
        <v>199</v>
      </c>
      <c r="S397" s="154" t="s">
        <v>199</v>
      </c>
      <c r="T397" s="154" t="s">
        <v>199</v>
      </c>
      <c r="U397" s="154" t="s">
        <v>199</v>
      </c>
      <c r="V397" s="154" t="s">
        <v>199</v>
      </c>
      <c r="W397" s="154" t="s">
        <v>199</v>
      </c>
      <c r="X397" s="154" t="s">
        <v>199</v>
      </c>
      <c r="Y397" s="154" t="s">
        <v>199</v>
      </c>
      <c r="Z397" s="154" t="s">
        <v>199</v>
      </c>
      <c r="AA397" s="154" t="s">
        <v>199</v>
      </c>
      <c r="AB397" s="154" t="s">
        <v>199</v>
      </c>
      <c r="AC397" s="154" t="s">
        <v>199</v>
      </c>
      <c r="AD397" s="154" t="s">
        <v>199</v>
      </c>
      <c r="AE397" s="154" t="s">
        <v>199</v>
      </c>
      <c r="AF397" s="154" t="s">
        <v>199</v>
      </c>
      <c r="AG397" s="154" t="s">
        <v>199</v>
      </c>
      <c r="AH397" s="154" t="s">
        <v>199</v>
      </c>
      <c r="AI397" s="154" t="s">
        <v>199</v>
      </c>
      <c r="AJ397" s="154" t="s">
        <v>199</v>
      </c>
      <c r="AK397" s="154" t="s">
        <v>199</v>
      </c>
      <c r="AL397" s="154" t="s">
        <v>199</v>
      </c>
      <c r="AM397" s="154" t="s">
        <v>199</v>
      </c>
      <c r="AN397" s="154" t="s">
        <v>199</v>
      </c>
      <c r="AO397" s="154" t="s">
        <v>199</v>
      </c>
      <c r="AP397" s="154" t="s">
        <v>177</v>
      </c>
      <c r="AQ397" s="154" t="s">
        <v>177</v>
      </c>
      <c r="AR397" s="154" t="s">
        <v>199</v>
      </c>
      <c r="AS397" s="154" t="s">
        <v>199</v>
      </c>
      <c r="AT397" s="154" t="s">
        <v>283</v>
      </c>
      <c r="AU397" s="154" t="s">
        <v>233</v>
      </c>
      <c r="AV397" s="154" t="s">
        <v>216</v>
      </c>
      <c r="AW397" s="154" t="s">
        <v>268</v>
      </c>
      <c r="AX397" s="154" t="s">
        <v>260</v>
      </c>
      <c r="AY397" s="154" t="s">
        <v>260</v>
      </c>
      <c r="AZ397" s="154" t="s">
        <v>164</v>
      </c>
      <c r="BA397" s="154" t="s">
        <v>260</v>
      </c>
      <c r="BB397" s="154" t="s">
        <v>260</v>
      </c>
      <c r="BC397" s="154" t="s">
        <v>260</v>
      </c>
      <c r="BD397" s="154" t="s">
        <v>164</v>
      </c>
      <c r="BE397" s="154" t="s">
        <v>260</v>
      </c>
      <c r="BF397" s="154" t="s">
        <v>164</v>
      </c>
      <c r="BG397" s="154" t="s">
        <v>240</v>
      </c>
      <c r="BH397" s="154" t="s">
        <v>240</v>
      </c>
      <c r="BI397" s="154" t="s">
        <v>249</v>
      </c>
      <c r="BJ397" s="154" t="s">
        <v>251</v>
      </c>
      <c r="BK397" s="154" t="s">
        <v>251</v>
      </c>
      <c r="BL397" s="154" t="s">
        <v>244</v>
      </c>
      <c r="BM397" s="154" t="s">
        <v>164</v>
      </c>
      <c r="BN397" s="154" t="s">
        <v>251</v>
      </c>
      <c r="BO397" s="154" t="s">
        <v>249</v>
      </c>
      <c r="BP397" s="154" t="s">
        <v>263</v>
      </c>
      <c r="BQ397" s="154" t="s">
        <v>262</v>
      </c>
      <c r="BR397" s="154" t="s">
        <v>240</v>
      </c>
      <c r="BS397" s="154" t="s">
        <v>164</v>
      </c>
      <c r="BT397" s="154" t="s">
        <v>249</v>
      </c>
      <c r="BU397" s="154" t="s">
        <v>164</v>
      </c>
      <c r="BV397" s="154" t="s">
        <v>240</v>
      </c>
      <c r="BW397" s="154" t="s">
        <v>164</v>
      </c>
      <c r="BX397" s="154" t="s">
        <v>260</v>
      </c>
      <c r="BY397" s="154" t="s">
        <v>164</v>
      </c>
      <c r="BZ397" s="154" t="s">
        <v>260</v>
      </c>
      <c r="CA397" s="154" t="s">
        <v>164</v>
      </c>
      <c r="CB397" s="154" t="s">
        <v>164</v>
      </c>
      <c r="CC397" s="154" t="s">
        <v>216</v>
      </c>
      <c r="CD397" s="154" t="s">
        <v>164</v>
      </c>
      <c r="CE397" s="154" t="s">
        <v>260</v>
      </c>
      <c r="CF397" s="154" t="s">
        <v>260</v>
      </c>
      <c r="CG397" s="154" t="s">
        <v>260</v>
      </c>
      <c r="CH397" s="154" t="s">
        <v>199</v>
      </c>
      <c r="CI397" s="154" t="s">
        <v>233</v>
      </c>
      <c r="CJ397" s="154" t="s">
        <v>233</v>
      </c>
      <c r="CK397" s="154" t="s">
        <v>216</v>
      </c>
      <c r="CL397" s="154" t="s">
        <v>260</v>
      </c>
      <c r="CM397" s="154" t="s">
        <v>260</v>
      </c>
      <c r="CN397" s="154" t="s">
        <v>260</v>
      </c>
      <c r="CO397" s="154" t="s">
        <v>216</v>
      </c>
      <c r="CP397" s="154" t="s">
        <v>260</v>
      </c>
      <c r="CQ397" s="154" t="s">
        <v>260</v>
      </c>
      <c r="CR397" s="154" t="s">
        <v>164</v>
      </c>
      <c r="CS397" s="154" t="s">
        <v>260</v>
      </c>
      <c r="CT397" s="154" t="s">
        <v>216</v>
      </c>
      <c r="CU397" s="154" t="s">
        <v>216</v>
      </c>
      <c r="CV397" s="154" t="s">
        <v>216</v>
      </c>
      <c r="CW397" s="154" t="s">
        <v>216</v>
      </c>
      <c r="CX397" s="154" t="s">
        <v>233</v>
      </c>
      <c r="CY397" s="154" t="s">
        <v>233</v>
      </c>
      <c r="CZ397" s="154" t="s">
        <v>233</v>
      </c>
      <c r="DA397" s="154" t="s">
        <v>233</v>
      </c>
      <c r="DB397" s="154" t="s">
        <v>199</v>
      </c>
      <c r="DC397" s="154" t="s">
        <v>199</v>
      </c>
      <c r="DD397" s="154" t="s">
        <v>199</v>
      </c>
      <c r="DE397" s="154" t="s">
        <v>199</v>
      </c>
    </row>
    <row r="398" spans="1:109" x14ac:dyDescent="0.1">
      <c r="A398" s="113" t="s">
        <v>237</v>
      </c>
      <c r="B398" s="154" t="s">
        <v>199</v>
      </c>
      <c r="C398" s="154" t="s">
        <v>199</v>
      </c>
      <c r="D398" s="154" t="s">
        <v>199</v>
      </c>
      <c r="E398" s="154" t="s">
        <v>199</v>
      </c>
      <c r="F398" s="154" t="s">
        <v>199</v>
      </c>
      <c r="G398" s="154" t="s">
        <v>199</v>
      </c>
      <c r="H398" s="154" t="s">
        <v>199</v>
      </c>
      <c r="I398" s="154" t="s">
        <v>199</v>
      </c>
      <c r="J398" s="154" t="s">
        <v>199</v>
      </c>
      <c r="K398" s="154" t="s">
        <v>199</v>
      </c>
      <c r="L398" s="154" t="s">
        <v>199</v>
      </c>
      <c r="M398" s="154" t="s">
        <v>199</v>
      </c>
      <c r="N398" s="154" t="s">
        <v>199</v>
      </c>
      <c r="O398" s="154" t="s">
        <v>199</v>
      </c>
      <c r="P398" s="154" t="s">
        <v>199</v>
      </c>
      <c r="Q398" s="154" t="s">
        <v>199</v>
      </c>
      <c r="R398" s="154" t="s">
        <v>199</v>
      </c>
      <c r="S398" s="154" t="s">
        <v>199</v>
      </c>
      <c r="T398" s="154" t="s">
        <v>199</v>
      </c>
      <c r="U398" s="154" t="s">
        <v>199</v>
      </c>
      <c r="V398" s="154" t="s">
        <v>199</v>
      </c>
      <c r="W398" s="154" t="s">
        <v>199</v>
      </c>
      <c r="X398" s="154" t="s">
        <v>199</v>
      </c>
      <c r="Y398" s="154" t="s">
        <v>199</v>
      </c>
      <c r="Z398" s="154" t="s">
        <v>199</v>
      </c>
      <c r="AA398" s="154" t="s">
        <v>199</v>
      </c>
      <c r="AB398" s="154" t="s">
        <v>199</v>
      </c>
      <c r="AC398" s="154" t="s">
        <v>199</v>
      </c>
      <c r="AD398" s="154" t="s">
        <v>199</v>
      </c>
      <c r="AE398" s="154" t="s">
        <v>199</v>
      </c>
      <c r="AF398" s="154" t="s">
        <v>199</v>
      </c>
      <c r="AG398" s="154" t="s">
        <v>199</v>
      </c>
      <c r="AH398" s="154" t="s">
        <v>199</v>
      </c>
      <c r="AI398" s="154" t="s">
        <v>199</v>
      </c>
      <c r="AJ398" s="154" t="s">
        <v>199</v>
      </c>
      <c r="AK398" s="154" t="s">
        <v>199</v>
      </c>
      <c r="AL398" s="154" t="s">
        <v>199</v>
      </c>
      <c r="AM398" s="154" t="s">
        <v>199</v>
      </c>
      <c r="AN398" s="154" t="s">
        <v>199</v>
      </c>
      <c r="AO398" s="154" t="s">
        <v>199</v>
      </c>
      <c r="AP398" s="154" t="s">
        <v>238</v>
      </c>
      <c r="AQ398" s="154" t="s">
        <v>238</v>
      </c>
      <c r="AR398" s="154" t="s">
        <v>199</v>
      </c>
      <c r="AS398" s="154" t="s">
        <v>238</v>
      </c>
      <c r="AT398" s="154" t="s">
        <v>238</v>
      </c>
      <c r="AU398" s="154" t="s">
        <v>238</v>
      </c>
      <c r="AV398" s="154" t="s">
        <v>238</v>
      </c>
      <c r="AW398" s="154" t="s">
        <v>238</v>
      </c>
      <c r="AX398" s="154" t="s">
        <v>238</v>
      </c>
      <c r="AY398" s="154" t="s">
        <v>238</v>
      </c>
      <c r="AZ398" s="154" t="s">
        <v>238</v>
      </c>
      <c r="BA398" s="154" t="s">
        <v>238</v>
      </c>
      <c r="BB398" s="154" t="s">
        <v>238</v>
      </c>
      <c r="BC398" s="154" t="s">
        <v>238</v>
      </c>
      <c r="BD398" s="154" t="s">
        <v>238</v>
      </c>
      <c r="BE398" s="154" t="s">
        <v>238</v>
      </c>
      <c r="BF398" s="154" t="s">
        <v>238</v>
      </c>
      <c r="BG398" s="154" t="s">
        <v>238</v>
      </c>
      <c r="BH398" s="154" t="s">
        <v>238</v>
      </c>
      <c r="BI398" s="154" t="s">
        <v>238</v>
      </c>
      <c r="BJ398" s="154" t="s">
        <v>238</v>
      </c>
      <c r="BK398" s="154" t="s">
        <v>238</v>
      </c>
      <c r="BL398" s="154" t="s">
        <v>238</v>
      </c>
      <c r="BM398" s="154" t="s">
        <v>238</v>
      </c>
      <c r="BN398" s="154" t="s">
        <v>238</v>
      </c>
      <c r="BO398" s="154" t="s">
        <v>238</v>
      </c>
      <c r="BP398" s="154" t="s">
        <v>238</v>
      </c>
      <c r="BQ398" s="154" t="s">
        <v>238</v>
      </c>
      <c r="BR398" s="154" t="s">
        <v>238</v>
      </c>
      <c r="BS398" s="154" t="s">
        <v>238</v>
      </c>
      <c r="BT398" s="154" t="s">
        <v>238</v>
      </c>
      <c r="BU398" s="154" t="s">
        <v>238</v>
      </c>
      <c r="BV398" s="154" t="s">
        <v>238</v>
      </c>
      <c r="BW398" s="154" t="s">
        <v>238</v>
      </c>
      <c r="BX398" s="154" t="s">
        <v>238</v>
      </c>
      <c r="BY398" s="154" t="s">
        <v>238</v>
      </c>
      <c r="BZ398" s="154" t="s">
        <v>238</v>
      </c>
      <c r="CA398" s="154" t="s">
        <v>238</v>
      </c>
      <c r="CB398" s="154" t="s">
        <v>238</v>
      </c>
      <c r="CC398" s="154" t="s">
        <v>238</v>
      </c>
      <c r="CD398" s="154" t="s">
        <v>238</v>
      </c>
      <c r="CE398" s="154" t="s">
        <v>238</v>
      </c>
      <c r="CF398" s="154" t="s">
        <v>238</v>
      </c>
      <c r="CG398" s="154" t="s">
        <v>238</v>
      </c>
      <c r="CH398" s="154" t="s">
        <v>199</v>
      </c>
      <c r="CI398" s="154" t="s">
        <v>238</v>
      </c>
      <c r="CJ398" s="154" t="s">
        <v>238</v>
      </c>
      <c r="CK398" s="154" t="s">
        <v>238</v>
      </c>
      <c r="CL398" s="154" t="s">
        <v>238</v>
      </c>
      <c r="CM398" s="154" t="s">
        <v>238</v>
      </c>
      <c r="CN398" s="154" t="s">
        <v>238</v>
      </c>
      <c r="CO398" s="154" t="s">
        <v>238</v>
      </c>
      <c r="CP398" s="154" t="s">
        <v>238</v>
      </c>
      <c r="CQ398" s="154" t="s">
        <v>238</v>
      </c>
      <c r="CR398" s="154" t="s">
        <v>238</v>
      </c>
      <c r="CS398" s="154" t="s">
        <v>238</v>
      </c>
      <c r="CT398" s="154" t="s">
        <v>238</v>
      </c>
      <c r="CU398" s="154" t="s">
        <v>238</v>
      </c>
      <c r="CV398" s="154" t="s">
        <v>238</v>
      </c>
      <c r="CW398" s="154" t="s">
        <v>238</v>
      </c>
      <c r="CX398" s="154" t="s">
        <v>238</v>
      </c>
      <c r="CY398" s="154" t="s">
        <v>238</v>
      </c>
      <c r="CZ398" s="154" t="s">
        <v>238</v>
      </c>
      <c r="DA398" s="154" t="s">
        <v>238</v>
      </c>
      <c r="DB398" s="154" t="s">
        <v>199</v>
      </c>
      <c r="DC398" s="154" t="s">
        <v>199</v>
      </c>
      <c r="DD398" s="154" t="s">
        <v>199</v>
      </c>
      <c r="DE398" s="154" t="s">
        <v>199</v>
      </c>
    </row>
    <row r="399" spans="1:109" x14ac:dyDescent="0.1">
      <c r="A399" s="115" t="s">
        <v>316</v>
      </c>
      <c r="B399" s="154" t="s">
        <v>199</v>
      </c>
      <c r="C399" s="154" t="s">
        <v>199</v>
      </c>
      <c r="D399" s="154" t="s">
        <v>199</v>
      </c>
      <c r="E399" s="154" t="s">
        <v>199</v>
      </c>
      <c r="F399" s="154" t="s">
        <v>199</v>
      </c>
      <c r="G399" s="154" t="s">
        <v>199</v>
      </c>
      <c r="H399" s="154" t="s">
        <v>199</v>
      </c>
      <c r="I399" s="154" t="s">
        <v>199</v>
      </c>
      <c r="J399" s="154" t="s">
        <v>199</v>
      </c>
      <c r="K399" s="154" t="s">
        <v>199</v>
      </c>
      <c r="L399" s="154" t="s">
        <v>199</v>
      </c>
      <c r="M399" s="154" t="s">
        <v>199</v>
      </c>
      <c r="N399" s="154" t="s">
        <v>199</v>
      </c>
      <c r="O399" s="154" t="s">
        <v>199</v>
      </c>
      <c r="P399" s="154" t="s">
        <v>199</v>
      </c>
      <c r="Q399" s="154" t="s">
        <v>199</v>
      </c>
      <c r="R399" s="154" t="s">
        <v>199</v>
      </c>
      <c r="S399" s="154" t="s">
        <v>199</v>
      </c>
      <c r="T399" s="154" t="s">
        <v>199</v>
      </c>
      <c r="U399" s="154" t="s">
        <v>199</v>
      </c>
      <c r="V399" s="154" t="s">
        <v>199</v>
      </c>
      <c r="W399" s="154" t="s">
        <v>199</v>
      </c>
      <c r="X399" s="154" t="s">
        <v>199</v>
      </c>
      <c r="Y399" s="154" t="s">
        <v>199</v>
      </c>
      <c r="Z399" s="154" t="s">
        <v>199</v>
      </c>
      <c r="AA399" s="154" t="s">
        <v>199</v>
      </c>
      <c r="AB399" s="152">
        <v>1347</v>
      </c>
      <c r="AC399" s="152">
        <v>1084</v>
      </c>
      <c r="AD399" s="152">
        <v>1144</v>
      </c>
      <c r="AE399" s="152">
        <v>1765.4</v>
      </c>
      <c r="AF399" s="152">
        <v>1448</v>
      </c>
      <c r="AG399" s="152">
        <v>1226</v>
      </c>
      <c r="AH399" s="152">
        <v>1290</v>
      </c>
      <c r="AI399" s="152">
        <v>1981</v>
      </c>
      <c r="AJ399" s="152">
        <v>1662</v>
      </c>
      <c r="AK399" s="152">
        <v>1357</v>
      </c>
      <c r="AL399" s="152">
        <v>1565</v>
      </c>
      <c r="AM399" s="152">
        <v>2358</v>
      </c>
      <c r="AN399" s="152">
        <v>1934</v>
      </c>
      <c r="AO399" s="152">
        <v>1479</v>
      </c>
      <c r="AP399" s="152">
        <v>1511</v>
      </c>
      <c r="AQ399" s="152">
        <v>2140</v>
      </c>
      <c r="AR399" s="152">
        <v>1921</v>
      </c>
      <c r="AS399" s="152">
        <v>1547</v>
      </c>
      <c r="AT399" s="152">
        <v>1857</v>
      </c>
      <c r="AU399" s="152">
        <v>2457</v>
      </c>
      <c r="AV399" s="152">
        <v>2145</v>
      </c>
      <c r="AW399" s="152">
        <v>1684</v>
      </c>
      <c r="AX399" s="152">
        <v>1994</v>
      </c>
      <c r="AY399" s="152">
        <v>2722</v>
      </c>
      <c r="AZ399" s="152">
        <v>2398</v>
      </c>
      <c r="BA399" s="152">
        <v>1818</v>
      </c>
      <c r="BB399" s="152">
        <v>2048</v>
      </c>
      <c r="BC399" s="152">
        <v>2791</v>
      </c>
      <c r="BD399" s="152">
        <v>2331</v>
      </c>
      <c r="BE399" s="152">
        <v>2047</v>
      </c>
      <c r="BF399" s="152">
        <v>2066</v>
      </c>
      <c r="BG399" s="152">
        <v>2869</v>
      </c>
      <c r="BH399" s="152">
        <v>2382</v>
      </c>
      <c r="BI399" s="152">
        <v>2057</v>
      </c>
      <c r="BJ399" s="152">
        <v>1949</v>
      </c>
      <c r="BK399" s="152">
        <v>2853</v>
      </c>
      <c r="BL399" s="152">
        <v>2354</v>
      </c>
      <c r="BM399" s="152">
        <v>1935</v>
      </c>
      <c r="BN399" s="152">
        <v>2104</v>
      </c>
      <c r="BO399" s="152">
        <v>2781</v>
      </c>
      <c r="BP399" s="152">
        <v>2234</v>
      </c>
      <c r="BQ399" s="152">
        <v>1678</v>
      </c>
      <c r="BR399" s="152">
        <v>1992</v>
      </c>
      <c r="BS399" s="152">
        <v>2619</v>
      </c>
      <c r="BT399" s="152">
        <v>2150</v>
      </c>
      <c r="BU399" s="152">
        <v>1593</v>
      </c>
      <c r="BV399" s="152">
        <v>1879</v>
      </c>
      <c r="BW399" s="152">
        <v>2546</v>
      </c>
      <c r="BX399" s="152">
        <v>2176</v>
      </c>
      <c r="BY399" s="152">
        <v>1639</v>
      </c>
      <c r="BZ399" s="152">
        <v>2023</v>
      </c>
      <c r="CA399" s="152">
        <v>2607</v>
      </c>
      <c r="CB399" s="152">
        <v>2470</v>
      </c>
      <c r="CC399" s="152">
        <v>1842</v>
      </c>
      <c r="CD399" s="152">
        <v>2056</v>
      </c>
      <c r="CE399" s="152">
        <v>2715</v>
      </c>
      <c r="CF399" s="152">
        <v>2435</v>
      </c>
      <c r="CG399" s="152">
        <v>1906</v>
      </c>
      <c r="CH399" s="152">
        <v>2213</v>
      </c>
      <c r="CI399" s="152">
        <v>1817</v>
      </c>
      <c r="CJ399" s="152">
        <v>2383</v>
      </c>
      <c r="CK399" s="152">
        <v>2022</v>
      </c>
      <c r="CL399" s="152">
        <v>2398</v>
      </c>
      <c r="CM399" s="152">
        <v>2934</v>
      </c>
      <c r="CN399" s="152">
        <v>2817</v>
      </c>
      <c r="CO399" s="152">
        <v>1937</v>
      </c>
      <c r="CP399" s="152">
        <v>2795</v>
      </c>
      <c r="CQ399" s="152">
        <v>3064</v>
      </c>
      <c r="CR399" s="152">
        <v>3007</v>
      </c>
      <c r="CS399" s="152">
        <v>1937</v>
      </c>
      <c r="CT399" s="153">
        <v>2800.2541500000002</v>
      </c>
      <c r="CU399" s="153">
        <v>3173.16185</v>
      </c>
      <c r="CV399" s="153">
        <v>3119.2914000000001</v>
      </c>
      <c r="CW399" s="153">
        <v>2204.8315899999998</v>
      </c>
      <c r="CX399" s="153">
        <v>3008.4564099999998</v>
      </c>
      <c r="CY399" s="153">
        <v>3407.0879199999999</v>
      </c>
      <c r="CZ399" s="153">
        <v>3263.6088300000001</v>
      </c>
      <c r="DA399" s="153">
        <v>2376.8563899999999</v>
      </c>
      <c r="DB399" s="153">
        <v>3128.0988900000002</v>
      </c>
      <c r="DC399" s="153">
        <v>3634.6941999999999</v>
      </c>
      <c r="DD399" s="153">
        <v>3500.0577199999998</v>
      </c>
      <c r="DE399" s="153">
        <v>2543.3036400000001</v>
      </c>
    </row>
    <row r="400" spans="1:109" x14ac:dyDescent="0.1">
      <c r="A400" s="113" t="s">
        <v>210</v>
      </c>
      <c r="B400" s="154" t="s">
        <v>199</v>
      </c>
      <c r="C400" s="154" t="s">
        <v>199</v>
      </c>
      <c r="D400" s="154" t="s">
        <v>199</v>
      </c>
      <c r="E400" s="154" t="s">
        <v>199</v>
      </c>
      <c r="F400" s="154" t="s">
        <v>199</v>
      </c>
      <c r="G400" s="154" t="s">
        <v>199</v>
      </c>
      <c r="H400" s="154" t="s">
        <v>199</v>
      </c>
      <c r="I400" s="154" t="s">
        <v>199</v>
      </c>
      <c r="J400" s="154" t="s">
        <v>199</v>
      </c>
      <c r="K400" s="154" t="s">
        <v>199</v>
      </c>
      <c r="L400" s="154" t="s">
        <v>199</v>
      </c>
      <c r="M400" s="154" t="s">
        <v>199</v>
      </c>
      <c r="N400" s="154" t="s">
        <v>199</v>
      </c>
      <c r="O400" s="154" t="s">
        <v>199</v>
      </c>
      <c r="P400" s="154" t="s">
        <v>199</v>
      </c>
      <c r="Q400" s="154" t="s">
        <v>199</v>
      </c>
      <c r="R400" s="154" t="s">
        <v>199</v>
      </c>
      <c r="S400" s="154" t="s">
        <v>199</v>
      </c>
      <c r="T400" s="154" t="s">
        <v>199</v>
      </c>
      <c r="U400" s="154" t="s">
        <v>199</v>
      </c>
      <c r="V400" s="154" t="s">
        <v>199</v>
      </c>
      <c r="W400" s="154" t="s">
        <v>199</v>
      </c>
      <c r="X400" s="154" t="s">
        <v>199</v>
      </c>
      <c r="Y400" s="154" t="s">
        <v>199</v>
      </c>
      <c r="Z400" s="154" t="s">
        <v>199</v>
      </c>
      <c r="AA400" s="154" t="s">
        <v>199</v>
      </c>
      <c r="AB400" s="153">
        <v>1250.568</v>
      </c>
      <c r="AC400" s="153">
        <v>1061.0609999999999</v>
      </c>
      <c r="AD400" s="153">
        <v>1135.576</v>
      </c>
      <c r="AE400" s="153">
        <v>1694.4</v>
      </c>
      <c r="AF400" s="153">
        <v>1388.4</v>
      </c>
      <c r="AG400" s="153">
        <v>1161.3330000000001</v>
      </c>
      <c r="AH400" s="153">
        <v>1228.25</v>
      </c>
      <c r="AI400" s="153">
        <v>1880.625</v>
      </c>
      <c r="AJ400" s="153">
        <v>1568.7142899999999</v>
      </c>
      <c r="AK400" s="153">
        <v>1263.3333299999999</v>
      </c>
      <c r="AL400" s="153">
        <v>1447.375</v>
      </c>
      <c r="AM400" s="153">
        <v>2232.1999999999998</v>
      </c>
      <c r="AN400" s="153">
        <v>1775</v>
      </c>
      <c r="AO400" s="153">
        <v>1449.4</v>
      </c>
      <c r="AP400" s="153">
        <v>1503.2</v>
      </c>
      <c r="AQ400" s="153">
        <v>2033.2</v>
      </c>
      <c r="AR400" s="153">
        <v>1869.2</v>
      </c>
      <c r="AS400" s="153">
        <v>1525.2</v>
      </c>
      <c r="AT400" s="153">
        <v>1690.53575</v>
      </c>
      <c r="AU400" s="153">
        <v>2393.8403199999998</v>
      </c>
      <c r="AV400" s="153">
        <v>2070.2257199999999</v>
      </c>
      <c r="AW400" s="153">
        <v>1641.0701899999999</v>
      </c>
      <c r="AX400" s="153">
        <v>2031.0665899999999</v>
      </c>
      <c r="AY400" s="153">
        <v>2700.8385800000001</v>
      </c>
      <c r="AZ400" s="153">
        <v>2344.8996499999998</v>
      </c>
      <c r="BA400" s="153">
        <v>1780.4792299999999</v>
      </c>
      <c r="BB400" s="153">
        <v>1998.14527</v>
      </c>
      <c r="BC400" s="153">
        <v>2713.8576699999999</v>
      </c>
      <c r="BD400" s="153">
        <v>2304.04765</v>
      </c>
      <c r="BE400" s="153">
        <v>2000.79567</v>
      </c>
      <c r="BF400" s="153">
        <v>2016.4066600000001</v>
      </c>
      <c r="BG400" s="153">
        <v>2851.0551799999998</v>
      </c>
      <c r="BH400" s="153">
        <v>2415.8989799999999</v>
      </c>
      <c r="BI400" s="153">
        <v>2076.2426999999998</v>
      </c>
      <c r="BJ400" s="153">
        <v>1989.52286</v>
      </c>
      <c r="BK400" s="153">
        <v>2820.88843</v>
      </c>
      <c r="BL400" s="153">
        <v>2338.91725</v>
      </c>
      <c r="BM400" s="153">
        <v>1856.8200099999999</v>
      </c>
      <c r="BN400" s="153">
        <v>1876.43797</v>
      </c>
      <c r="BO400" s="153">
        <v>2648.2802999999999</v>
      </c>
      <c r="BP400" s="153">
        <v>2205.03629</v>
      </c>
      <c r="BQ400" s="153">
        <v>1628.97344</v>
      </c>
      <c r="BR400" s="153">
        <v>1933.17653</v>
      </c>
      <c r="BS400" s="153">
        <v>2540.0612900000001</v>
      </c>
      <c r="BT400" s="153">
        <v>2105.90101</v>
      </c>
      <c r="BU400" s="153">
        <v>1597.21279</v>
      </c>
      <c r="BV400" s="153">
        <v>1888.31549</v>
      </c>
      <c r="BW400" s="153">
        <v>2471.8834099999999</v>
      </c>
      <c r="BX400" s="153">
        <v>2100.7721700000002</v>
      </c>
      <c r="BY400" s="153">
        <v>1637.1259700000001</v>
      </c>
      <c r="BZ400" s="153">
        <v>1949.64058</v>
      </c>
      <c r="CA400" s="153">
        <v>2577.6101199999998</v>
      </c>
      <c r="CB400" s="153">
        <v>2381.9145899999999</v>
      </c>
      <c r="CC400" s="153">
        <v>1841.54395</v>
      </c>
      <c r="CD400" s="153">
        <v>1984.27394</v>
      </c>
      <c r="CE400" s="153">
        <v>2632.7857300000001</v>
      </c>
      <c r="CF400" s="153">
        <v>2414.3754100000001</v>
      </c>
      <c r="CG400" s="153">
        <v>1886.2286300000001</v>
      </c>
      <c r="CH400" s="153">
        <v>1925.0277900000001</v>
      </c>
      <c r="CI400" s="153">
        <v>1771.2111600000001</v>
      </c>
      <c r="CJ400" s="153">
        <v>1983.07215</v>
      </c>
      <c r="CK400" s="153">
        <v>1803.93391</v>
      </c>
      <c r="CL400" s="153">
        <v>2169.8332799999998</v>
      </c>
      <c r="CM400" s="153">
        <v>2433.12878</v>
      </c>
      <c r="CN400" s="153">
        <v>2508.6891900000001</v>
      </c>
      <c r="CO400" s="153">
        <v>1798.1105700000001</v>
      </c>
      <c r="CP400" s="153">
        <v>2527.2606300000002</v>
      </c>
      <c r="CQ400" s="153">
        <v>2904.4009299999998</v>
      </c>
      <c r="CR400" s="153">
        <v>2788.3825700000002</v>
      </c>
      <c r="CS400" s="153">
        <v>1944.9344599999999</v>
      </c>
      <c r="CT400" s="154" t="s">
        <v>199</v>
      </c>
      <c r="CU400" s="154" t="s">
        <v>199</v>
      </c>
      <c r="CV400" s="154" t="s">
        <v>199</v>
      </c>
      <c r="CW400" s="154" t="s">
        <v>199</v>
      </c>
      <c r="CX400" s="154" t="s">
        <v>199</v>
      </c>
      <c r="CY400" s="154" t="s">
        <v>199</v>
      </c>
      <c r="CZ400" s="154" t="s">
        <v>199</v>
      </c>
      <c r="DA400" s="154" t="s">
        <v>199</v>
      </c>
      <c r="DB400" s="154" t="s">
        <v>199</v>
      </c>
      <c r="DC400" s="154" t="s">
        <v>199</v>
      </c>
      <c r="DD400" s="154" t="s">
        <v>199</v>
      </c>
      <c r="DE400" s="154" t="s">
        <v>199</v>
      </c>
    </row>
    <row r="401" spans="1:109" x14ac:dyDescent="0.1">
      <c r="A401" s="113" t="s">
        <v>211</v>
      </c>
      <c r="B401" s="154" t="s">
        <v>199</v>
      </c>
      <c r="C401" s="154" t="s">
        <v>199</v>
      </c>
      <c r="D401" s="154" t="s">
        <v>199</v>
      </c>
      <c r="E401" s="154" t="s">
        <v>199</v>
      </c>
      <c r="F401" s="154" t="s">
        <v>199</v>
      </c>
      <c r="G401" s="154" t="s">
        <v>199</v>
      </c>
      <c r="H401" s="154" t="s">
        <v>199</v>
      </c>
      <c r="I401" s="154" t="s">
        <v>199</v>
      </c>
      <c r="J401" s="154" t="s">
        <v>199</v>
      </c>
      <c r="K401" s="154" t="s">
        <v>199</v>
      </c>
      <c r="L401" s="154" t="s">
        <v>199</v>
      </c>
      <c r="M401" s="154" t="s">
        <v>199</v>
      </c>
      <c r="N401" s="154" t="s">
        <v>199</v>
      </c>
      <c r="O401" s="154" t="s">
        <v>199</v>
      </c>
      <c r="P401" s="154" t="s">
        <v>199</v>
      </c>
      <c r="Q401" s="154" t="s">
        <v>199</v>
      </c>
      <c r="R401" s="154" t="s">
        <v>199</v>
      </c>
      <c r="S401" s="154" t="s">
        <v>199</v>
      </c>
      <c r="T401" s="154" t="s">
        <v>199</v>
      </c>
      <c r="U401" s="154" t="s">
        <v>199</v>
      </c>
      <c r="V401" s="154" t="s">
        <v>199</v>
      </c>
      <c r="W401" s="154" t="s">
        <v>199</v>
      </c>
      <c r="X401" s="154" t="s">
        <v>199</v>
      </c>
      <c r="Y401" s="154" t="s">
        <v>199</v>
      </c>
      <c r="Z401" s="154" t="s">
        <v>199</v>
      </c>
      <c r="AA401" s="154" t="s">
        <v>199</v>
      </c>
      <c r="AB401" s="153">
        <v>1253.703</v>
      </c>
      <c r="AC401" s="153">
        <v>1049.5</v>
      </c>
      <c r="AD401" s="153">
        <v>1142</v>
      </c>
      <c r="AE401" s="153">
        <v>1692</v>
      </c>
      <c r="AF401" s="153">
        <v>1391</v>
      </c>
      <c r="AG401" s="153">
        <v>1158</v>
      </c>
      <c r="AH401" s="153">
        <v>1229.5</v>
      </c>
      <c r="AI401" s="153">
        <v>1876</v>
      </c>
      <c r="AJ401" s="153">
        <v>1562</v>
      </c>
      <c r="AK401" s="153">
        <v>1280.5</v>
      </c>
      <c r="AL401" s="153">
        <v>1448</v>
      </c>
      <c r="AM401" s="153">
        <v>2223</v>
      </c>
      <c r="AN401" s="153">
        <v>1753</v>
      </c>
      <c r="AO401" s="153">
        <v>1440</v>
      </c>
      <c r="AP401" s="153">
        <v>1489</v>
      </c>
      <c r="AQ401" s="153">
        <v>2051</v>
      </c>
      <c r="AR401" s="153">
        <v>1868</v>
      </c>
      <c r="AS401" s="153">
        <v>1528</v>
      </c>
      <c r="AT401" s="153">
        <v>1719</v>
      </c>
      <c r="AU401" s="153">
        <v>2386</v>
      </c>
      <c r="AV401" s="153">
        <v>2069.6771800000001</v>
      </c>
      <c r="AW401" s="153">
        <v>1650.28999</v>
      </c>
      <c r="AX401" s="153">
        <v>2033.0053</v>
      </c>
      <c r="AY401" s="153">
        <v>2696.28</v>
      </c>
      <c r="AZ401" s="153">
        <v>2357</v>
      </c>
      <c r="BA401" s="153">
        <v>1776</v>
      </c>
      <c r="BB401" s="153">
        <v>2010</v>
      </c>
      <c r="BC401" s="153">
        <v>2710.4</v>
      </c>
      <c r="BD401" s="153">
        <v>2301.6999999999998</v>
      </c>
      <c r="BE401" s="153">
        <v>1992</v>
      </c>
      <c r="BF401" s="153">
        <v>2013.3008400000001</v>
      </c>
      <c r="BG401" s="153">
        <v>2847</v>
      </c>
      <c r="BH401" s="153">
        <v>2404.5513700000001</v>
      </c>
      <c r="BI401" s="153">
        <v>2095.5</v>
      </c>
      <c r="BJ401" s="153">
        <v>1992</v>
      </c>
      <c r="BK401" s="153">
        <v>2819</v>
      </c>
      <c r="BL401" s="153">
        <v>2341.5</v>
      </c>
      <c r="BM401" s="153">
        <v>1847.8524600000001</v>
      </c>
      <c r="BN401" s="153">
        <v>1885.3</v>
      </c>
      <c r="BO401" s="153">
        <v>2644.5</v>
      </c>
      <c r="BP401" s="153">
        <v>2226</v>
      </c>
      <c r="BQ401" s="153">
        <v>1629.35232</v>
      </c>
      <c r="BR401" s="153">
        <v>1924.15</v>
      </c>
      <c r="BS401" s="153">
        <v>2560</v>
      </c>
      <c r="BT401" s="153">
        <v>2099</v>
      </c>
      <c r="BU401" s="153">
        <v>1607.7</v>
      </c>
      <c r="BV401" s="153">
        <v>1902</v>
      </c>
      <c r="BW401" s="153">
        <v>2483.3072099999999</v>
      </c>
      <c r="BX401" s="153">
        <v>2102</v>
      </c>
      <c r="BY401" s="153">
        <v>1635.0368900000001</v>
      </c>
      <c r="BZ401" s="153">
        <v>1952</v>
      </c>
      <c r="CA401" s="153">
        <v>2586.1804999999999</v>
      </c>
      <c r="CB401" s="153">
        <v>2355.5</v>
      </c>
      <c r="CC401" s="153">
        <v>1856.4</v>
      </c>
      <c r="CD401" s="153">
        <v>2001.8035600000001</v>
      </c>
      <c r="CE401" s="153">
        <v>2626.5</v>
      </c>
      <c r="CF401" s="153">
        <v>2418</v>
      </c>
      <c r="CG401" s="153">
        <v>1879</v>
      </c>
      <c r="CH401" s="153">
        <v>1943.84691</v>
      </c>
      <c r="CI401" s="153">
        <v>1786</v>
      </c>
      <c r="CJ401" s="153">
        <v>1986</v>
      </c>
      <c r="CK401" s="153">
        <v>1778</v>
      </c>
      <c r="CL401" s="153">
        <v>2163</v>
      </c>
      <c r="CM401" s="153">
        <v>2433.4</v>
      </c>
      <c r="CN401" s="153">
        <v>2500</v>
      </c>
      <c r="CO401" s="153">
        <v>1775</v>
      </c>
      <c r="CP401" s="153">
        <v>2522.6</v>
      </c>
      <c r="CQ401" s="153">
        <v>2926.5</v>
      </c>
      <c r="CR401" s="153">
        <v>2772.0466799999999</v>
      </c>
      <c r="CS401" s="153">
        <v>1945</v>
      </c>
      <c r="CT401" s="153">
        <v>2811</v>
      </c>
      <c r="CU401" s="153">
        <v>3166</v>
      </c>
      <c r="CV401" s="153">
        <v>3133.9806800000001</v>
      </c>
      <c r="CW401" s="153">
        <v>2189</v>
      </c>
      <c r="CX401" s="153">
        <v>2965.6402499999999</v>
      </c>
      <c r="CY401" s="153">
        <v>3395</v>
      </c>
      <c r="CZ401" s="153">
        <v>3301.1459199999999</v>
      </c>
      <c r="DA401" s="153">
        <v>2379.1484</v>
      </c>
      <c r="DB401" s="153">
        <v>3128.0988900000002</v>
      </c>
      <c r="DC401" s="153">
        <v>3634.6941999999999</v>
      </c>
      <c r="DD401" s="153">
        <v>3500.0577199999998</v>
      </c>
      <c r="DE401" s="153">
        <v>2543.3036400000001</v>
      </c>
    </row>
    <row r="402" spans="1:109" x14ac:dyDescent="0.1">
      <c r="A402" s="113" t="s">
        <v>212</v>
      </c>
      <c r="B402" s="154" t="s">
        <v>199</v>
      </c>
      <c r="C402" s="154" t="s">
        <v>199</v>
      </c>
      <c r="D402" s="154" t="s">
        <v>199</v>
      </c>
      <c r="E402" s="154" t="s">
        <v>199</v>
      </c>
      <c r="F402" s="154" t="s">
        <v>199</v>
      </c>
      <c r="G402" s="154" t="s">
        <v>199</v>
      </c>
      <c r="H402" s="154" t="s">
        <v>199</v>
      </c>
      <c r="I402" s="154" t="s">
        <v>199</v>
      </c>
      <c r="J402" s="154" t="s">
        <v>199</v>
      </c>
      <c r="K402" s="154" t="s">
        <v>199</v>
      </c>
      <c r="L402" s="154" t="s">
        <v>199</v>
      </c>
      <c r="M402" s="154" t="s">
        <v>199</v>
      </c>
      <c r="N402" s="154" t="s">
        <v>199</v>
      </c>
      <c r="O402" s="154" t="s">
        <v>199</v>
      </c>
      <c r="P402" s="154" t="s">
        <v>199</v>
      </c>
      <c r="Q402" s="154" t="s">
        <v>199</v>
      </c>
      <c r="R402" s="154" t="s">
        <v>199</v>
      </c>
      <c r="S402" s="154" t="s">
        <v>199</v>
      </c>
      <c r="T402" s="154" t="s">
        <v>199</v>
      </c>
      <c r="U402" s="154" t="s">
        <v>199</v>
      </c>
      <c r="V402" s="154" t="s">
        <v>199</v>
      </c>
      <c r="W402" s="154" t="s">
        <v>199</v>
      </c>
      <c r="X402" s="154" t="s">
        <v>199</v>
      </c>
      <c r="Y402" s="154" t="s">
        <v>199</v>
      </c>
      <c r="Z402" s="154" t="s">
        <v>199</v>
      </c>
      <c r="AA402" s="154" t="s">
        <v>199</v>
      </c>
      <c r="AB402" s="153">
        <v>1259</v>
      </c>
      <c r="AC402" s="153">
        <v>1169.366</v>
      </c>
      <c r="AD402" s="153">
        <v>1173</v>
      </c>
      <c r="AE402" s="153">
        <v>1742</v>
      </c>
      <c r="AF402" s="153">
        <v>1403</v>
      </c>
      <c r="AG402" s="153">
        <v>1214</v>
      </c>
      <c r="AH402" s="153">
        <v>1259</v>
      </c>
      <c r="AI402" s="153">
        <v>1938</v>
      </c>
      <c r="AJ402" s="153">
        <v>1617</v>
      </c>
      <c r="AK402" s="153">
        <v>1302</v>
      </c>
      <c r="AL402" s="153">
        <v>1508</v>
      </c>
      <c r="AM402" s="153">
        <v>2270</v>
      </c>
      <c r="AN402" s="153">
        <v>1880</v>
      </c>
      <c r="AO402" s="153">
        <v>1486</v>
      </c>
      <c r="AP402" s="153">
        <v>1555</v>
      </c>
      <c r="AQ402" s="153">
        <v>2082</v>
      </c>
      <c r="AR402" s="153">
        <v>1919</v>
      </c>
      <c r="AS402" s="153">
        <v>1573</v>
      </c>
      <c r="AT402" s="153">
        <v>1788</v>
      </c>
      <c r="AU402" s="153">
        <v>2436</v>
      </c>
      <c r="AV402" s="153">
        <v>2104</v>
      </c>
      <c r="AW402" s="153">
        <v>1697.4</v>
      </c>
      <c r="AX402" s="153">
        <v>2068</v>
      </c>
      <c r="AY402" s="153">
        <v>2809</v>
      </c>
      <c r="AZ402" s="153">
        <v>2404</v>
      </c>
      <c r="BA402" s="153">
        <v>1833</v>
      </c>
      <c r="BB402" s="153">
        <v>2048.7723000000001</v>
      </c>
      <c r="BC402" s="153">
        <v>2763.0692800000002</v>
      </c>
      <c r="BD402" s="153">
        <v>2375.11202</v>
      </c>
      <c r="BE402" s="153">
        <v>2042</v>
      </c>
      <c r="BF402" s="153">
        <v>2080.9</v>
      </c>
      <c r="BG402" s="153">
        <v>2947.02</v>
      </c>
      <c r="BH402" s="153">
        <v>2493</v>
      </c>
      <c r="BI402" s="153">
        <v>2129.5</v>
      </c>
      <c r="BJ402" s="153">
        <v>2076</v>
      </c>
      <c r="BK402" s="153">
        <v>2927.7915600000001</v>
      </c>
      <c r="BL402" s="153">
        <v>2429.1295700000001</v>
      </c>
      <c r="BM402" s="153">
        <v>1896</v>
      </c>
      <c r="BN402" s="153">
        <v>1978.1071099999999</v>
      </c>
      <c r="BO402" s="153">
        <v>2706</v>
      </c>
      <c r="BP402" s="153">
        <v>2260.6261199999999</v>
      </c>
      <c r="BQ402" s="153">
        <v>1687</v>
      </c>
      <c r="BR402" s="153">
        <v>1988.1</v>
      </c>
      <c r="BS402" s="153">
        <v>2604</v>
      </c>
      <c r="BT402" s="153">
        <v>2179</v>
      </c>
      <c r="BU402" s="153">
        <v>1690.8228899999999</v>
      </c>
      <c r="BV402" s="153">
        <v>1930</v>
      </c>
      <c r="BW402" s="153">
        <v>2573</v>
      </c>
      <c r="BX402" s="153">
        <v>2160</v>
      </c>
      <c r="BY402" s="153">
        <v>1686</v>
      </c>
      <c r="BZ402" s="153">
        <v>2033</v>
      </c>
      <c r="CA402" s="153">
        <v>2778</v>
      </c>
      <c r="CB402" s="153">
        <v>2607.8817300000001</v>
      </c>
      <c r="CC402" s="153">
        <v>1908</v>
      </c>
      <c r="CD402" s="153">
        <v>2039.7470000000001</v>
      </c>
      <c r="CE402" s="153">
        <v>2722</v>
      </c>
      <c r="CF402" s="153">
        <v>2462</v>
      </c>
      <c r="CG402" s="153">
        <v>1936</v>
      </c>
      <c r="CH402" s="153">
        <v>2008</v>
      </c>
      <c r="CI402" s="153">
        <v>1903</v>
      </c>
      <c r="CJ402" s="153">
        <v>2106.1073999999999</v>
      </c>
      <c r="CK402" s="153">
        <v>2031</v>
      </c>
      <c r="CL402" s="153">
        <v>2328.4456300000002</v>
      </c>
      <c r="CM402" s="153">
        <v>2527.7263200000002</v>
      </c>
      <c r="CN402" s="153">
        <v>2636</v>
      </c>
      <c r="CO402" s="153">
        <v>2091</v>
      </c>
      <c r="CP402" s="153">
        <v>2641</v>
      </c>
      <c r="CQ402" s="153">
        <v>2984</v>
      </c>
      <c r="CR402" s="153">
        <v>2934</v>
      </c>
      <c r="CS402" s="153">
        <v>2029.3</v>
      </c>
      <c r="CT402" s="153">
        <v>2946</v>
      </c>
      <c r="CU402" s="153">
        <v>3330.9606100000001</v>
      </c>
      <c r="CV402" s="153">
        <v>3223</v>
      </c>
      <c r="CW402" s="153">
        <v>2311.7725700000001</v>
      </c>
      <c r="CX402" s="153">
        <v>3147</v>
      </c>
      <c r="CY402" s="153">
        <v>3555.4225900000001</v>
      </c>
      <c r="CZ402" s="153">
        <v>3370.8982500000002</v>
      </c>
      <c r="DA402" s="153">
        <v>2453.13357</v>
      </c>
      <c r="DB402" s="153">
        <v>3237.7003199999999</v>
      </c>
      <c r="DC402" s="153">
        <v>3636.89849</v>
      </c>
      <c r="DD402" s="153">
        <v>3659.4264499999999</v>
      </c>
      <c r="DE402" s="153">
        <v>2695.70552</v>
      </c>
    </row>
    <row r="403" spans="1:109" x14ac:dyDescent="0.1">
      <c r="A403" s="113" t="s">
        <v>213</v>
      </c>
      <c r="B403" s="154" t="s">
        <v>199</v>
      </c>
      <c r="C403" s="154" t="s">
        <v>199</v>
      </c>
      <c r="D403" s="154" t="s">
        <v>199</v>
      </c>
      <c r="E403" s="154" t="s">
        <v>199</v>
      </c>
      <c r="F403" s="154" t="s">
        <v>199</v>
      </c>
      <c r="G403" s="154" t="s">
        <v>199</v>
      </c>
      <c r="H403" s="154" t="s">
        <v>199</v>
      </c>
      <c r="I403" s="154" t="s">
        <v>199</v>
      </c>
      <c r="J403" s="154" t="s">
        <v>199</v>
      </c>
      <c r="K403" s="154" t="s">
        <v>199</v>
      </c>
      <c r="L403" s="154" t="s">
        <v>199</v>
      </c>
      <c r="M403" s="154" t="s">
        <v>199</v>
      </c>
      <c r="N403" s="154" t="s">
        <v>199</v>
      </c>
      <c r="O403" s="154" t="s">
        <v>199</v>
      </c>
      <c r="P403" s="154" t="s">
        <v>199</v>
      </c>
      <c r="Q403" s="154" t="s">
        <v>199</v>
      </c>
      <c r="R403" s="154" t="s">
        <v>199</v>
      </c>
      <c r="S403" s="154" t="s">
        <v>199</v>
      </c>
      <c r="T403" s="154" t="s">
        <v>199</v>
      </c>
      <c r="U403" s="154" t="s">
        <v>199</v>
      </c>
      <c r="V403" s="154" t="s">
        <v>199</v>
      </c>
      <c r="W403" s="154" t="s">
        <v>199</v>
      </c>
      <c r="X403" s="154" t="s">
        <v>199</v>
      </c>
      <c r="Y403" s="154" t="s">
        <v>199</v>
      </c>
      <c r="Z403" s="154" t="s">
        <v>199</v>
      </c>
      <c r="AA403" s="154" t="s">
        <v>199</v>
      </c>
      <c r="AB403" s="153">
        <v>1239</v>
      </c>
      <c r="AC403" s="153">
        <v>996</v>
      </c>
      <c r="AD403" s="153">
        <v>1065</v>
      </c>
      <c r="AE403" s="153">
        <v>1658</v>
      </c>
      <c r="AF403" s="153">
        <v>1374</v>
      </c>
      <c r="AG403" s="153">
        <v>1127</v>
      </c>
      <c r="AH403" s="153">
        <v>1201</v>
      </c>
      <c r="AI403" s="153">
        <v>1837</v>
      </c>
      <c r="AJ403" s="153">
        <v>1527</v>
      </c>
      <c r="AK403" s="153">
        <v>1174</v>
      </c>
      <c r="AL403" s="153">
        <v>1380</v>
      </c>
      <c r="AM403" s="153">
        <v>2195</v>
      </c>
      <c r="AN403" s="153">
        <v>1737</v>
      </c>
      <c r="AO403" s="153">
        <v>1416</v>
      </c>
      <c r="AP403" s="153">
        <v>1444</v>
      </c>
      <c r="AQ403" s="153">
        <v>1961</v>
      </c>
      <c r="AR403" s="153">
        <v>1840</v>
      </c>
      <c r="AS403" s="153">
        <v>1469</v>
      </c>
      <c r="AT403" s="153">
        <v>1515</v>
      </c>
      <c r="AU403" s="153">
        <v>2367.3612899999998</v>
      </c>
      <c r="AV403" s="153">
        <v>2044</v>
      </c>
      <c r="AW403" s="153">
        <v>1531</v>
      </c>
      <c r="AX403" s="153">
        <v>1984.8</v>
      </c>
      <c r="AY403" s="153">
        <v>2645</v>
      </c>
      <c r="AZ403" s="153">
        <v>2229</v>
      </c>
      <c r="BA403" s="153">
        <v>1743</v>
      </c>
      <c r="BB403" s="153">
        <v>1952.4</v>
      </c>
      <c r="BC403" s="153">
        <v>2652.99208</v>
      </c>
      <c r="BD403" s="153">
        <v>2225</v>
      </c>
      <c r="BE403" s="153">
        <v>1947.63933</v>
      </c>
      <c r="BF403" s="153">
        <v>1930.00595</v>
      </c>
      <c r="BG403" s="153">
        <v>2794</v>
      </c>
      <c r="BH403" s="153">
        <v>2361.5</v>
      </c>
      <c r="BI403" s="153">
        <v>1967.7028499999999</v>
      </c>
      <c r="BJ403" s="153">
        <v>1876.7522899999999</v>
      </c>
      <c r="BK403" s="153">
        <v>2743.91741</v>
      </c>
      <c r="BL403" s="153">
        <v>2274</v>
      </c>
      <c r="BM403" s="153">
        <v>1838</v>
      </c>
      <c r="BN403" s="153">
        <v>1801</v>
      </c>
      <c r="BO403" s="153">
        <v>2589</v>
      </c>
      <c r="BP403" s="153">
        <v>2112</v>
      </c>
      <c r="BQ403" s="153">
        <v>1573</v>
      </c>
      <c r="BR403" s="153">
        <v>1901</v>
      </c>
      <c r="BS403" s="153">
        <v>2464</v>
      </c>
      <c r="BT403" s="153">
        <v>2032.93967</v>
      </c>
      <c r="BU403" s="153">
        <v>1513</v>
      </c>
      <c r="BV403" s="153">
        <v>1820</v>
      </c>
      <c r="BW403" s="153">
        <v>2310</v>
      </c>
      <c r="BX403" s="153">
        <v>1984</v>
      </c>
      <c r="BY403" s="153">
        <v>1575</v>
      </c>
      <c r="BZ403" s="153">
        <v>1829</v>
      </c>
      <c r="CA403" s="153">
        <v>2314.42823</v>
      </c>
      <c r="CB403" s="153">
        <v>2258</v>
      </c>
      <c r="CC403" s="153">
        <v>1778.2118800000001</v>
      </c>
      <c r="CD403" s="153">
        <v>1918</v>
      </c>
      <c r="CE403" s="153">
        <v>2518</v>
      </c>
      <c r="CF403" s="153">
        <v>2369.59076</v>
      </c>
      <c r="CG403" s="153">
        <v>1835</v>
      </c>
      <c r="CH403" s="153">
        <v>1788.06187</v>
      </c>
      <c r="CI403" s="153">
        <v>1525</v>
      </c>
      <c r="CJ403" s="153">
        <v>1814</v>
      </c>
      <c r="CK403" s="153">
        <v>1675.3263199999999</v>
      </c>
      <c r="CL403" s="153">
        <v>2066</v>
      </c>
      <c r="CM403" s="153">
        <v>2300.4967200000001</v>
      </c>
      <c r="CN403" s="153">
        <v>2430.1</v>
      </c>
      <c r="CO403" s="153">
        <v>1712.6</v>
      </c>
      <c r="CP403" s="153">
        <v>2386</v>
      </c>
      <c r="CQ403" s="153">
        <v>2661</v>
      </c>
      <c r="CR403" s="153">
        <v>2692.3</v>
      </c>
      <c r="CS403" s="153">
        <v>1850</v>
      </c>
      <c r="CT403" s="153">
        <v>2665</v>
      </c>
      <c r="CU403" s="153">
        <v>3093.6335800000002</v>
      </c>
      <c r="CV403" s="153">
        <v>2924</v>
      </c>
      <c r="CW403" s="153">
        <v>2109</v>
      </c>
      <c r="CX403" s="153">
        <v>2907</v>
      </c>
      <c r="CY403" s="153">
        <v>3311</v>
      </c>
      <c r="CZ403" s="153">
        <v>3098</v>
      </c>
      <c r="DA403" s="153">
        <v>2289</v>
      </c>
      <c r="DB403" s="153">
        <v>3018.49746</v>
      </c>
      <c r="DC403" s="153">
        <v>3632.4899099999998</v>
      </c>
      <c r="DD403" s="153">
        <v>3340.6889900000001</v>
      </c>
      <c r="DE403" s="153">
        <v>2390.9017600000002</v>
      </c>
    </row>
    <row r="404" spans="1:109" x14ac:dyDescent="0.1">
      <c r="A404" s="113" t="s">
        <v>214</v>
      </c>
      <c r="B404" s="154" t="s">
        <v>199</v>
      </c>
      <c r="C404" s="154" t="s">
        <v>199</v>
      </c>
      <c r="D404" s="154" t="s">
        <v>199</v>
      </c>
      <c r="E404" s="154" t="s">
        <v>199</v>
      </c>
      <c r="F404" s="154" t="s">
        <v>199</v>
      </c>
      <c r="G404" s="154" t="s">
        <v>199</v>
      </c>
      <c r="H404" s="154" t="s">
        <v>199</v>
      </c>
      <c r="I404" s="154" t="s">
        <v>199</v>
      </c>
      <c r="J404" s="154" t="s">
        <v>199</v>
      </c>
      <c r="K404" s="154" t="s">
        <v>199</v>
      </c>
      <c r="L404" s="154" t="s">
        <v>199</v>
      </c>
      <c r="M404" s="154" t="s">
        <v>199</v>
      </c>
      <c r="N404" s="154" t="s">
        <v>199</v>
      </c>
      <c r="O404" s="154" t="s">
        <v>199</v>
      </c>
      <c r="P404" s="154" t="s">
        <v>199</v>
      </c>
      <c r="Q404" s="154" t="s">
        <v>199</v>
      </c>
      <c r="R404" s="154" t="s">
        <v>199</v>
      </c>
      <c r="S404" s="154" t="s">
        <v>199</v>
      </c>
      <c r="T404" s="154" t="s">
        <v>199</v>
      </c>
      <c r="U404" s="154" t="s">
        <v>199</v>
      </c>
      <c r="V404" s="154" t="s">
        <v>199</v>
      </c>
      <c r="W404" s="154" t="s">
        <v>199</v>
      </c>
      <c r="X404" s="154" t="s">
        <v>199</v>
      </c>
      <c r="Y404" s="154" t="s">
        <v>199</v>
      </c>
      <c r="Z404" s="154" t="s">
        <v>199</v>
      </c>
      <c r="AA404" s="154" t="s">
        <v>199</v>
      </c>
      <c r="AB404" s="148">
        <v>8.4610000000000003</v>
      </c>
      <c r="AC404" s="148">
        <v>54.173999999999999</v>
      </c>
      <c r="AD404" s="148">
        <v>34.433999999999997</v>
      </c>
      <c r="AE404" s="148">
        <v>27.03</v>
      </c>
      <c r="AF404" s="148">
        <v>11.603</v>
      </c>
      <c r="AG404" s="148">
        <v>27.553999999999998</v>
      </c>
      <c r="AH404" s="148">
        <v>16.02927</v>
      </c>
      <c r="AI404" s="148">
        <v>32.980820000000001</v>
      </c>
      <c r="AJ404" s="148">
        <v>27.389849999999999</v>
      </c>
      <c r="AK404" s="148">
        <v>43.403790000000001</v>
      </c>
      <c r="AL404" s="148">
        <v>35.64385</v>
      </c>
      <c r="AM404" s="148">
        <v>31.770430000000001</v>
      </c>
      <c r="AN404" s="148">
        <v>48.979590000000002</v>
      </c>
      <c r="AO404" s="148">
        <v>24.195869999999999</v>
      </c>
      <c r="AP404" s="148">
        <v>43.965000000000003</v>
      </c>
      <c r="AQ404" s="148">
        <v>46.183999999999997</v>
      </c>
      <c r="AR404" s="148">
        <v>28.294</v>
      </c>
      <c r="AS404" s="148">
        <v>36.651879999999998</v>
      </c>
      <c r="AT404" s="148">
        <v>89.354190000000003</v>
      </c>
      <c r="AU404" s="148">
        <v>25.512339999999998</v>
      </c>
      <c r="AV404" s="148">
        <v>21.738880000000002</v>
      </c>
      <c r="AW404" s="148">
        <v>50.710439999999998</v>
      </c>
      <c r="AX404" s="148">
        <v>26.891069999999999</v>
      </c>
      <c r="AY404" s="148">
        <v>47.678959999999996</v>
      </c>
      <c r="AZ404" s="148">
        <v>52.050429999999999</v>
      </c>
      <c r="BA404" s="148">
        <v>28.629950000000001</v>
      </c>
      <c r="BB404" s="148">
        <v>32.729709999999997</v>
      </c>
      <c r="BC404" s="148">
        <v>39.69294</v>
      </c>
      <c r="BD404" s="148">
        <v>42.735990000000001</v>
      </c>
      <c r="BE404" s="148">
        <v>34.980330000000002</v>
      </c>
      <c r="BF404" s="148">
        <v>44.210630000000002</v>
      </c>
      <c r="BG404" s="148">
        <v>42.412179999999999</v>
      </c>
      <c r="BH404" s="148">
        <v>34.066229999999997</v>
      </c>
      <c r="BI404" s="148">
        <v>50.785890000000002</v>
      </c>
      <c r="BJ404" s="148">
        <v>47.870429999999999</v>
      </c>
      <c r="BK404" s="148">
        <v>46.1325</v>
      </c>
      <c r="BL404" s="148">
        <v>36.361730000000001</v>
      </c>
      <c r="BM404" s="148">
        <v>18.117470000000001</v>
      </c>
      <c r="BN404" s="148">
        <v>46.521529999999998</v>
      </c>
      <c r="BO404" s="148">
        <v>38.926319999999997</v>
      </c>
      <c r="BP404" s="148">
        <v>48.035150000000002</v>
      </c>
      <c r="BQ404" s="148">
        <v>31.984200000000001</v>
      </c>
      <c r="BR404" s="148">
        <v>27.550550000000001</v>
      </c>
      <c r="BS404" s="148">
        <v>44.4392</v>
      </c>
      <c r="BT404" s="148">
        <v>42.212510000000002</v>
      </c>
      <c r="BU404" s="148">
        <v>52.659500000000001</v>
      </c>
      <c r="BV404" s="148">
        <v>37.16769</v>
      </c>
      <c r="BW404" s="148">
        <v>81.402760000000001</v>
      </c>
      <c r="BX404" s="148">
        <v>39.417940000000002</v>
      </c>
      <c r="BY404" s="148">
        <v>36.837229999999998</v>
      </c>
      <c r="BZ404" s="148">
        <v>48.721679999999999</v>
      </c>
      <c r="CA404" s="148">
        <v>112.44222000000001</v>
      </c>
      <c r="CB404" s="148">
        <v>94.637450000000001</v>
      </c>
      <c r="CC404" s="148">
        <v>39.104790000000001</v>
      </c>
      <c r="CD404" s="148">
        <v>40.734099999999998</v>
      </c>
      <c r="CE404" s="148">
        <v>45.195869999999999</v>
      </c>
      <c r="CF404" s="148">
        <v>28.257149999999999</v>
      </c>
      <c r="CG404" s="148">
        <v>30.219989999999999</v>
      </c>
      <c r="CH404" s="148">
        <v>57.334420000000001</v>
      </c>
      <c r="CI404" s="148">
        <v>103.00237</v>
      </c>
      <c r="CJ404" s="148">
        <v>67.917559999999995</v>
      </c>
      <c r="CK404" s="148">
        <v>82.852329999999995</v>
      </c>
      <c r="CL404" s="148">
        <v>62.402999999999999</v>
      </c>
      <c r="CM404" s="148">
        <v>70.072050000000004</v>
      </c>
      <c r="CN404" s="148">
        <v>56.180509999999998</v>
      </c>
      <c r="CO404" s="148">
        <v>95.305059999999997</v>
      </c>
      <c r="CP404" s="148">
        <v>63.437089999999998</v>
      </c>
      <c r="CQ404" s="148">
        <v>77.20872</v>
      </c>
      <c r="CR404" s="148">
        <v>65.517060000000001</v>
      </c>
      <c r="CS404" s="148">
        <v>42.745280000000001</v>
      </c>
      <c r="CT404" s="148">
        <v>75.267259999999993</v>
      </c>
      <c r="CU404" s="148">
        <v>67.177689999999998</v>
      </c>
      <c r="CV404" s="148">
        <v>74.059629999999999</v>
      </c>
      <c r="CW404" s="148">
        <v>55.716990000000003</v>
      </c>
      <c r="CX404" s="148">
        <v>86.390940000000001</v>
      </c>
      <c r="CY404" s="148">
        <v>85.131680000000003</v>
      </c>
      <c r="CZ404" s="148">
        <v>97.252549999999999</v>
      </c>
      <c r="DA404" s="148">
        <v>59.849530000000001</v>
      </c>
      <c r="DB404" s="148">
        <v>109.60142999999999</v>
      </c>
      <c r="DC404" s="148">
        <v>2.2042899999999999</v>
      </c>
      <c r="DD404" s="148">
        <v>159.36873</v>
      </c>
      <c r="DE404" s="148">
        <v>152.40188000000001</v>
      </c>
    </row>
    <row r="405" spans="1:109" x14ac:dyDescent="0.1">
      <c r="A405" s="113" t="s">
        <v>215</v>
      </c>
      <c r="B405" s="154" t="s">
        <v>199</v>
      </c>
      <c r="C405" s="154" t="s">
        <v>199</v>
      </c>
      <c r="D405" s="154" t="s">
        <v>199</v>
      </c>
      <c r="E405" s="154" t="s">
        <v>199</v>
      </c>
      <c r="F405" s="154" t="s">
        <v>199</v>
      </c>
      <c r="G405" s="154" t="s">
        <v>199</v>
      </c>
      <c r="H405" s="154" t="s">
        <v>199</v>
      </c>
      <c r="I405" s="154" t="s">
        <v>199</v>
      </c>
      <c r="J405" s="154" t="s">
        <v>199</v>
      </c>
      <c r="K405" s="154" t="s">
        <v>199</v>
      </c>
      <c r="L405" s="154" t="s">
        <v>199</v>
      </c>
      <c r="M405" s="154" t="s">
        <v>199</v>
      </c>
      <c r="N405" s="154" t="s">
        <v>199</v>
      </c>
      <c r="O405" s="154" t="s">
        <v>199</v>
      </c>
      <c r="P405" s="154" t="s">
        <v>199</v>
      </c>
      <c r="Q405" s="154" t="s">
        <v>199</v>
      </c>
      <c r="R405" s="154" t="s">
        <v>199</v>
      </c>
      <c r="S405" s="154" t="s">
        <v>199</v>
      </c>
      <c r="T405" s="154" t="s">
        <v>199</v>
      </c>
      <c r="U405" s="154" t="s">
        <v>199</v>
      </c>
      <c r="V405" s="154" t="s">
        <v>199</v>
      </c>
      <c r="W405" s="154" t="s">
        <v>199</v>
      </c>
      <c r="X405" s="154" t="s">
        <v>199</v>
      </c>
      <c r="Y405" s="154" t="s">
        <v>199</v>
      </c>
      <c r="Z405" s="154" t="s">
        <v>199</v>
      </c>
      <c r="AA405" s="154" t="s">
        <v>199</v>
      </c>
      <c r="AB405" s="154" t="s">
        <v>216</v>
      </c>
      <c r="AC405" s="154" t="s">
        <v>240</v>
      </c>
      <c r="AD405" s="154" t="s">
        <v>249</v>
      </c>
      <c r="AE405" s="154" t="s">
        <v>164</v>
      </c>
      <c r="AF405" s="154" t="s">
        <v>164</v>
      </c>
      <c r="AG405" s="154" t="s">
        <v>240</v>
      </c>
      <c r="AH405" s="154" t="s">
        <v>251</v>
      </c>
      <c r="AI405" s="154" t="s">
        <v>251</v>
      </c>
      <c r="AJ405" s="154" t="s">
        <v>249</v>
      </c>
      <c r="AK405" s="154" t="s">
        <v>240</v>
      </c>
      <c r="AL405" s="154" t="s">
        <v>251</v>
      </c>
      <c r="AM405" s="154" t="s">
        <v>164</v>
      </c>
      <c r="AN405" s="154" t="s">
        <v>240</v>
      </c>
      <c r="AO405" s="154" t="s">
        <v>164</v>
      </c>
      <c r="AP405" s="154" t="s">
        <v>164</v>
      </c>
      <c r="AQ405" s="154" t="s">
        <v>466</v>
      </c>
      <c r="AR405" s="154" t="s">
        <v>164</v>
      </c>
      <c r="AS405" s="154" t="s">
        <v>164</v>
      </c>
      <c r="AT405" s="154" t="s">
        <v>240</v>
      </c>
      <c r="AU405" s="154" t="s">
        <v>243</v>
      </c>
      <c r="AV405" s="154" t="s">
        <v>240</v>
      </c>
      <c r="AW405" s="154" t="s">
        <v>251</v>
      </c>
      <c r="AX405" s="154" t="s">
        <v>251</v>
      </c>
      <c r="AY405" s="154" t="s">
        <v>232</v>
      </c>
      <c r="AZ405" s="154" t="s">
        <v>244</v>
      </c>
      <c r="BA405" s="154" t="s">
        <v>249</v>
      </c>
      <c r="BB405" s="154" t="s">
        <v>244</v>
      </c>
      <c r="BC405" s="154" t="s">
        <v>251</v>
      </c>
      <c r="BD405" s="154" t="s">
        <v>232</v>
      </c>
      <c r="BE405" s="154" t="s">
        <v>261</v>
      </c>
      <c r="BF405" s="154" t="s">
        <v>232</v>
      </c>
      <c r="BG405" s="154" t="s">
        <v>224</v>
      </c>
      <c r="BH405" s="154" t="s">
        <v>256</v>
      </c>
      <c r="BI405" s="154" t="s">
        <v>218</v>
      </c>
      <c r="BJ405" s="154" t="s">
        <v>224</v>
      </c>
      <c r="BK405" s="154" t="s">
        <v>219</v>
      </c>
      <c r="BL405" s="154" t="s">
        <v>270</v>
      </c>
      <c r="BM405" s="154" t="s">
        <v>232</v>
      </c>
      <c r="BN405" s="154" t="s">
        <v>258</v>
      </c>
      <c r="BO405" s="154" t="s">
        <v>311</v>
      </c>
      <c r="BP405" s="154" t="s">
        <v>467</v>
      </c>
      <c r="BQ405" s="154" t="s">
        <v>218</v>
      </c>
      <c r="BR405" s="154" t="s">
        <v>270</v>
      </c>
      <c r="BS405" s="154" t="s">
        <v>224</v>
      </c>
      <c r="BT405" s="154" t="s">
        <v>224</v>
      </c>
      <c r="BU405" s="154" t="s">
        <v>224</v>
      </c>
      <c r="BV405" s="154" t="s">
        <v>224</v>
      </c>
      <c r="BW405" s="154" t="s">
        <v>270</v>
      </c>
      <c r="BX405" s="154" t="s">
        <v>219</v>
      </c>
      <c r="BY405" s="154" t="s">
        <v>219</v>
      </c>
      <c r="BZ405" s="154" t="s">
        <v>224</v>
      </c>
      <c r="CA405" s="154" t="s">
        <v>334</v>
      </c>
      <c r="CB405" s="154" t="s">
        <v>311</v>
      </c>
      <c r="CC405" s="154" t="s">
        <v>311</v>
      </c>
      <c r="CD405" s="154" t="s">
        <v>223</v>
      </c>
      <c r="CE405" s="154" t="s">
        <v>270</v>
      </c>
      <c r="CF405" s="154" t="s">
        <v>219</v>
      </c>
      <c r="CG405" s="154" t="s">
        <v>224</v>
      </c>
      <c r="CH405" s="154" t="s">
        <v>232</v>
      </c>
      <c r="CI405" s="154" t="s">
        <v>218</v>
      </c>
      <c r="CJ405" s="154" t="s">
        <v>256</v>
      </c>
      <c r="CK405" s="154" t="s">
        <v>218</v>
      </c>
      <c r="CL405" s="154" t="s">
        <v>218</v>
      </c>
      <c r="CM405" s="154" t="s">
        <v>218</v>
      </c>
      <c r="CN405" s="154" t="s">
        <v>218</v>
      </c>
      <c r="CO405" s="154" t="s">
        <v>256</v>
      </c>
      <c r="CP405" s="154" t="s">
        <v>218</v>
      </c>
      <c r="CQ405" s="154" t="s">
        <v>270</v>
      </c>
      <c r="CR405" s="154" t="s">
        <v>467</v>
      </c>
      <c r="CS405" s="154" t="s">
        <v>224</v>
      </c>
      <c r="CT405" s="154" t="s">
        <v>256</v>
      </c>
      <c r="CU405" s="154" t="s">
        <v>256</v>
      </c>
      <c r="CV405" s="154" t="s">
        <v>256</v>
      </c>
      <c r="CW405" s="154" t="s">
        <v>256</v>
      </c>
      <c r="CX405" s="154" t="s">
        <v>164</v>
      </c>
      <c r="CY405" s="154" t="s">
        <v>164</v>
      </c>
      <c r="CZ405" s="154" t="s">
        <v>164</v>
      </c>
      <c r="DA405" s="154" t="s">
        <v>164</v>
      </c>
      <c r="DB405" s="154" t="s">
        <v>233</v>
      </c>
      <c r="DC405" s="154" t="s">
        <v>233</v>
      </c>
      <c r="DD405" s="154" t="s">
        <v>233</v>
      </c>
      <c r="DE405" s="154" t="s">
        <v>233</v>
      </c>
    </row>
    <row r="406" spans="1:109" x14ac:dyDescent="0.1">
      <c r="A406" s="113" t="s">
        <v>237</v>
      </c>
      <c r="B406" s="154" t="s">
        <v>199</v>
      </c>
      <c r="C406" s="154" t="s">
        <v>199</v>
      </c>
      <c r="D406" s="154" t="s">
        <v>199</v>
      </c>
      <c r="E406" s="154" t="s">
        <v>199</v>
      </c>
      <c r="F406" s="154" t="s">
        <v>199</v>
      </c>
      <c r="G406" s="154" t="s">
        <v>199</v>
      </c>
      <c r="H406" s="154" t="s">
        <v>199</v>
      </c>
      <c r="I406" s="154" t="s">
        <v>199</v>
      </c>
      <c r="J406" s="154" t="s">
        <v>199</v>
      </c>
      <c r="K406" s="154" t="s">
        <v>199</v>
      </c>
      <c r="L406" s="154" t="s">
        <v>199</v>
      </c>
      <c r="M406" s="154" t="s">
        <v>199</v>
      </c>
      <c r="N406" s="154" t="s">
        <v>199</v>
      </c>
      <c r="O406" s="154" t="s">
        <v>199</v>
      </c>
      <c r="P406" s="154" t="s">
        <v>199</v>
      </c>
      <c r="Q406" s="154" t="s">
        <v>199</v>
      </c>
      <c r="R406" s="154" t="s">
        <v>199</v>
      </c>
      <c r="S406" s="154" t="s">
        <v>199</v>
      </c>
      <c r="T406" s="154" t="s">
        <v>199</v>
      </c>
      <c r="U406" s="154" t="s">
        <v>199</v>
      </c>
      <c r="V406" s="154" t="s">
        <v>199</v>
      </c>
      <c r="W406" s="154" t="s">
        <v>199</v>
      </c>
      <c r="X406" s="154" t="s">
        <v>199</v>
      </c>
      <c r="Y406" s="154" t="s">
        <v>199</v>
      </c>
      <c r="Z406" s="154" t="s">
        <v>199</v>
      </c>
      <c r="AA406" s="154" t="s">
        <v>199</v>
      </c>
      <c r="AB406" s="154" t="s">
        <v>238</v>
      </c>
      <c r="AC406" s="154" t="s">
        <v>238</v>
      </c>
      <c r="AD406" s="154" t="s">
        <v>238</v>
      </c>
      <c r="AE406" s="154" t="s">
        <v>238</v>
      </c>
      <c r="AF406" s="154" t="s">
        <v>238</v>
      </c>
      <c r="AG406" s="154" t="s">
        <v>238</v>
      </c>
      <c r="AH406" s="154" t="s">
        <v>238</v>
      </c>
      <c r="AI406" s="154" t="s">
        <v>238</v>
      </c>
      <c r="AJ406" s="154" t="s">
        <v>238</v>
      </c>
      <c r="AK406" s="154" t="s">
        <v>238</v>
      </c>
      <c r="AL406" s="154" t="s">
        <v>238</v>
      </c>
      <c r="AM406" s="154" t="s">
        <v>238</v>
      </c>
      <c r="AN406" s="154" t="s">
        <v>238</v>
      </c>
      <c r="AO406" s="154" t="s">
        <v>238</v>
      </c>
      <c r="AP406" s="154" t="s">
        <v>238</v>
      </c>
      <c r="AQ406" s="154" t="s">
        <v>238</v>
      </c>
      <c r="AR406" s="154" t="s">
        <v>238</v>
      </c>
      <c r="AS406" s="154" t="s">
        <v>238</v>
      </c>
      <c r="AT406" s="154" t="s">
        <v>238</v>
      </c>
      <c r="AU406" s="154" t="s">
        <v>238</v>
      </c>
      <c r="AV406" s="154" t="s">
        <v>238</v>
      </c>
      <c r="AW406" s="154" t="s">
        <v>238</v>
      </c>
      <c r="AX406" s="154" t="s">
        <v>238</v>
      </c>
      <c r="AY406" s="154" t="s">
        <v>238</v>
      </c>
      <c r="AZ406" s="154" t="s">
        <v>238</v>
      </c>
      <c r="BA406" s="154" t="s">
        <v>238</v>
      </c>
      <c r="BB406" s="154" t="s">
        <v>238</v>
      </c>
      <c r="BC406" s="154" t="s">
        <v>238</v>
      </c>
      <c r="BD406" s="154" t="s">
        <v>238</v>
      </c>
      <c r="BE406" s="154" t="s">
        <v>238</v>
      </c>
      <c r="BF406" s="154" t="s">
        <v>238</v>
      </c>
      <c r="BG406" s="154" t="s">
        <v>238</v>
      </c>
      <c r="BH406" s="154" t="s">
        <v>238</v>
      </c>
      <c r="BI406" s="154" t="s">
        <v>238</v>
      </c>
      <c r="BJ406" s="154" t="s">
        <v>238</v>
      </c>
      <c r="BK406" s="154" t="s">
        <v>238</v>
      </c>
      <c r="BL406" s="154" t="s">
        <v>238</v>
      </c>
      <c r="BM406" s="154" t="s">
        <v>238</v>
      </c>
      <c r="BN406" s="154" t="s">
        <v>238</v>
      </c>
      <c r="BO406" s="154" t="s">
        <v>238</v>
      </c>
      <c r="BP406" s="154" t="s">
        <v>238</v>
      </c>
      <c r="BQ406" s="154" t="s">
        <v>238</v>
      </c>
      <c r="BR406" s="154" t="s">
        <v>238</v>
      </c>
      <c r="BS406" s="154" t="s">
        <v>238</v>
      </c>
      <c r="BT406" s="154" t="s">
        <v>238</v>
      </c>
      <c r="BU406" s="154" t="s">
        <v>238</v>
      </c>
      <c r="BV406" s="154" t="s">
        <v>238</v>
      </c>
      <c r="BW406" s="154" t="s">
        <v>238</v>
      </c>
      <c r="BX406" s="154" t="s">
        <v>238</v>
      </c>
      <c r="BY406" s="154" t="s">
        <v>238</v>
      </c>
      <c r="BZ406" s="154" t="s">
        <v>238</v>
      </c>
      <c r="CA406" s="154" t="s">
        <v>238</v>
      </c>
      <c r="CB406" s="154" t="s">
        <v>238</v>
      </c>
      <c r="CC406" s="154" t="s">
        <v>238</v>
      </c>
      <c r="CD406" s="154" t="s">
        <v>238</v>
      </c>
      <c r="CE406" s="154" t="s">
        <v>238</v>
      </c>
      <c r="CF406" s="154" t="s">
        <v>238</v>
      </c>
      <c r="CG406" s="154" t="s">
        <v>238</v>
      </c>
      <c r="CH406" s="154" t="s">
        <v>238</v>
      </c>
      <c r="CI406" s="154" t="s">
        <v>238</v>
      </c>
      <c r="CJ406" s="154" t="s">
        <v>238</v>
      </c>
      <c r="CK406" s="154" t="s">
        <v>238</v>
      </c>
      <c r="CL406" s="154" t="s">
        <v>238</v>
      </c>
      <c r="CM406" s="154" t="s">
        <v>238</v>
      </c>
      <c r="CN406" s="154" t="s">
        <v>238</v>
      </c>
      <c r="CO406" s="154" t="s">
        <v>238</v>
      </c>
      <c r="CP406" s="154" t="s">
        <v>238</v>
      </c>
      <c r="CQ406" s="154" t="s">
        <v>238</v>
      </c>
      <c r="CR406" s="154" t="s">
        <v>238</v>
      </c>
      <c r="CS406" s="154" t="s">
        <v>238</v>
      </c>
      <c r="CT406" s="154" t="s">
        <v>238</v>
      </c>
      <c r="CU406" s="154" t="s">
        <v>238</v>
      </c>
      <c r="CV406" s="154" t="s">
        <v>238</v>
      </c>
      <c r="CW406" s="154" t="s">
        <v>238</v>
      </c>
      <c r="CX406" s="154" t="s">
        <v>238</v>
      </c>
      <c r="CY406" s="154" t="s">
        <v>238</v>
      </c>
      <c r="CZ406" s="154" t="s">
        <v>238</v>
      </c>
      <c r="DA406" s="154" t="s">
        <v>238</v>
      </c>
      <c r="DB406" s="154" t="s">
        <v>238</v>
      </c>
      <c r="DC406" s="154" t="s">
        <v>238</v>
      </c>
      <c r="DD406" s="154" t="s">
        <v>238</v>
      </c>
      <c r="DE406" s="154" t="s">
        <v>238</v>
      </c>
    </row>
    <row r="407" spans="1:109" x14ac:dyDescent="0.1">
      <c r="A407" s="115" t="s">
        <v>319</v>
      </c>
      <c r="B407" s="154" t="s">
        <v>199</v>
      </c>
      <c r="C407" s="154" t="s">
        <v>199</v>
      </c>
      <c r="D407" s="154" t="s">
        <v>199</v>
      </c>
      <c r="E407" s="154" t="s">
        <v>199</v>
      </c>
      <c r="F407" s="154" t="s">
        <v>199</v>
      </c>
      <c r="G407" s="154" t="s">
        <v>199</v>
      </c>
      <c r="H407" s="154" t="s">
        <v>199</v>
      </c>
      <c r="I407" s="154" t="s">
        <v>199</v>
      </c>
      <c r="J407" s="154" t="s">
        <v>199</v>
      </c>
      <c r="K407" s="154" t="s">
        <v>199</v>
      </c>
      <c r="L407" s="154" t="s">
        <v>199</v>
      </c>
      <c r="M407" s="154" t="s">
        <v>199</v>
      </c>
      <c r="N407" s="154" t="s">
        <v>199</v>
      </c>
      <c r="O407" s="154" t="s">
        <v>199</v>
      </c>
      <c r="P407" s="154" t="s">
        <v>199</v>
      </c>
      <c r="Q407" s="154" t="s">
        <v>199</v>
      </c>
      <c r="R407" s="154" t="s">
        <v>199</v>
      </c>
      <c r="S407" s="154" t="s">
        <v>199</v>
      </c>
      <c r="T407" s="154" t="s">
        <v>199</v>
      </c>
      <c r="U407" s="154" t="s">
        <v>199</v>
      </c>
      <c r="V407" s="154" t="s">
        <v>199</v>
      </c>
      <c r="W407" s="154" t="s">
        <v>199</v>
      </c>
      <c r="X407" s="154" t="s">
        <v>199</v>
      </c>
      <c r="Y407" s="154" t="s">
        <v>199</v>
      </c>
      <c r="Z407" s="154" t="s">
        <v>199</v>
      </c>
      <c r="AA407" s="154" t="s">
        <v>199</v>
      </c>
      <c r="AB407" s="154" t="s">
        <v>199</v>
      </c>
      <c r="AC407" s="152">
        <v>864</v>
      </c>
      <c r="AD407" s="152">
        <v>1106</v>
      </c>
      <c r="AE407" s="152">
        <v>1836</v>
      </c>
      <c r="AF407" s="152">
        <v>1460</v>
      </c>
      <c r="AG407" s="152">
        <v>678</v>
      </c>
      <c r="AH407" s="152">
        <v>1262</v>
      </c>
      <c r="AI407" s="152">
        <v>1851</v>
      </c>
      <c r="AJ407" s="152">
        <v>1654</v>
      </c>
      <c r="AK407" s="152">
        <v>1214</v>
      </c>
      <c r="AL407" s="152">
        <v>1500</v>
      </c>
      <c r="AM407" s="152">
        <v>1422</v>
      </c>
      <c r="AN407" s="152">
        <v>1890</v>
      </c>
      <c r="AO407" s="152">
        <v>995</v>
      </c>
      <c r="AP407" s="152">
        <v>1348</v>
      </c>
      <c r="AQ407" s="152">
        <v>2037</v>
      </c>
      <c r="AR407" s="152">
        <v>1896</v>
      </c>
      <c r="AS407" s="152">
        <v>1543</v>
      </c>
      <c r="AT407" s="152">
        <v>1614</v>
      </c>
      <c r="AU407" s="152">
        <v>2369</v>
      </c>
      <c r="AV407" s="152">
        <v>2055</v>
      </c>
      <c r="AW407" s="152">
        <v>5771</v>
      </c>
      <c r="AX407" s="152">
        <v>1900</v>
      </c>
      <c r="AY407" s="152">
        <v>2797</v>
      </c>
      <c r="AZ407" s="152">
        <v>2221</v>
      </c>
      <c r="BA407" s="152">
        <v>1654</v>
      </c>
      <c r="BB407" s="152">
        <v>2054</v>
      </c>
      <c r="BC407" s="152">
        <v>2788</v>
      </c>
      <c r="BD407" s="152">
        <v>2311</v>
      </c>
      <c r="BE407" s="152">
        <v>1866</v>
      </c>
      <c r="BF407" s="152">
        <v>1751</v>
      </c>
      <c r="BG407" s="152">
        <v>2676</v>
      </c>
      <c r="BH407" s="152">
        <v>2447</v>
      </c>
      <c r="BI407" s="152">
        <v>1710</v>
      </c>
      <c r="BJ407" s="152">
        <v>1619</v>
      </c>
      <c r="BK407" s="152">
        <v>2595</v>
      </c>
      <c r="BL407" s="152">
        <v>2114</v>
      </c>
      <c r="BM407" s="152">
        <v>770</v>
      </c>
      <c r="BN407" s="152">
        <v>1557</v>
      </c>
      <c r="BO407" s="152">
        <v>3108</v>
      </c>
      <c r="BP407" s="152">
        <v>1449</v>
      </c>
      <c r="BQ407" s="152">
        <v>1237</v>
      </c>
      <c r="BR407" s="152">
        <v>1483</v>
      </c>
      <c r="BS407" s="152">
        <v>3448</v>
      </c>
      <c r="BT407" s="152">
        <v>1046</v>
      </c>
      <c r="BU407" s="152">
        <v>550</v>
      </c>
      <c r="BV407" s="152">
        <v>1182</v>
      </c>
      <c r="BW407" s="152">
        <v>1371</v>
      </c>
      <c r="BX407" s="152">
        <v>1447</v>
      </c>
      <c r="BY407" s="152">
        <v>-2752</v>
      </c>
      <c r="BZ407" s="152">
        <v>1368</v>
      </c>
      <c r="CA407" s="152">
        <v>2316</v>
      </c>
      <c r="CB407" s="152">
        <v>1880</v>
      </c>
      <c r="CC407" s="152">
        <v>870</v>
      </c>
      <c r="CD407" s="152">
        <v>1678</v>
      </c>
      <c r="CE407" s="152">
        <v>2607</v>
      </c>
      <c r="CF407" s="152">
        <v>2593</v>
      </c>
      <c r="CG407" s="152">
        <v>2042</v>
      </c>
      <c r="CH407" s="152">
        <v>2775</v>
      </c>
      <c r="CI407" s="152">
        <v>1779</v>
      </c>
      <c r="CJ407" s="152">
        <v>1737</v>
      </c>
      <c r="CK407" s="152">
        <v>1456</v>
      </c>
      <c r="CL407" s="152">
        <v>2245</v>
      </c>
      <c r="CM407" s="152">
        <v>2641</v>
      </c>
      <c r="CN407" s="152">
        <v>2471</v>
      </c>
      <c r="CO407" s="152">
        <v>2414</v>
      </c>
      <c r="CP407" s="152">
        <v>2781</v>
      </c>
      <c r="CQ407" s="152">
        <v>1905</v>
      </c>
      <c r="CR407" s="152">
        <v>2825</v>
      </c>
      <c r="CS407" s="152">
        <v>2031</v>
      </c>
      <c r="CT407" s="153">
        <v>2804.9460100000001</v>
      </c>
      <c r="CU407" s="153">
        <v>3181.1583999999998</v>
      </c>
      <c r="CV407" s="153">
        <v>3146.4951700000001</v>
      </c>
      <c r="CW407" s="153">
        <v>2243.9431399999999</v>
      </c>
      <c r="CX407" s="153">
        <v>3011.5</v>
      </c>
      <c r="CY407" s="153">
        <v>3475</v>
      </c>
      <c r="CZ407" s="153">
        <v>3316.5</v>
      </c>
      <c r="DA407" s="153">
        <v>2357</v>
      </c>
      <c r="DB407" s="154" t="s">
        <v>199</v>
      </c>
      <c r="DC407" s="154" t="s">
        <v>199</v>
      </c>
      <c r="DD407" s="154" t="s">
        <v>199</v>
      </c>
      <c r="DE407" s="154" t="s">
        <v>199</v>
      </c>
    </row>
    <row r="408" spans="1:109" x14ac:dyDescent="0.1">
      <c r="A408" s="113" t="s">
        <v>210</v>
      </c>
      <c r="B408" s="154" t="s">
        <v>199</v>
      </c>
      <c r="C408" s="154" t="s">
        <v>199</v>
      </c>
      <c r="D408" s="154" t="s">
        <v>199</v>
      </c>
      <c r="E408" s="154" t="s">
        <v>199</v>
      </c>
      <c r="F408" s="154" t="s">
        <v>199</v>
      </c>
      <c r="G408" s="154" t="s">
        <v>199</v>
      </c>
      <c r="H408" s="154" t="s">
        <v>199</v>
      </c>
      <c r="I408" s="154" t="s">
        <v>199</v>
      </c>
      <c r="J408" s="154" t="s">
        <v>199</v>
      </c>
      <c r="K408" s="154" t="s">
        <v>199</v>
      </c>
      <c r="L408" s="154" t="s">
        <v>199</v>
      </c>
      <c r="M408" s="154" t="s">
        <v>199</v>
      </c>
      <c r="N408" s="154" t="s">
        <v>199</v>
      </c>
      <c r="O408" s="154" t="s">
        <v>199</v>
      </c>
      <c r="P408" s="154" t="s">
        <v>199</v>
      </c>
      <c r="Q408" s="154" t="s">
        <v>199</v>
      </c>
      <c r="R408" s="154" t="s">
        <v>199</v>
      </c>
      <c r="S408" s="154" t="s">
        <v>199</v>
      </c>
      <c r="T408" s="154" t="s">
        <v>199</v>
      </c>
      <c r="U408" s="154" t="s">
        <v>199</v>
      </c>
      <c r="V408" s="154" t="s">
        <v>199</v>
      </c>
      <c r="W408" s="154" t="s">
        <v>199</v>
      </c>
      <c r="X408" s="154" t="s">
        <v>199</v>
      </c>
      <c r="Y408" s="154" t="s">
        <v>199</v>
      </c>
      <c r="Z408" s="154" t="s">
        <v>199</v>
      </c>
      <c r="AA408" s="154" t="s">
        <v>199</v>
      </c>
      <c r="AB408" s="154" t="s">
        <v>199</v>
      </c>
      <c r="AC408" s="153">
        <v>1046</v>
      </c>
      <c r="AD408" s="153">
        <v>1144</v>
      </c>
      <c r="AE408" s="153">
        <v>1684</v>
      </c>
      <c r="AF408" s="153">
        <v>1393.75</v>
      </c>
      <c r="AG408" s="153">
        <v>1152</v>
      </c>
      <c r="AH408" s="153">
        <v>1232.25</v>
      </c>
      <c r="AI408" s="153">
        <v>1886.8</v>
      </c>
      <c r="AJ408" s="153">
        <v>1561.75</v>
      </c>
      <c r="AK408" s="153">
        <v>1216</v>
      </c>
      <c r="AL408" s="153">
        <v>1411.5</v>
      </c>
      <c r="AM408" s="153">
        <v>2199.5</v>
      </c>
      <c r="AN408" s="153">
        <v>1741</v>
      </c>
      <c r="AO408" s="153">
        <v>1385</v>
      </c>
      <c r="AP408" s="153">
        <v>1472.5</v>
      </c>
      <c r="AQ408" s="154" t="s">
        <v>199</v>
      </c>
      <c r="AR408" s="153">
        <v>1827.5</v>
      </c>
      <c r="AS408" s="153">
        <v>1488</v>
      </c>
      <c r="AT408" s="153">
        <v>1627.5314900000001</v>
      </c>
      <c r="AU408" s="153">
        <v>2397.5706500000001</v>
      </c>
      <c r="AV408" s="153">
        <v>2102.9382900000001</v>
      </c>
      <c r="AW408" s="153">
        <v>1486.3501699999999</v>
      </c>
      <c r="AX408" s="153">
        <v>1973.3781200000001</v>
      </c>
      <c r="AY408" s="153">
        <v>2628.3140600000002</v>
      </c>
      <c r="AZ408" s="153">
        <v>2326.982</v>
      </c>
      <c r="BA408" s="153">
        <v>1740.09123</v>
      </c>
      <c r="BB408" s="153">
        <v>1967.5404699999999</v>
      </c>
      <c r="BC408" s="153">
        <v>2671.0622600000002</v>
      </c>
      <c r="BD408" s="153">
        <v>2296.2666599999998</v>
      </c>
      <c r="BE408" s="153">
        <v>1973.5599400000001</v>
      </c>
      <c r="BF408" s="153">
        <v>1977.7843499999999</v>
      </c>
      <c r="BG408" s="153">
        <v>2843.3625999999999</v>
      </c>
      <c r="BH408" s="153">
        <v>2399.3418999999999</v>
      </c>
      <c r="BI408" s="153">
        <v>2084.4701599999999</v>
      </c>
      <c r="BJ408" s="153">
        <v>1984.0979400000001</v>
      </c>
      <c r="BK408" s="153">
        <v>2777.42868</v>
      </c>
      <c r="BL408" s="153">
        <v>2326.8261499999999</v>
      </c>
      <c r="BM408" s="153">
        <v>1858.5699</v>
      </c>
      <c r="BN408" s="153">
        <v>1861.94766</v>
      </c>
      <c r="BO408" s="153">
        <v>2641.7247000000002</v>
      </c>
      <c r="BP408" s="153">
        <v>2218.2419300000001</v>
      </c>
      <c r="BQ408" s="153">
        <v>1614.2594300000001</v>
      </c>
      <c r="BR408" s="153">
        <v>1949.28746</v>
      </c>
      <c r="BS408" s="153">
        <v>2541.7927100000002</v>
      </c>
      <c r="BT408" s="153">
        <v>2111.97588</v>
      </c>
      <c r="BU408" s="153">
        <v>1589.69272</v>
      </c>
      <c r="BV408" s="153">
        <v>1882.9470799999999</v>
      </c>
      <c r="BW408" s="153">
        <v>2507.4191599999999</v>
      </c>
      <c r="BX408" s="153">
        <v>2130.75</v>
      </c>
      <c r="BY408" s="153">
        <v>1607.29198</v>
      </c>
      <c r="BZ408" s="153">
        <v>1914.47442</v>
      </c>
      <c r="CA408" s="153">
        <v>2591.4051800000002</v>
      </c>
      <c r="CB408" s="153">
        <v>2354.6550200000001</v>
      </c>
      <c r="CC408" s="153">
        <v>1840.75</v>
      </c>
      <c r="CD408" s="153">
        <v>1984.2295899999999</v>
      </c>
      <c r="CE408" s="153">
        <v>2646.7045499999999</v>
      </c>
      <c r="CF408" s="153">
        <v>2422.43316</v>
      </c>
      <c r="CG408" s="153">
        <v>1891.2292399999999</v>
      </c>
      <c r="CH408" s="153">
        <v>1909.7152100000001</v>
      </c>
      <c r="CI408" s="153">
        <v>1778.0779</v>
      </c>
      <c r="CJ408" s="153">
        <v>1936.5872199999999</v>
      </c>
      <c r="CK408" s="153">
        <v>1786.17471</v>
      </c>
      <c r="CL408" s="153">
        <v>2110.1817900000001</v>
      </c>
      <c r="CM408" s="153">
        <v>2390.2593400000001</v>
      </c>
      <c r="CN408" s="153">
        <v>2426.9514399999998</v>
      </c>
      <c r="CO408" s="153">
        <v>1805.83023</v>
      </c>
      <c r="CP408" s="153">
        <v>2460.5936299999998</v>
      </c>
      <c r="CQ408" s="153">
        <v>2856.0287199999998</v>
      </c>
      <c r="CR408" s="153">
        <v>2641.2322300000001</v>
      </c>
      <c r="CS408" s="153">
        <v>1921.6530700000001</v>
      </c>
      <c r="CT408" s="154" t="s">
        <v>199</v>
      </c>
      <c r="CU408" s="154" t="s">
        <v>199</v>
      </c>
      <c r="CV408" s="154" t="s">
        <v>199</v>
      </c>
      <c r="CW408" s="154" t="s">
        <v>199</v>
      </c>
      <c r="CX408" s="154" t="s">
        <v>199</v>
      </c>
      <c r="CY408" s="154" t="s">
        <v>199</v>
      </c>
      <c r="CZ408" s="154" t="s">
        <v>199</v>
      </c>
      <c r="DA408" s="154" t="s">
        <v>199</v>
      </c>
      <c r="DB408" s="154" t="s">
        <v>199</v>
      </c>
      <c r="DC408" s="154" t="s">
        <v>199</v>
      </c>
      <c r="DD408" s="154" t="s">
        <v>199</v>
      </c>
      <c r="DE408" s="154" t="s">
        <v>199</v>
      </c>
    </row>
    <row r="409" spans="1:109" x14ac:dyDescent="0.1">
      <c r="A409" s="113" t="s">
        <v>211</v>
      </c>
      <c r="B409" s="154" t="s">
        <v>199</v>
      </c>
      <c r="C409" s="154" t="s">
        <v>199</v>
      </c>
      <c r="D409" s="154" t="s">
        <v>199</v>
      </c>
      <c r="E409" s="154" t="s">
        <v>199</v>
      </c>
      <c r="F409" s="154" t="s">
        <v>199</v>
      </c>
      <c r="G409" s="154" t="s">
        <v>199</v>
      </c>
      <c r="H409" s="154" t="s">
        <v>199</v>
      </c>
      <c r="I409" s="154" t="s">
        <v>199</v>
      </c>
      <c r="J409" s="154" t="s">
        <v>199</v>
      </c>
      <c r="K409" s="154" t="s">
        <v>199</v>
      </c>
      <c r="L409" s="154" t="s">
        <v>199</v>
      </c>
      <c r="M409" s="154" t="s">
        <v>199</v>
      </c>
      <c r="N409" s="154" t="s">
        <v>199</v>
      </c>
      <c r="O409" s="154" t="s">
        <v>199</v>
      </c>
      <c r="P409" s="154" t="s">
        <v>199</v>
      </c>
      <c r="Q409" s="154" t="s">
        <v>199</v>
      </c>
      <c r="R409" s="154" t="s">
        <v>199</v>
      </c>
      <c r="S409" s="154" t="s">
        <v>199</v>
      </c>
      <c r="T409" s="154" t="s">
        <v>199</v>
      </c>
      <c r="U409" s="154" t="s">
        <v>199</v>
      </c>
      <c r="V409" s="154" t="s">
        <v>199</v>
      </c>
      <c r="W409" s="154" t="s">
        <v>199</v>
      </c>
      <c r="X409" s="154" t="s">
        <v>199</v>
      </c>
      <c r="Y409" s="154" t="s">
        <v>199</v>
      </c>
      <c r="Z409" s="154" t="s">
        <v>199</v>
      </c>
      <c r="AA409" s="154" t="s">
        <v>199</v>
      </c>
      <c r="AB409" s="154" t="s">
        <v>199</v>
      </c>
      <c r="AC409" s="153">
        <v>1046</v>
      </c>
      <c r="AD409" s="153">
        <v>1144</v>
      </c>
      <c r="AE409" s="153">
        <v>1684</v>
      </c>
      <c r="AF409" s="153">
        <v>1394.5</v>
      </c>
      <c r="AG409" s="153">
        <v>1127</v>
      </c>
      <c r="AH409" s="153">
        <v>1229</v>
      </c>
      <c r="AI409" s="153">
        <v>1886</v>
      </c>
      <c r="AJ409" s="153">
        <v>1557</v>
      </c>
      <c r="AK409" s="153">
        <v>1248</v>
      </c>
      <c r="AL409" s="153">
        <v>1411.5</v>
      </c>
      <c r="AM409" s="153">
        <v>2199.5</v>
      </c>
      <c r="AN409" s="153">
        <v>1741</v>
      </c>
      <c r="AO409" s="153">
        <v>1385</v>
      </c>
      <c r="AP409" s="153">
        <v>1472.5</v>
      </c>
      <c r="AQ409" s="154" t="s">
        <v>199</v>
      </c>
      <c r="AR409" s="153">
        <v>1827.5</v>
      </c>
      <c r="AS409" s="153">
        <v>1488</v>
      </c>
      <c r="AT409" s="153">
        <v>1637</v>
      </c>
      <c r="AU409" s="153">
        <v>2397.5706500000001</v>
      </c>
      <c r="AV409" s="153">
        <v>2082.3765800000001</v>
      </c>
      <c r="AW409" s="153">
        <v>1600.835</v>
      </c>
      <c r="AX409" s="153">
        <v>1954.3</v>
      </c>
      <c r="AY409" s="153">
        <v>2634.7281200000002</v>
      </c>
      <c r="AZ409" s="153">
        <v>2345.6999999999998</v>
      </c>
      <c r="BA409" s="153">
        <v>1748.3</v>
      </c>
      <c r="BB409" s="153">
        <v>1953.88094</v>
      </c>
      <c r="BC409" s="153">
        <v>2668.5192099999999</v>
      </c>
      <c r="BD409" s="153">
        <v>2305</v>
      </c>
      <c r="BE409" s="153">
        <v>1949.8603700000001</v>
      </c>
      <c r="BF409" s="153">
        <v>1965.3</v>
      </c>
      <c r="BG409" s="153">
        <v>2825.3336300000001</v>
      </c>
      <c r="BH409" s="153">
        <v>2399.5</v>
      </c>
      <c r="BI409" s="153">
        <v>2087.7565199999999</v>
      </c>
      <c r="BJ409" s="153">
        <v>1987.65</v>
      </c>
      <c r="BK409" s="153">
        <v>2789.2060000000001</v>
      </c>
      <c r="BL409" s="153">
        <v>2349</v>
      </c>
      <c r="BM409" s="153">
        <v>1847.82393</v>
      </c>
      <c r="BN409" s="153">
        <v>1863</v>
      </c>
      <c r="BO409" s="153">
        <v>2642.33302</v>
      </c>
      <c r="BP409" s="153">
        <v>2219.7258000000002</v>
      </c>
      <c r="BQ409" s="153">
        <v>1611</v>
      </c>
      <c r="BR409" s="153">
        <v>1950</v>
      </c>
      <c r="BS409" s="153">
        <v>2569</v>
      </c>
      <c r="BT409" s="153">
        <v>2100.03116</v>
      </c>
      <c r="BU409" s="153">
        <v>1607.7</v>
      </c>
      <c r="BV409" s="153">
        <v>1899.1912600000001</v>
      </c>
      <c r="BW409" s="153">
        <v>2518</v>
      </c>
      <c r="BX409" s="153">
        <v>2118.5</v>
      </c>
      <c r="BY409" s="153">
        <v>1586</v>
      </c>
      <c r="BZ409" s="153">
        <v>1924.94885</v>
      </c>
      <c r="CA409" s="153">
        <v>2626</v>
      </c>
      <c r="CB409" s="153">
        <v>2362.27511</v>
      </c>
      <c r="CC409" s="153">
        <v>1843</v>
      </c>
      <c r="CD409" s="153">
        <v>2001.6071099999999</v>
      </c>
      <c r="CE409" s="153">
        <v>2630</v>
      </c>
      <c r="CF409" s="153">
        <v>2433</v>
      </c>
      <c r="CG409" s="153">
        <v>1878</v>
      </c>
      <c r="CH409" s="153">
        <v>1909.7152100000001</v>
      </c>
      <c r="CI409" s="153">
        <v>1731.23371</v>
      </c>
      <c r="CJ409" s="153">
        <v>1979.7616499999999</v>
      </c>
      <c r="CK409" s="153">
        <v>1722.0494200000001</v>
      </c>
      <c r="CL409" s="153">
        <v>2088</v>
      </c>
      <c r="CM409" s="153">
        <v>2396</v>
      </c>
      <c r="CN409" s="153">
        <v>2476.1571800000002</v>
      </c>
      <c r="CO409" s="153">
        <v>1757.3604600000001</v>
      </c>
      <c r="CP409" s="153">
        <v>2509.2681400000001</v>
      </c>
      <c r="CQ409" s="153">
        <v>2902</v>
      </c>
      <c r="CR409" s="153">
        <v>2768.0466799999999</v>
      </c>
      <c r="CS409" s="153">
        <v>1945</v>
      </c>
      <c r="CT409" s="153">
        <v>2794.8920199999998</v>
      </c>
      <c r="CU409" s="153">
        <v>3150</v>
      </c>
      <c r="CV409" s="153">
        <v>3126.9903399999998</v>
      </c>
      <c r="CW409" s="153">
        <v>2248</v>
      </c>
      <c r="CX409" s="153">
        <v>3011.5</v>
      </c>
      <c r="CY409" s="153">
        <v>3475</v>
      </c>
      <c r="CZ409" s="153">
        <v>3316.5</v>
      </c>
      <c r="DA409" s="153">
        <v>2357</v>
      </c>
      <c r="DB409" s="154" t="s">
        <v>199</v>
      </c>
      <c r="DC409" s="154" t="s">
        <v>199</v>
      </c>
      <c r="DD409" s="154" t="s">
        <v>199</v>
      </c>
      <c r="DE409" s="154" t="s">
        <v>199</v>
      </c>
    </row>
    <row r="410" spans="1:109" x14ac:dyDescent="0.1">
      <c r="A410" s="113" t="s">
        <v>212</v>
      </c>
      <c r="B410" s="154" t="s">
        <v>199</v>
      </c>
      <c r="C410" s="154" t="s">
        <v>199</v>
      </c>
      <c r="D410" s="154" t="s">
        <v>199</v>
      </c>
      <c r="E410" s="154" t="s">
        <v>199</v>
      </c>
      <c r="F410" s="154" t="s">
        <v>199</v>
      </c>
      <c r="G410" s="154" t="s">
        <v>199</v>
      </c>
      <c r="H410" s="154" t="s">
        <v>199</v>
      </c>
      <c r="I410" s="154" t="s">
        <v>199</v>
      </c>
      <c r="J410" s="154" t="s">
        <v>199</v>
      </c>
      <c r="K410" s="154" t="s">
        <v>199</v>
      </c>
      <c r="L410" s="154" t="s">
        <v>199</v>
      </c>
      <c r="M410" s="154" t="s">
        <v>199</v>
      </c>
      <c r="N410" s="154" t="s">
        <v>199</v>
      </c>
      <c r="O410" s="154" t="s">
        <v>199</v>
      </c>
      <c r="P410" s="154" t="s">
        <v>199</v>
      </c>
      <c r="Q410" s="154" t="s">
        <v>199</v>
      </c>
      <c r="R410" s="154" t="s">
        <v>199</v>
      </c>
      <c r="S410" s="154" t="s">
        <v>199</v>
      </c>
      <c r="T410" s="154" t="s">
        <v>199</v>
      </c>
      <c r="U410" s="154" t="s">
        <v>199</v>
      </c>
      <c r="V410" s="154" t="s">
        <v>199</v>
      </c>
      <c r="W410" s="154" t="s">
        <v>199</v>
      </c>
      <c r="X410" s="154" t="s">
        <v>199</v>
      </c>
      <c r="Y410" s="154" t="s">
        <v>199</v>
      </c>
      <c r="Z410" s="154" t="s">
        <v>199</v>
      </c>
      <c r="AA410" s="154" t="s">
        <v>199</v>
      </c>
      <c r="AB410" s="154" t="s">
        <v>199</v>
      </c>
      <c r="AC410" s="153">
        <v>1046</v>
      </c>
      <c r="AD410" s="153">
        <v>1144</v>
      </c>
      <c r="AE410" s="153">
        <v>1692</v>
      </c>
      <c r="AF410" s="153">
        <v>1412</v>
      </c>
      <c r="AG410" s="153">
        <v>1214</v>
      </c>
      <c r="AH410" s="153">
        <v>1259</v>
      </c>
      <c r="AI410" s="153">
        <v>1938</v>
      </c>
      <c r="AJ410" s="153">
        <v>1581</v>
      </c>
      <c r="AK410" s="153">
        <v>1280</v>
      </c>
      <c r="AL410" s="153">
        <v>1443</v>
      </c>
      <c r="AM410" s="153">
        <v>2204</v>
      </c>
      <c r="AN410" s="153">
        <v>1745</v>
      </c>
      <c r="AO410" s="153">
        <v>1416</v>
      </c>
      <c r="AP410" s="153">
        <v>1475</v>
      </c>
      <c r="AQ410" s="154" t="s">
        <v>199</v>
      </c>
      <c r="AR410" s="153">
        <v>1844</v>
      </c>
      <c r="AS410" s="153">
        <v>1507</v>
      </c>
      <c r="AT410" s="153">
        <v>1658</v>
      </c>
      <c r="AU410" s="153">
        <v>2421</v>
      </c>
      <c r="AV410" s="153">
        <v>2203</v>
      </c>
      <c r="AW410" s="153">
        <v>1614.7306699999999</v>
      </c>
      <c r="AX410" s="153">
        <v>2025</v>
      </c>
      <c r="AY410" s="153">
        <v>2679.8</v>
      </c>
      <c r="AZ410" s="153">
        <v>2386</v>
      </c>
      <c r="BA410" s="153">
        <v>1766</v>
      </c>
      <c r="BB410" s="153">
        <v>2010</v>
      </c>
      <c r="BC410" s="153">
        <v>2704.8</v>
      </c>
      <c r="BD410" s="153">
        <v>2335</v>
      </c>
      <c r="BE410" s="153">
        <v>2038.3</v>
      </c>
      <c r="BF410" s="153">
        <v>2080.9</v>
      </c>
      <c r="BG410" s="153">
        <v>2947.02</v>
      </c>
      <c r="BH410" s="153">
        <v>2448</v>
      </c>
      <c r="BI410" s="153">
        <v>2129.5</v>
      </c>
      <c r="BJ410" s="153">
        <v>2076</v>
      </c>
      <c r="BK410" s="153">
        <v>2862</v>
      </c>
      <c r="BL410" s="153">
        <v>2429</v>
      </c>
      <c r="BM410" s="153">
        <v>1896</v>
      </c>
      <c r="BN410" s="153">
        <v>1924.00675</v>
      </c>
      <c r="BO410" s="153">
        <v>2702</v>
      </c>
      <c r="BP410" s="153">
        <v>2248</v>
      </c>
      <c r="BQ410" s="153">
        <v>1676</v>
      </c>
      <c r="BR410" s="153">
        <v>1988.1</v>
      </c>
      <c r="BS410" s="153">
        <v>2578</v>
      </c>
      <c r="BT410" s="153">
        <v>2162</v>
      </c>
      <c r="BU410" s="153">
        <v>1618</v>
      </c>
      <c r="BV410" s="153">
        <v>1927</v>
      </c>
      <c r="BW410" s="153">
        <v>2572</v>
      </c>
      <c r="BX410" s="153">
        <v>2170</v>
      </c>
      <c r="BY410" s="153">
        <v>1683</v>
      </c>
      <c r="BZ410" s="153">
        <v>1979</v>
      </c>
      <c r="CA410" s="153">
        <v>2646</v>
      </c>
      <c r="CB410" s="153">
        <v>2422</v>
      </c>
      <c r="CC410" s="153">
        <v>1870</v>
      </c>
      <c r="CD410" s="153">
        <v>2040</v>
      </c>
      <c r="CE410" s="153">
        <v>2722</v>
      </c>
      <c r="CF410" s="153">
        <v>2462</v>
      </c>
      <c r="CG410" s="153">
        <v>1936</v>
      </c>
      <c r="CH410" s="153">
        <v>1909.7152100000001</v>
      </c>
      <c r="CI410" s="153">
        <v>1883</v>
      </c>
      <c r="CJ410" s="153">
        <v>2016</v>
      </c>
      <c r="CK410" s="153">
        <v>2031</v>
      </c>
      <c r="CL410" s="153">
        <v>2159.8089500000001</v>
      </c>
      <c r="CM410" s="153">
        <v>2528</v>
      </c>
      <c r="CN410" s="153">
        <v>2535</v>
      </c>
      <c r="CO410" s="153">
        <v>1990</v>
      </c>
      <c r="CP410" s="153">
        <v>2641</v>
      </c>
      <c r="CQ410" s="153">
        <v>2913.7</v>
      </c>
      <c r="CR410" s="153">
        <v>2934</v>
      </c>
      <c r="CS410" s="153">
        <v>1972</v>
      </c>
      <c r="CT410" s="153">
        <v>2893</v>
      </c>
      <c r="CU410" s="153">
        <v>3331</v>
      </c>
      <c r="CV410" s="153">
        <v>3223</v>
      </c>
      <c r="CW410" s="153">
        <v>2311.7725700000001</v>
      </c>
      <c r="CX410" s="153">
        <v>3066</v>
      </c>
      <c r="CY410" s="153">
        <v>3555</v>
      </c>
      <c r="CZ410" s="153">
        <v>3332</v>
      </c>
      <c r="DA410" s="153">
        <v>2379</v>
      </c>
      <c r="DB410" s="154" t="s">
        <v>199</v>
      </c>
      <c r="DC410" s="154" t="s">
        <v>199</v>
      </c>
      <c r="DD410" s="154" t="s">
        <v>199</v>
      </c>
      <c r="DE410" s="154" t="s">
        <v>199</v>
      </c>
    </row>
    <row r="411" spans="1:109" x14ac:dyDescent="0.1">
      <c r="A411" s="113" t="s">
        <v>213</v>
      </c>
      <c r="B411" s="154" t="s">
        <v>199</v>
      </c>
      <c r="C411" s="154" t="s">
        <v>199</v>
      </c>
      <c r="D411" s="154" t="s">
        <v>199</v>
      </c>
      <c r="E411" s="154" t="s">
        <v>199</v>
      </c>
      <c r="F411" s="154" t="s">
        <v>199</v>
      </c>
      <c r="G411" s="154" t="s">
        <v>199</v>
      </c>
      <c r="H411" s="154" t="s">
        <v>199</v>
      </c>
      <c r="I411" s="154" t="s">
        <v>199</v>
      </c>
      <c r="J411" s="154" t="s">
        <v>199</v>
      </c>
      <c r="K411" s="154" t="s">
        <v>199</v>
      </c>
      <c r="L411" s="154" t="s">
        <v>199</v>
      </c>
      <c r="M411" s="154" t="s">
        <v>199</v>
      </c>
      <c r="N411" s="154" t="s">
        <v>199</v>
      </c>
      <c r="O411" s="154" t="s">
        <v>199</v>
      </c>
      <c r="P411" s="154" t="s">
        <v>199</v>
      </c>
      <c r="Q411" s="154" t="s">
        <v>199</v>
      </c>
      <c r="R411" s="154" t="s">
        <v>199</v>
      </c>
      <c r="S411" s="154" t="s">
        <v>199</v>
      </c>
      <c r="T411" s="154" t="s">
        <v>199</v>
      </c>
      <c r="U411" s="154" t="s">
        <v>199</v>
      </c>
      <c r="V411" s="154" t="s">
        <v>199</v>
      </c>
      <c r="W411" s="154" t="s">
        <v>199</v>
      </c>
      <c r="X411" s="154" t="s">
        <v>199</v>
      </c>
      <c r="Y411" s="154" t="s">
        <v>199</v>
      </c>
      <c r="Z411" s="154" t="s">
        <v>199</v>
      </c>
      <c r="AA411" s="154" t="s">
        <v>199</v>
      </c>
      <c r="AB411" s="154" t="s">
        <v>199</v>
      </c>
      <c r="AC411" s="153">
        <v>1046</v>
      </c>
      <c r="AD411" s="153">
        <v>1144</v>
      </c>
      <c r="AE411" s="153">
        <v>1676</v>
      </c>
      <c r="AF411" s="153">
        <v>1374</v>
      </c>
      <c r="AG411" s="153">
        <v>1115</v>
      </c>
      <c r="AH411" s="153">
        <v>1212</v>
      </c>
      <c r="AI411" s="153">
        <v>1846</v>
      </c>
      <c r="AJ411" s="153">
        <v>1552</v>
      </c>
      <c r="AK411" s="153">
        <v>1120</v>
      </c>
      <c r="AL411" s="153">
        <v>1380</v>
      </c>
      <c r="AM411" s="153">
        <v>2195</v>
      </c>
      <c r="AN411" s="153">
        <v>1737</v>
      </c>
      <c r="AO411" s="153">
        <v>1354</v>
      </c>
      <c r="AP411" s="153">
        <v>1470</v>
      </c>
      <c r="AQ411" s="154" t="s">
        <v>199</v>
      </c>
      <c r="AR411" s="153">
        <v>1811</v>
      </c>
      <c r="AS411" s="153">
        <v>1469</v>
      </c>
      <c r="AT411" s="153">
        <v>1587.59447</v>
      </c>
      <c r="AU411" s="153">
        <v>2374.14129</v>
      </c>
      <c r="AV411" s="153">
        <v>2044</v>
      </c>
      <c r="AW411" s="153">
        <v>1129</v>
      </c>
      <c r="AX411" s="153">
        <v>1919.18</v>
      </c>
      <c r="AY411" s="153">
        <v>2564</v>
      </c>
      <c r="AZ411" s="153">
        <v>2266</v>
      </c>
      <c r="BA411" s="153">
        <v>1691</v>
      </c>
      <c r="BB411" s="153">
        <v>1952.4</v>
      </c>
      <c r="BC411" s="153">
        <v>2639</v>
      </c>
      <c r="BD411" s="153">
        <v>2257.0773399999998</v>
      </c>
      <c r="BE411" s="153">
        <v>1940</v>
      </c>
      <c r="BF411" s="153">
        <v>1895</v>
      </c>
      <c r="BG411" s="153">
        <v>2794</v>
      </c>
      <c r="BH411" s="153">
        <v>2361.5</v>
      </c>
      <c r="BI411" s="153">
        <v>2033.7345700000001</v>
      </c>
      <c r="BJ411" s="153">
        <v>1876.7522899999999</v>
      </c>
      <c r="BK411" s="153">
        <v>2611</v>
      </c>
      <c r="BL411" s="153">
        <v>2178</v>
      </c>
      <c r="BM411" s="153">
        <v>1842</v>
      </c>
      <c r="BN411" s="153">
        <v>1801</v>
      </c>
      <c r="BO411" s="153">
        <v>2589</v>
      </c>
      <c r="BP411" s="153">
        <v>2190</v>
      </c>
      <c r="BQ411" s="153">
        <v>1560.3160399999999</v>
      </c>
      <c r="BR411" s="153">
        <v>1909.0498500000001</v>
      </c>
      <c r="BS411" s="153">
        <v>2463.96353</v>
      </c>
      <c r="BT411" s="153">
        <v>2058</v>
      </c>
      <c r="BU411" s="153">
        <v>1513</v>
      </c>
      <c r="BV411" s="153">
        <v>1820</v>
      </c>
      <c r="BW411" s="153">
        <v>2423</v>
      </c>
      <c r="BX411" s="153">
        <v>2116</v>
      </c>
      <c r="BY411" s="153">
        <v>1535.4599000000001</v>
      </c>
      <c r="BZ411" s="153">
        <v>1829</v>
      </c>
      <c r="CA411" s="153">
        <v>2467.6207199999999</v>
      </c>
      <c r="CB411" s="153">
        <v>2258</v>
      </c>
      <c r="CC411" s="153">
        <v>1807</v>
      </c>
      <c r="CD411" s="153">
        <v>1918</v>
      </c>
      <c r="CE411" s="153">
        <v>2605.5227300000001</v>
      </c>
      <c r="CF411" s="153">
        <v>2374.16581</v>
      </c>
      <c r="CG411" s="153">
        <v>1857.1462200000001</v>
      </c>
      <c r="CH411" s="153">
        <v>1909.7152100000001</v>
      </c>
      <c r="CI411" s="153">
        <v>1720</v>
      </c>
      <c r="CJ411" s="153">
        <v>1814</v>
      </c>
      <c r="CK411" s="153">
        <v>1669.6</v>
      </c>
      <c r="CL411" s="153">
        <v>2066</v>
      </c>
      <c r="CM411" s="153">
        <v>2300.4967200000001</v>
      </c>
      <c r="CN411" s="153">
        <v>2156.6</v>
      </c>
      <c r="CO411" s="153">
        <v>1718.6</v>
      </c>
      <c r="CP411" s="153">
        <v>2139.6999999999998</v>
      </c>
      <c r="CQ411" s="153">
        <v>2661</v>
      </c>
      <c r="CR411" s="153">
        <v>1741.3</v>
      </c>
      <c r="CS411" s="153">
        <v>1803.1</v>
      </c>
      <c r="CT411" s="153">
        <v>2737</v>
      </c>
      <c r="CU411" s="153">
        <v>3093.6335800000002</v>
      </c>
      <c r="CV411" s="153">
        <v>3109</v>
      </c>
      <c r="CW411" s="153">
        <v>2168</v>
      </c>
      <c r="CX411" s="153">
        <v>2957</v>
      </c>
      <c r="CY411" s="153">
        <v>3395</v>
      </c>
      <c r="CZ411" s="153">
        <v>3301</v>
      </c>
      <c r="DA411" s="153">
        <v>2335</v>
      </c>
      <c r="DB411" s="154" t="s">
        <v>199</v>
      </c>
      <c r="DC411" s="154" t="s">
        <v>199</v>
      </c>
      <c r="DD411" s="154" t="s">
        <v>199</v>
      </c>
      <c r="DE411" s="154" t="s">
        <v>199</v>
      </c>
    </row>
    <row r="412" spans="1:109" x14ac:dyDescent="0.1">
      <c r="A412" s="113" t="s">
        <v>214</v>
      </c>
      <c r="B412" s="154" t="s">
        <v>199</v>
      </c>
      <c r="C412" s="154" t="s">
        <v>199</v>
      </c>
      <c r="D412" s="154" t="s">
        <v>199</v>
      </c>
      <c r="E412" s="154" t="s">
        <v>199</v>
      </c>
      <c r="F412" s="154" t="s">
        <v>199</v>
      </c>
      <c r="G412" s="154" t="s">
        <v>199</v>
      </c>
      <c r="H412" s="154" t="s">
        <v>199</v>
      </c>
      <c r="I412" s="154" t="s">
        <v>199</v>
      </c>
      <c r="J412" s="154" t="s">
        <v>199</v>
      </c>
      <c r="K412" s="154" t="s">
        <v>199</v>
      </c>
      <c r="L412" s="154" t="s">
        <v>199</v>
      </c>
      <c r="M412" s="154" t="s">
        <v>199</v>
      </c>
      <c r="N412" s="154" t="s">
        <v>199</v>
      </c>
      <c r="O412" s="154" t="s">
        <v>199</v>
      </c>
      <c r="P412" s="154" t="s">
        <v>199</v>
      </c>
      <c r="Q412" s="154" t="s">
        <v>199</v>
      </c>
      <c r="R412" s="154" t="s">
        <v>199</v>
      </c>
      <c r="S412" s="154" t="s">
        <v>199</v>
      </c>
      <c r="T412" s="154" t="s">
        <v>199</v>
      </c>
      <c r="U412" s="154" t="s">
        <v>199</v>
      </c>
      <c r="V412" s="154" t="s">
        <v>199</v>
      </c>
      <c r="W412" s="154" t="s">
        <v>199</v>
      </c>
      <c r="X412" s="154" t="s">
        <v>199</v>
      </c>
      <c r="Y412" s="154" t="s">
        <v>199</v>
      </c>
      <c r="Z412" s="154" t="s">
        <v>199</v>
      </c>
      <c r="AA412" s="154" t="s">
        <v>199</v>
      </c>
      <c r="AB412" s="154" t="s">
        <v>199</v>
      </c>
      <c r="AC412" s="148">
        <v>0</v>
      </c>
      <c r="AD412" s="148">
        <v>0</v>
      </c>
      <c r="AE412" s="148">
        <v>8</v>
      </c>
      <c r="AF412" s="148">
        <v>13.682</v>
      </c>
      <c r="AG412" s="148">
        <v>44.113999999999997</v>
      </c>
      <c r="AH412" s="148">
        <v>17.064219999999999</v>
      </c>
      <c r="AI412" s="148">
        <v>31.128119999999999</v>
      </c>
      <c r="AJ412" s="148">
        <v>11.84008</v>
      </c>
      <c r="AK412" s="148">
        <v>69.127899999999997</v>
      </c>
      <c r="AL412" s="148">
        <v>31.5</v>
      </c>
      <c r="AM412" s="148">
        <v>4.5</v>
      </c>
      <c r="AN412" s="148">
        <v>4</v>
      </c>
      <c r="AO412" s="148">
        <v>31</v>
      </c>
      <c r="AP412" s="148">
        <v>2.5</v>
      </c>
      <c r="AQ412" s="154" t="s">
        <v>199</v>
      </c>
      <c r="AR412" s="148">
        <v>16.5</v>
      </c>
      <c r="AS412" s="148">
        <v>19</v>
      </c>
      <c r="AT412" s="148">
        <v>29.512419999999999</v>
      </c>
      <c r="AU412" s="148">
        <v>23.429359999999999</v>
      </c>
      <c r="AV412" s="148">
        <v>60.040349999999997</v>
      </c>
      <c r="AW412" s="148">
        <v>206.51930999999999</v>
      </c>
      <c r="AX412" s="148">
        <v>41.329619999999998</v>
      </c>
      <c r="AY412" s="148">
        <v>47.652169999999998</v>
      </c>
      <c r="AZ412" s="148">
        <v>45.162489999999998</v>
      </c>
      <c r="BA412" s="148">
        <v>26.245699999999999</v>
      </c>
      <c r="BB412" s="148">
        <v>24.529389999999999</v>
      </c>
      <c r="BC412" s="148">
        <v>23.90757</v>
      </c>
      <c r="BD412" s="148">
        <v>29.587980000000002</v>
      </c>
      <c r="BE412" s="148">
        <v>37.124459999999999</v>
      </c>
      <c r="BF412" s="148">
        <v>61.731909999999999</v>
      </c>
      <c r="BG412" s="148">
        <v>51.575600000000001</v>
      </c>
      <c r="BH412" s="148">
        <v>26.135439999999999</v>
      </c>
      <c r="BI412" s="148">
        <v>36.132129999999997</v>
      </c>
      <c r="BJ412" s="148">
        <v>55.55368</v>
      </c>
      <c r="BK412" s="148">
        <v>74.629459999999995</v>
      </c>
      <c r="BL412" s="148">
        <v>66.585989999999995</v>
      </c>
      <c r="BM412" s="148">
        <v>19.631769999999999</v>
      </c>
      <c r="BN412" s="148">
        <v>40.747630000000001</v>
      </c>
      <c r="BO412" s="148">
        <v>36.209560000000003</v>
      </c>
      <c r="BP412" s="148">
        <v>21.415050000000001</v>
      </c>
      <c r="BQ412" s="148">
        <v>36.786540000000002</v>
      </c>
      <c r="BR412" s="148">
        <v>32.343829999999997</v>
      </c>
      <c r="BS412" s="148">
        <v>42.849679999999999</v>
      </c>
      <c r="BT412" s="148">
        <v>39.249549999999999</v>
      </c>
      <c r="BU412" s="148">
        <v>38.827680000000001</v>
      </c>
      <c r="BV412" s="148">
        <v>39.066510000000001</v>
      </c>
      <c r="BW412" s="148">
        <v>51.019060000000003</v>
      </c>
      <c r="BX412" s="148">
        <v>22.686730000000001</v>
      </c>
      <c r="BY412" s="148">
        <v>51.804560000000002</v>
      </c>
      <c r="BZ412" s="148">
        <v>62.039619999999999</v>
      </c>
      <c r="CA412" s="148">
        <v>73.175799999999995</v>
      </c>
      <c r="CB412" s="148">
        <v>54.646740000000001</v>
      </c>
      <c r="CC412" s="148">
        <v>26.10915</v>
      </c>
      <c r="CD412" s="148">
        <v>42.165730000000003</v>
      </c>
      <c r="CE412" s="148">
        <v>40.61016</v>
      </c>
      <c r="CF412" s="148">
        <v>29.96388</v>
      </c>
      <c r="CG412" s="148">
        <v>28.131180000000001</v>
      </c>
      <c r="CH412" s="148">
        <v>0</v>
      </c>
      <c r="CI412" s="148">
        <v>74.332740000000001</v>
      </c>
      <c r="CJ412" s="148">
        <v>87.935670000000002</v>
      </c>
      <c r="CK412" s="148">
        <v>146.78256999999999</v>
      </c>
      <c r="CL412" s="148">
        <v>38.52422</v>
      </c>
      <c r="CM412" s="148">
        <v>84.391869999999997</v>
      </c>
      <c r="CN412" s="148">
        <v>137.68194</v>
      </c>
      <c r="CO412" s="148">
        <v>107.50241</v>
      </c>
      <c r="CP412" s="148">
        <v>169.75728000000001</v>
      </c>
      <c r="CQ412" s="148">
        <v>89.393979999999999</v>
      </c>
      <c r="CR412" s="148">
        <v>409.15230000000003</v>
      </c>
      <c r="CS412" s="148">
        <v>60.393039999999999</v>
      </c>
      <c r="CT412" s="148">
        <v>64.501530000000002</v>
      </c>
      <c r="CU412" s="148">
        <v>90.322739999999996</v>
      </c>
      <c r="CV412" s="148">
        <v>45.048540000000003</v>
      </c>
      <c r="CW412" s="148">
        <v>58.658140000000003</v>
      </c>
      <c r="CX412" s="148">
        <v>54.5</v>
      </c>
      <c r="CY412" s="148">
        <v>80</v>
      </c>
      <c r="CZ412" s="148">
        <v>15.5</v>
      </c>
      <c r="DA412" s="148">
        <v>22</v>
      </c>
      <c r="DB412" s="154" t="s">
        <v>199</v>
      </c>
      <c r="DC412" s="154" t="s">
        <v>199</v>
      </c>
      <c r="DD412" s="154" t="s">
        <v>199</v>
      </c>
      <c r="DE412" s="154" t="s">
        <v>199</v>
      </c>
    </row>
    <row r="413" spans="1:109" x14ac:dyDescent="0.1">
      <c r="A413" s="113" t="s">
        <v>215</v>
      </c>
      <c r="B413" s="154" t="s">
        <v>199</v>
      </c>
      <c r="C413" s="154" t="s">
        <v>199</v>
      </c>
      <c r="D413" s="154" t="s">
        <v>199</v>
      </c>
      <c r="E413" s="154" t="s">
        <v>199</v>
      </c>
      <c r="F413" s="154" t="s">
        <v>199</v>
      </c>
      <c r="G413" s="154" t="s">
        <v>199</v>
      </c>
      <c r="H413" s="154" t="s">
        <v>199</v>
      </c>
      <c r="I413" s="154" t="s">
        <v>199</v>
      </c>
      <c r="J413" s="154" t="s">
        <v>199</v>
      </c>
      <c r="K413" s="154" t="s">
        <v>199</v>
      </c>
      <c r="L413" s="154" t="s">
        <v>199</v>
      </c>
      <c r="M413" s="154" t="s">
        <v>199</v>
      </c>
      <c r="N413" s="154" t="s">
        <v>199</v>
      </c>
      <c r="O413" s="154" t="s">
        <v>199</v>
      </c>
      <c r="P413" s="154" t="s">
        <v>199</v>
      </c>
      <c r="Q413" s="154" t="s">
        <v>199</v>
      </c>
      <c r="R413" s="154" t="s">
        <v>199</v>
      </c>
      <c r="S413" s="154" t="s">
        <v>199</v>
      </c>
      <c r="T413" s="154" t="s">
        <v>199</v>
      </c>
      <c r="U413" s="154" t="s">
        <v>199</v>
      </c>
      <c r="V413" s="154" t="s">
        <v>199</v>
      </c>
      <c r="W413" s="154" t="s">
        <v>199</v>
      </c>
      <c r="X413" s="154" t="s">
        <v>199</v>
      </c>
      <c r="Y413" s="154" t="s">
        <v>199</v>
      </c>
      <c r="Z413" s="154" t="s">
        <v>199</v>
      </c>
      <c r="AA413" s="154" t="s">
        <v>199</v>
      </c>
      <c r="AB413" s="154" t="s">
        <v>199</v>
      </c>
      <c r="AC413" s="154" t="s">
        <v>177</v>
      </c>
      <c r="AD413" s="154" t="s">
        <v>177</v>
      </c>
      <c r="AE413" s="154" t="s">
        <v>233</v>
      </c>
      <c r="AF413" s="154" t="s">
        <v>260</v>
      </c>
      <c r="AG413" s="154" t="s">
        <v>216</v>
      </c>
      <c r="AH413" s="154" t="s">
        <v>260</v>
      </c>
      <c r="AI413" s="154" t="s">
        <v>164</v>
      </c>
      <c r="AJ413" s="154" t="s">
        <v>260</v>
      </c>
      <c r="AK413" s="154" t="s">
        <v>216</v>
      </c>
      <c r="AL413" s="154" t="s">
        <v>282</v>
      </c>
      <c r="AM413" s="154" t="s">
        <v>233</v>
      </c>
      <c r="AN413" s="154" t="s">
        <v>233</v>
      </c>
      <c r="AO413" s="154" t="s">
        <v>233</v>
      </c>
      <c r="AP413" s="154" t="s">
        <v>233</v>
      </c>
      <c r="AQ413" s="154" t="s">
        <v>199</v>
      </c>
      <c r="AR413" s="154" t="s">
        <v>233</v>
      </c>
      <c r="AS413" s="154" t="s">
        <v>233</v>
      </c>
      <c r="AT413" s="154" t="s">
        <v>216</v>
      </c>
      <c r="AU413" s="154" t="s">
        <v>282</v>
      </c>
      <c r="AV413" s="154" t="s">
        <v>260</v>
      </c>
      <c r="AW413" s="154" t="s">
        <v>243</v>
      </c>
      <c r="AX413" s="154" t="s">
        <v>164</v>
      </c>
      <c r="AY413" s="154" t="s">
        <v>260</v>
      </c>
      <c r="AZ413" s="154" t="s">
        <v>164</v>
      </c>
      <c r="BA413" s="154" t="s">
        <v>164</v>
      </c>
      <c r="BB413" s="154" t="s">
        <v>260</v>
      </c>
      <c r="BC413" s="154" t="s">
        <v>164</v>
      </c>
      <c r="BD413" s="154" t="s">
        <v>240</v>
      </c>
      <c r="BE413" s="154" t="s">
        <v>164</v>
      </c>
      <c r="BF413" s="154" t="s">
        <v>240</v>
      </c>
      <c r="BG413" s="154" t="s">
        <v>249</v>
      </c>
      <c r="BH413" s="154" t="s">
        <v>240</v>
      </c>
      <c r="BI413" s="154" t="s">
        <v>249</v>
      </c>
      <c r="BJ413" s="154" t="s">
        <v>251</v>
      </c>
      <c r="BK413" s="154" t="s">
        <v>251</v>
      </c>
      <c r="BL413" s="154" t="s">
        <v>244</v>
      </c>
      <c r="BM413" s="154" t="s">
        <v>164</v>
      </c>
      <c r="BN413" s="154" t="s">
        <v>251</v>
      </c>
      <c r="BO413" s="154" t="s">
        <v>251</v>
      </c>
      <c r="BP413" s="154" t="s">
        <v>240</v>
      </c>
      <c r="BQ413" s="154" t="s">
        <v>249</v>
      </c>
      <c r="BR413" s="154" t="s">
        <v>243</v>
      </c>
      <c r="BS413" s="154" t="s">
        <v>164</v>
      </c>
      <c r="BT413" s="154" t="s">
        <v>249</v>
      </c>
      <c r="BU413" s="154" t="s">
        <v>164</v>
      </c>
      <c r="BV413" s="154" t="s">
        <v>240</v>
      </c>
      <c r="BW413" s="154" t="s">
        <v>164</v>
      </c>
      <c r="BX413" s="154" t="s">
        <v>260</v>
      </c>
      <c r="BY413" s="154" t="s">
        <v>164</v>
      </c>
      <c r="BZ413" s="154" t="s">
        <v>260</v>
      </c>
      <c r="CA413" s="154" t="s">
        <v>268</v>
      </c>
      <c r="CB413" s="154" t="s">
        <v>164</v>
      </c>
      <c r="CC413" s="154" t="s">
        <v>260</v>
      </c>
      <c r="CD413" s="154" t="s">
        <v>249</v>
      </c>
      <c r="CE413" s="154" t="s">
        <v>164</v>
      </c>
      <c r="CF413" s="154" t="s">
        <v>164</v>
      </c>
      <c r="CG413" s="154" t="s">
        <v>164</v>
      </c>
      <c r="CH413" s="154" t="s">
        <v>177</v>
      </c>
      <c r="CI413" s="154" t="s">
        <v>216</v>
      </c>
      <c r="CJ413" s="154" t="s">
        <v>216</v>
      </c>
      <c r="CK413" s="154" t="s">
        <v>260</v>
      </c>
      <c r="CL413" s="154" t="s">
        <v>164</v>
      </c>
      <c r="CM413" s="154" t="s">
        <v>164</v>
      </c>
      <c r="CN413" s="154" t="s">
        <v>164</v>
      </c>
      <c r="CO413" s="154" t="s">
        <v>260</v>
      </c>
      <c r="CP413" s="154" t="s">
        <v>164</v>
      </c>
      <c r="CQ413" s="154" t="s">
        <v>240</v>
      </c>
      <c r="CR413" s="154" t="s">
        <v>240</v>
      </c>
      <c r="CS413" s="154" t="s">
        <v>164</v>
      </c>
      <c r="CT413" s="154" t="s">
        <v>260</v>
      </c>
      <c r="CU413" s="154" t="s">
        <v>260</v>
      </c>
      <c r="CV413" s="154" t="s">
        <v>260</v>
      </c>
      <c r="CW413" s="154" t="s">
        <v>260</v>
      </c>
      <c r="CX413" s="154" t="s">
        <v>233</v>
      </c>
      <c r="CY413" s="154" t="s">
        <v>233</v>
      </c>
      <c r="CZ413" s="154" t="s">
        <v>233</v>
      </c>
      <c r="DA413" s="154" t="s">
        <v>233</v>
      </c>
      <c r="DB413" s="154" t="s">
        <v>199</v>
      </c>
      <c r="DC413" s="154" t="s">
        <v>199</v>
      </c>
      <c r="DD413" s="154" t="s">
        <v>199</v>
      </c>
      <c r="DE413" s="154" t="s">
        <v>199</v>
      </c>
    </row>
    <row r="414" spans="1:109" x14ac:dyDescent="0.1">
      <c r="A414" s="113" t="s">
        <v>237</v>
      </c>
      <c r="B414" s="154" t="s">
        <v>199</v>
      </c>
      <c r="C414" s="154" t="s">
        <v>199</v>
      </c>
      <c r="D414" s="154" t="s">
        <v>199</v>
      </c>
      <c r="E414" s="154" t="s">
        <v>199</v>
      </c>
      <c r="F414" s="154" t="s">
        <v>199</v>
      </c>
      <c r="G414" s="154" t="s">
        <v>199</v>
      </c>
      <c r="H414" s="154" t="s">
        <v>199</v>
      </c>
      <c r="I414" s="154" t="s">
        <v>199</v>
      </c>
      <c r="J414" s="154" t="s">
        <v>199</v>
      </c>
      <c r="K414" s="154" t="s">
        <v>199</v>
      </c>
      <c r="L414" s="154" t="s">
        <v>199</v>
      </c>
      <c r="M414" s="154" t="s">
        <v>199</v>
      </c>
      <c r="N414" s="154" t="s">
        <v>199</v>
      </c>
      <c r="O414" s="154" t="s">
        <v>199</v>
      </c>
      <c r="P414" s="154" t="s">
        <v>199</v>
      </c>
      <c r="Q414" s="154" t="s">
        <v>199</v>
      </c>
      <c r="R414" s="154" t="s">
        <v>199</v>
      </c>
      <c r="S414" s="154" t="s">
        <v>199</v>
      </c>
      <c r="T414" s="154" t="s">
        <v>199</v>
      </c>
      <c r="U414" s="154" t="s">
        <v>199</v>
      </c>
      <c r="V414" s="154" t="s">
        <v>199</v>
      </c>
      <c r="W414" s="154" t="s">
        <v>199</v>
      </c>
      <c r="X414" s="154" t="s">
        <v>199</v>
      </c>
      <c r="Y414" s="154" t="s">
        <v>199</v>
      </c>
      <c r="Z414" s="154" t="s">
        <v>199</v>
      </c>
      <c r="AA414" s="154" t="s">
        <v>199</v>
      </c>
      <c r="AB414" s="154" t="s">
        <v>199</v>
      </c>
      <c r="AC414" s="154" t="s">
        <v>238</v>
      </c>
      <c r="AD414" s="154" t="s">
        <v>238</v>
      </c>
      <c r="AE414" s="154" t="s">
        <v>238</v>
      </c>
      <c r="AF414" s="154" t="s">
        <v>238</v>
      </c>
      <c r="AG414" s="154" t="s">
        <v>238</v>
      </c>
      <c r="AH414" s="154" t="s">
        <v>238</v>
      </c>
      <c r="AI414" s="154" t="s">
        <v>238</v>
      </c>
      <c r="AJ414" s="154" t="s">
        <v>238</v>
      </c>
      <c r="AK414" s="154" t="s">
        <v>238</v>
      </c>
      <c r="AL414" s="154" t="s">
        <v>238</v>
      </c>
      <c r="AM414" s="154" t="s">
        <v>238</v>
      </c>
      <c r="AN414" s="154" t="s">
        <v>238</v>
      </c>
      <c r="AO414" s="154" t="s">
        <v>238</v>
      </c>
      <c r="AP414" s="154" t="s">
        <v>238</v>
      </c>
      <c r="AQ414" s="154" t="s">
        <v>238</v>
      </c>
      <c r="AR414" s="154" t="s">
        <v>238</v>
      </c>
      <c r="AS414" s="154" t="s">
        <v>238</v>
      </c>
      <c r="AT414" s="154" t="s">
        <v>238</v>
      </c>
      <c r="AU414" s="154" t="s">
        <v>238</v>
      </c>
      <c r="AV414" s="154" t="s">
        <v>238</v>
      </c>
      <c r="AW414" s="154" t="s">
        <v>238</v>
      </c>
      <c r="AX414" s="154" t="s">
        <v>238</v>
      </c>
      <c r="AY414" s="154" t="s">
        <v>238</v>
      </c>
      <c r="AZ414" s="154" t="s">
        <v>238</v>
      </c>
      <c r="BA414" s="154" t="s">
        <v>238</v>
      </c>
      <c r="BB414" s="154" t="s">
        <v>238</v>
      </c>
      <c r="BC414" s="154" t="s">
        <v>238</v>
      </c>
      <c r="BD414" s="154" t="s">
        <v>238</v>
      </c>
      <c r="BE414" s="154" t="s">
        <v>238</v>
      </c>
      <c r="BF414" s="154" t="s">
        <v>238</v>
      </c>
      <c r="BG414" s="154" t="s">
        <v>238</v>
      </c>
      <c r="BH414" s="154" t="s">
        <v>238</v>
      </c>
      <c r="BI414" s="154" t="s">
        <v>238</v>
      </c>
      <c r="BJ414" s="154" t="s">
        <v>238</v>
      </c>
      <c r="BK414" s="154" t="s">
        <v>238</v>
      </c>
      <c r="BL414" s="154" t="s">
        <v>238</v>
      </c>
      <c r="BM414" s="154" t="s">
        <v>238</v>
      </c>
      <c r="BN414" s="154" t="s">
        <v>238</v>
      </c>
      <c r="BO414" s="154" t="s">
        <v>238</v>
      </c>
      <c r="BP414" s="154" t="s">
        <v>238</v>
      </c>
      <c r="BQ414" s="154" t="s">
        <v>238</v>
      </c>
      <c r="BR414" s="154" t="s">
        <v>238</v>
      </c>
      <c r="BS414" s="154" t="s">
        <v>238</v>
      </c>
      <c r="BT414" s="154" t="s">
        <v>238</v>
      </c>
      <c r="BU414" s="154" t="s">
        <v>238</v>
      </c>
      <c r="BV414" s="154" t="s">
        <v>238</v>
      </c>
      <c r="BW414" s="154" t="s">
        <v>238</v>
      </c>
      <c r="BX414" s="154" t="s">
        <v>238</v>
      </c>
      <c r="BY414" s="154" t="s">
        <v>238</v>
      </c>
      <c r="BZ414" s="154" t="s">
        <v>238</v>
      </c>
      <c r="CA414" s="154" t="s">
        <v>238</v>
      </c>
      <c r="CB414" s="154" t="s">
        <v>238</v>
      </c>
      <c r="CC414" s="154" t="s">
        <v>238</v>
      </c>
      <c r="CD414" s="154" t="s">
        <v>238</v>
      </c>
      <c r="CE414" s="154" t="s">
        <v>238</v>
      </c>
      <c r="CF414" s="154" t="s">
        <v>238</v>
      </c>
      <c r="CG414" s="154" t="s">
        <v>238</v>
      </c>
      <c r="CH414" s="154" t="s">
        <v>238</v>
      </c>
      <c r="CI414" s="154" t="s">
        <v>238</v>
      </c>
      <c r="CJ414" s="154" t="s">
        <v>238</v>
      </c>
      <c r="CK414" s="154" t="s">
        <v>238</v>
      </c>
      <c r="CL414" s="154" t="s">
        <v>238</v>
      </c>
      <c r="CM414" s="154" t="s">
        <v>238</v>
      </c>
      <c r="CN414" s="154" t="s">
        <v>238</v>
      </c>
      <c r="CO414" s="154" t="s">
        <v>238</v>
      </c>
      <c r="CP414" s="154" t="s">
        <v>238</v>
      </c>
      <c r="CQ414" s="154" t="s">
        <v>238</v>
      </c>
      <c r="CR414" s="154" t="s">
        <v>238</v>
      </c>
      <c r="CS414" s="154" t="s">
        <v>238</v>
      </c>
      <c r="CT414" s="154" t="s">
        <v>238</v>
      </c>
      <c r="CU414" s="154" t="s">
        <v>238</v>
      </c>
      <c r="CV414" s="154" t="s">
        <v>238</v>
      </c>
      <c r="CW414" s="154" t="s">
        <v>238</v>
      </c>
      <c r="CX414" s="154" t="s">
        <v>238</v>
      </c>
      <c r="CY414" s="154" t="s">
        <v>238</v>
      </c>
      <c r="CZ414" s="154" t="s">
        <v>238</v>
      </c>
      <c r="DA414" s="154" t="s">
        <v>238</v>
      </c>
      <c r="DB414" s="154" t="s">
        <v>199</v>
      </c>
      <c r="DC414" s="154" t="s">
        <v>199</v>
      </c>
      <c r="DD414" s="154" t="s">
        <v>199</v>
      </c>
      <c r="DE414" s="154" t="s">
        <v>199</v>
      </c>
    </row>
    <row r="415" spans="1:109" x14ac:dyDescent="0.1">
      <c r="A415" s="115" t="s">
        <v>321</v>
      </c>
      <c r="B415" s="154" t="s">
        <v>199</v>
      </c>
      <c r="C415" s="154" t="s">
        <v>199</v>
      </c>
      <c r="D415" s="154" t="s">
        <v>199</v>
      </c>
      <c r="E415" s="154" t="s">
        <v>199</v>
      </c>
      <c r="F415" s="154" t="s">
        <v>199</v>
      </c>
      <c r="G415" s="154" t="s">
        <v>199</v>
      </c>
      <c r="H415" s="154" t="s">
        <v>199</v>
      </c>
      <c r="I415" s="154" t="s">
        <v>199</v>
      </c>
      <c r="J415" s="154" t="s">
        <v>199</v>
      </c>
      <c r="K415" s="154" t="s">
        <v>199</v>
      </c>
      <c r="L415" s="154" t="s">
        <v>199</v>
      </c>
      <c r="M415" s="154" t="s">
        <v>199</v>
      </c>
      <c r="N415" s="154" t="s">
        <v>199</v>
      </c>
      <c r="O415" s="154" t="s">
        <v>199</v>
      </c>
      <c r="P415" s="154" t="s">
        <v>199</v>
      </c>
      <c r="Q415" s="154" t="s">
        <v>199</v>
      </c>
      <c r="R415" s="154" t="s">
        <v>199</v>
      </c>
      <c r="S415" s="154" t="s">
        <v>199</v>
      </c>
      <c r="T415" s="154" t="s">
        <v>199</v>
      </c>
      <c r="U415" s="154" t="s">
        <v>199</v>
      </c>
      <c r="V415" s="154" t="s">
        <v>199</v>
      </c>
      <c r="W415" s="154" t="s">
        <v>199</v>
      </c>
      <c r="X415" s="154" t="s">
        <v>199</v>
      </c>
      <c r="Y415" s="154" t="s">
        <v>199</v>
      </c>
      <c r="Z415" s="154" t="s">
        <v>199</v>
      </c>
      <c r="AA415" s="154" t="s">
        <v>199</v>
      </c>
      <c r="AB415" s="154" t="s">
        <v>199</v>
      </c>
      <c r="AC415" s="152">
        <v>933</v>
      </c>
      <c r="AD415" s="152">
        <v>1165</v>
      </c>
      <c r="AE415" s="154" t="s">
        <v>199</v>
      </c>
      <c r="AF415" s="154" t="s">
        <v>199</v>
      </c>
      <c r="AG415" s="152">
        <v>1992</v>
      </c>
      <c r="AH415" s="152">
        <v>2657</v>
      </c>
      <c r="AI415" s="152">
        <v>5146</v>
      </c>
      <c r="AJ415" s="152">
        <v>4835</v>
      </c>
      <c r="AK415" s="154" t="s">
        <v>199</v>
      </c>
      <c r="AL415" s="154" t="s">
        <v>199</v>
      </c>
      <c r="AM415" s="154" t="s">
        <v>199</v>
      </c>
      <c r="AN415" s="154" t="s">
        <v>199</v>
      </c>
      <c r="AO415" s="154" t="s">
        <v>199</v>
      </c>
      <c r="AP415" s="152">
        <v>5100</v>
      </c>
      <c r="AQ415" s="152">
        <v>3503</v>
      </c>
      <c r="AR415" s="152">
        <v>2089</v>
      </c>
      <c r="AS415" s="152">
        <v>2646</v>
      </c>
      <c r="AT415" s="152">
        <v>2841</v>
      </c>
      <c r="AU415" s="152">
        <v>1610</v>
      </c>
      <c r="AV415" s="152">
        <v>128</v>
      </c>
      <c r="AW415" s="152">
        <v>12080</v>
      </c>
      <c r="AX415" s="152">
        <v>13803</v>
      </c>
      <c r="AY415" s="152">
        <v>12168</v>
      </c>
      <c r="AZ415" s="152">
        <v>12691</v>
      </c>
      <c r="BA415" s="152">
        <v>14533</v>
      </c>
      <c r="BB415" s="152">
        <v>15336</v>
      </c>
      <c r="BC415" s="152">
        <v>18338</v>
      </c>
      <c r="BD415" s="152">
        <v>14647</v>
      </c>
      <c r="BE415" s="152">
        <v>16059</v>
      </c>
      <c r="BF415" s="152">
        <v>16690</v>
      </c>
      <c r="BG415" s="152">
        <v>26280</v>
      </c>
      <c r="BH415" s="152">
        <v>15748</v>
      </c>
      <c r="BI415" s="152">
        <v>16811</v>
      </c>
      <c r="BJ415" s="152">
        <v>19008</v>
      </c>
      <c r="BK415" s="152">
        <v>18634</v>
      </c>
      <c r="BL415" s="152">
        <v>18096</v>
      </c>
      <c r="BM415" s="152">
        <v>20070</v>
      </c>
      <c r="BN415" s="152">
        <v>22461</v>
      </c>
      <c r="BO415" s="152">
        <v>23367</v>
      </c>
      <c r="BP415" s="152">
        <v>27026</v>
      </c>
      <c r="BQ415" s="152">
        <v>24313</v>
      </c>
      <c r="BR415" s="152">
        <v>24523</v>
      </c>
      <c r="BS415" s="152">
        <v>23973</v>
      </c>
      <c r="BT415" s="152">
        <v>24812</v>
      </c>
      <c r="BU415" s="152">
        <v>23508</v>
      </c>
      <c r="BV415" s="152">
        <v>22244</v>
      </c>
      <c r="BW415" s="152">
        <v>22414</v>
      </c>
      <c r="BX415" s="152">
        <v>21743</v>
      </c>
      <c r="BY415" s="152">
        <v>27010</v>
      </c>
      <c r="BZ415" s="152">
        <v>27574</v>
      </c>
      <c r="CA415" s="152">
        <v>32983</v>
      </c>
      <c r="CB415" s="152">
        <v>25990</v>
      </c>
      <c r="CC415" s="152">
        <v>27591</v>
      </c>
      <c r="CD415" s="152">
        <v>32319</v>
      </c>
      <c r="CE415" s="152">
        <v>31714</v>
      </c>
      <c r="CF415" s="152">
        <v>29488</v>
      </c>
      <c r="CG415" s="152">
        <v>31588</v>
      </c>
      <c r="CH415" s="152">
        <v>32727</v>
      </c>
      <c r="CI415" s="152">
        <v>32517</v>
      </c>
      <c r="CJ415" s="152">
        <v>31739</v>
      </c>
      <c r="CK415" s="152">
        <v>31879</v>
      </c>
      <c r="CL415" s="152">
        <v>32394</v>
      </c>
      <c r="CM415" s="152">
        <v>28966</v>
      </c>
      <c r="CN415" s="152">
        <v>24995</v>
      </c>
      <c r="CO415" s="152">
        <v>30136</v>
      </c>
      <c r="CP415" s="152">
        <v>31345</v>
      </c>
      <c r="CQ415" s="152">
        <v>30282</v>
      </c>
      <c r="CR415" s="152">
        <v>26367</v>
      </c>
      <c r="CS415" s="152">
        <v>27518</v>
      </c>
      <c r="CT415" s="154" t="s">
        <v>199</v>
      </c>
      <c r="CU415" s="154" t="s">
        <v>199</v>
      </c>
      <c r="CV415" s="154" t="s">
        <v>199</v>
      </c>
      <c r="CW415" s="154" t="s">
        <v>199</v>
      </c>
      <c r="CX415" s="154" t="s">
        <v>199</v>
      </c>
      <c r="CY415" s="154" t="s">
        <v>199</v>
      </c>
      <c r="CZ415" s="154" t="s">
        <v>199</v>
      </c>
      <c r="DA415" s="154" t="s">
        <v>199</v>
      </c>
      <c r="DB415" s="154" t="s">
        <v>199</v>
      </c>
      <c r="DC415" s="154" t="s">
        <v>199</v>
      </c>
      <c r="DD415" s="154" t="s">
        <v>199</v>
      </c>
      <c r="DE415" s="154" t="s">
        <v>199</v>
      </c>
    </row>
    <row r="416" spans="1:109" x14ac:dyDescent="0.1">
      <c r="A416" s="113" t="s">
        <v>210</v>
      </c>
      <c r="B416" s="154" t="s">
        <v>199</v>
      </c>
      <c r="C416" s="154" t="s">
        <v>199</v>
      </c>
      <c r="D416" s="154" t="s">
        <v>199</v>
      </c>
      <c r="E416" s="154" t="s">
        <v>199</v>
      </c>
      <c r="F416" s="154" t="s">
        <v>199</v>
      </c>
      <c r="G416" s="154" t="s">
        <v>199</v>
      </c>
      <c r="H416" s="154" t="s">
        <v>199</v>
      </c>
      <c r="I416" s="154" t="s">
        <v>199</v>
      </c>
      <c r="J416" s="154" t="s">
        <v>199</v>
      </c>
      <c r="K416" s="154" t="s">
        <v>199</v>
      </c>
      <c r="L416" s="154" t="s">
        <v>199</v>
      </c>
      <c r="M416" s="154" t="s">
        <v>199</v>
      </c>
      <c r="N416" s="154" t="s">
        <v>199</v>
      </c>
      <c r="O416" s="154" t="s">
        <v>199</v>
      </c>
      <c r="P416" s="154" t="s">
        <v>199</v>
      </c>
      <c r="Q416" s="154" t="s">
        <v>199</v>
      </c>
      <c r="R416" s="154" t="s">
        <v>199</v>
      </c>
      <c r="S416" s="154" t="s">
        <v>199</v>
      </c>
      <c r="T416" s="154" t="s">
        <v>199</v>
      </c>
      <c r="U416" s="154" t="s">
        <v>199</v>
      </c>
      <c r="V416" s="154" t="s">
        <v>199</v>
      </c>
      <c r="W416" s="154" t="s">
        <v>199</v>
      </c>
      <c r="X416" s="154" t="s">
        <v>199</v>
      </c>
      <c r="Y416" s="154" t="s">
        <v>199</v>
      </c>
      <c r="Z416" s="154" t="s">
        <v>199</v>
      </c>
      <c r="AA416" s="154" t="s">
        <v>199</v>
      </c>
      <c r="AB416" s="154" t="s">
        <v>199</v>
      </c>
      <c r="AC416" s="153">
        <v>109</v>
      </c>
      <c r="AD416" s="153">
        <v>-1214</v>
      </c>
      <c r="AE416" s="154" t="s">
        <v>199</v>
      </c>
      <c r="AF416" s="154" t="s">
        <v>199</v>
      </c>
      <c r="AG416" s="153">
        <v>1190</v>
      </c>
      <c r="AH416" s="153">
        <v>1787</v>
      </c>
      <c r="AI416" s="153">
        <v>5694</v>
      </c>
      <c r="AJ416" s="153">
        <v>4941</v>
      </c>
      <c r="AK416" s="154" t="s">
        <v>199</v>
      </c>
      <c r="AL416" s="154" t="s">
        <v>199</v>
      </c>
      <c r="AM416" s="154" t="s">
        <v>199</v>
      </c>
      <c r="AN416" s="154" t="s">
        <v>199</v>
      </c>
      <c r="AO416" s="154" t="s">
        <v>199</v>
      </c>
      <c r="AP416" s="153">
        <v>2503</v>
      </c>
      <c r="AQ416" s="153">
        <v>3150</v>
      </c>
      <c r="AR416" s="153">
        <v>1313</v>
      </c>
      <c r="AS416" s="153">
        <v>3351</v>
      </c>
      <c r="AT416" s="153">
        <v>2304</v>
      </c>
      <c r="AU416" s="153">
        <v>1669.8781300000001</v>
      </c>
      <c r="AV416" s="153">
        <v>226.82384999999999</v>
      </c>
      <c r="AW416" s="153">
        <v>16412.162799999998</v>
      </c>
      <c r="AX416" s="153">
        <v>13387.96739</v>
      </c>
      <c r="AY416" s="153">
        <v>13581.2847</v>
      </c>
      <c r="AZ416" s="153">
        <v>10424.712390000001</v>
      </c>
      <c r="BA416" s="153">
        <v>13138.37509</v>
      </c>
      <c r="BB416" s="153">
        <v>14017.7698</v>
      </c>
      <c r="BC416" s="153">
        <v>15677.9424</v>
      </c>
      <c r="BD416" s="153">
        <v>13873.950800000001</v>
      </c>
      <c r="BE416" s="153">
        <v>16085.479789999999</v>
      </c>
      <c r="BF416" s="153">
        <v>14647.57166</v>
      </c>
      <c r="BG416" s="153">
        <v>24246.89</v>
      </c>
      <c r="BH416" s="153">
        <v>23471.654999999999</v>
      </c>
      <c r="BI416" s="153">
        <v>17804</v>
      </c>
      <c r="BJ416" s="153">
        <v>21254.271720000001</v>
      </c>
      <c r="BK416" s="153">
        <v>24379.393550000001</v>
      </c>
      <c r="BL416" s="153">
        <v>21183.437870000002</v>
      </c>
      <c r="BM416" s="153">
        <v>26288.910879999999</v>
      </c>
      <c r="BN416" s="153">
        <v>27927.515719999999</v>
      </c>
      <c r="BO416" s="153">
        <v>25388.85238</v>
      </c>
      <c r="BP416" s="153">
        <v>30252.004000000001</v>
      </c>
      <c r="BQ416" s="153">
        <v>26740.063849999999</v>
      </c>
      <c r="BR416" s="153">
        <v>28167.696380000001</v>
      </c>
      <c r="BS416" s="153">
        <v>28238.29089</v>
      </c>
      <c r="BT416" s="153">
        <v>33068.691140000003</v>
      </c>
      <c r="BU416" s="153">
        <v>23440.525000000001</v>
      </c>
      <c r="BV416" s="153">
        <v>25414.3</v>
      </c>
      <c r="BW416" s="153">
        <v>20709.174999999999</v>
      </c>
      <c r="BX416" s="153">
        <v>21663.004000000001</v>
      </c>
      <c r="BY416" s="153">
        <v>21871.06667</v>
      </c>
      <c r="BZ416" s="153">
        <v>25554.1</v>
      </c>
      <c r="CA416" s="153">
        <v>27819.8</v>
      </c>
      <c r="CB416" s="153">
        <v>21002.5</v>
      </c>
      <c r="CC416" s="153">
        <v>25786.7</v>
      </c>
      <c r="CD416" s="153">
        <v>31456.85</v>
      </c>
      <c r="CE416" s="153">
        <v>32770</v>
      </c>
      <c r="CF416" s="153">
        <v>31361.35</v>
      </c>
      <c r="CG416" s="153">
        <v>31893.15</v>
      </c>
      <c r="CH416" s="153">
        <v>31940.9</v>
      </c>
      <c r="CI416" s="153">
        <v>33210.400000000001</v>
      </c>
      <c r="CJ416" s="153">
        <v>31143.75</v>
      </c>
      <c r="CK416" s="153">
        <v>32571.599999999999</v>
      </c>
      <c r="CL416" s="153">
        <v>32093.654999999999</v>
      </c>
      <c r="CM416" s="153">
        <v>30750.805</v>
      </c>
      <c r="CN416" s="153">
        <v>26859.77</v>
      </c>
      <c r="CO416" s="153">
        <v>27116.73</v>
      </c>
      <c r="CP416" s="153">
        <v>32967.195</v>
      </c>
      <c r="CQ416" s="153">
        <v>29076.58</v>
      </c>
      <c r="CR416" s="153">
        <v>28414.959999999999</v>
      </c>
      <c r="CS416" s="153">
        <v>28992.45</v>
      </c>
      <c r="CT416" s="154" t="s">
        <v>199</v>
      </c>
      <c r="CU416" s="154" t="s">
        <v>199</v>
      </c>
      <c r="CV416" s="154" t="s">
        <v>199</v>
      </c>
      <c r="CW416" s="154" t="s">
        <v>199</v>
      </c>
      <c r="CX416" s="154" t="s">
        <v>199</v>
      </c>
      <c r="CY416" s="154" t="s">
        <v>199</v>
      </c>
      <c r="CZ416" s="154" t="s">
        <v>199</v>
      </c>
      <c r="DA416" s="154" t="s">
        <v>199</v>
      </c>
      <c r="DB416" s="154" t="s">
        <v>199</v>
      </c>
      <c r="DC416" s="154" t="s">
        <v>199</v>
      </c>
      <c r="DD416" s="154" t="s">
        <v>199</v>
      </c>
      <c r="DE416" s="154" t="s">
        <v>199</v>
      </c>
    </row>
    <row r="417" spans="1:109" x14ac:dyDescent="0.1">
      <c r="A417" s="113" t="s">
        <v>211</v>
      </c>
      <c r="B417" s="154" t="s">
        <v>199</v>
      </c>
      <c r="C417" s="154" t="s">
        <v>199</v>
      </c>
      <c r="D417" s="154" t="s">
        <v>199</v>
      </c>
      <c r="E417" s="154" t="s">
        <v>199</v>
      </c>
      <c r="F417" s="154" t="s">
        <v>199</v>
      </c>
      <c r="G417" s="154" t="s">
        <v>199</v>
      </c>
      <c r="H417" s="154" t="s">
        <v>199</v>
      </c>
      <c r="I417" s="154" t="s">
        <v>199</v>
      </c>
      <c r="J417" s="154" t="s">
        <v>199</v>
      </c>
      <c r="K417" s="154" t="s">
        <v>199</v>
      </c>
      <c r="L417" s="154" t="s">
        <v>199</v>
      </c>
      <c r="M417" s="154" t="s">
        <v>199</v>
      </c>
      <c r="N417" s="154" t="s">
        <v>199</v>
      </c>
      <c r="O417" s="154" t="s">
        <v>199</v>
      </c>
      <c r="P417" s="154" t="s">
        <v>199</v>
      </c>
      <c r="Q417" s="154" t="s">
        <v>199</v>
      </c>
      <c r="R417" s="154" t="s">
        <v>199</v>
      </c>
      <c r="S417" s="154" t="s">
        <v>199</v>
      </c>
      <c r="T417" s="154" t="s">
        <v>199</v>
      </c>
      <c r="U417" s="154" t="s">
        <v>199</v>
      </c>
      <c r="V417" s="154" t="s">
        <v>199</v>
      </c>
      <c r="W417" s="154" t="s">
        <v>199</v>
      </c>
      <c r="X417" s="154" t="s">
        <v>199</v>
      </c>
      <c r="Y417" s="154" t="s">
        <v>199</v>
      </c>
      <c r="Z417" s="154" t="s">
        <v>199</v>
      </c>
      <c r="AA417" s="154" t="s">
        <v>199</v>
      </c>
      <c r="AB417" s="154" t="s">
        <v>199</v>
      </c>
      <c r="AC417" s="153">
        <v>109</v>
      </c>
      <c r="AD417" s="153">
        <v>-1214</v>
      </c>
      <c r="AE417" s="154" t="s">
        <v>199</v>
      </c>
      <c r="AF417" s="154" t="s">
        <v>199</v>
      </c>
      <c r="AG417" s="153">
        <v>1190</v>
      </c>
      <c r="AH417" s="153">
        <v>1787</v>
      </c>
      <c r="AI417" s="153">
        <v>5694</v>
      </c>
      <c r="AJ417" s="153">
        <v>4941</v>
      </c>
      <c r="AK417" s="154" t="s">
        <v>199</v>
      </c>
      <c r="AL417" s="154" t="s">
        <v>199</v>
      </c>
      <c r="AM417" s="154" t="s">
        <v>199</v>
      </c>
      <c r="AN417" s="154" t="s">
        <v>199</v>
      </c>
      <c r="AO417" s="154" t="s">
        <v>199</v>
      </c>
      <c r="AP417" s="153">
        <v>2503</v>
      </c>
      <c r="AQ417" s="153">
        <v>3150</v>
      </c>
      <c r="AR417" s="153">
        <v>1313</v>
      </c>
      <c r="AS417" s="153">
        <v>3351</v>
      </c>
      <c r="AT417" s="153">
        <v>2304</v>
      </c>
      <c r="AU417" s="153">
        <v>1669.8781300000001</v>
      </c>
      <c r="AV417" s="153">
        <v>226.82384999999999</v>
      </c>
      <c r="AW417" s="153">
        <v>16412.162799999998</v>
      </c>
      <c r="AX417" s="153">
        <v>13387.96739</v>
      </c>
      <c r="AY417" s="153">
        <v>13581.2847</v>
      </c>
      <c r="AZ417" s="153">
        <v>10424.712390000001</v>
      </c>
      <c r="BA417" s="153">
        <v>13138.37509</v>
      </c>
      <c r="BB417" s="153">
        <v>14017.7698</v>
      </c>
      <c r="BC417" s="153">
        <v>15677.9424</v>
      </c>
      <c r="BD417" s="153">
        <v>13873.950800000001</v>
      </c>
      <c r="BE417" s="153">
        <v>16085.479789999999</v>
      </c>
      <c r="BF417" s="153">
        <v>14647.57166</v>
      </c>
      <c r="BG417" s="153">
        <v>24246.89</v>
      </c>
      <c r="BH417" s="153">
        <v>23471.654999999999</v>
      </c>
      <c r="BI417" s="153">
        <v>17804</v>
      </c>
      <c r="BJ417" s="153">
        <v>21254.271720000001</v>
      </c>
      <c r="BK417" s="153">
        <v>24379.393550000001</v>
      </c>
      <c r="BL417" s="153">
        <v>17122</v>
      </c>
      <c r="BM417" s="153">
        <v>26288.910879999999</v>
      </c>
      <c r="BN417" s="153">
        <v>27927.515719999999</v>
      </c>
      <c r="BO417" s="153">
        <v>22124</v>
      </c>
      <c r="BP417" s="153">
        <v>30252.004000000001</v>
      </c>
      <c r="BQ417" s="153">
        <v>25104</v>
      </c>
      <c r="BR417" s="153">
        <v>26390</v>
      </c>
      <c r="BS417" s="153">
        <v>27078</v>
      </c>
      <c r="BT417" s="153">
        <v>35799.673419999999</v>
      </c>
      <c r="BU417" s="153">
        <v>23493.75</v>
      </c>
      <c r="BV417" s="153">
        <v>24497</v>
      </c>
      <c r="BW417" s="153">
        <v>20553.7</v>
      </c>
      <c r="BX417" s="153">
        <v>21386.5</v>
      </c>
      <c r="BY417" s="153">
        <v>22817.599999999999</v>
      </c>
      <c r="BZ417" s="153">
        <v>27893</v>
      </c>
      <c r="CA417" s="153">
        <v>27819.8</v>
      </c>
      <c r="CB417" s="153">
        <v>21002.5</v>
      </c>
      <c r="CC417" s="153">
        <v>25786.7</v>
      </c>
      <c r="CD417" s="153">
        <v>31456.85</v>
      </c>
      <c r="CE417" s="153">
        <v>32770</v>
      </c>
      <c r="CF417" s="153">
        <v>31361.35</v>
      </c>
      <c r="CG417" s="153">
        <v>31893.15</v>
      </c>
      <c r="CH417" s="153">
        <v>31940.9</v>
      </c>
      <c r="CI417" s="153">
        <v>33210.400000000001</v>
      </c>
      <c r="CJ417" s="153">
        <v>31143.75</v>
      </c>
      <c r="CK417" s="153">
        <v>32571.599999999999</v>
      </c>
      <c r="CL417" s="153">
        <v>32093.654999999999</v>
      </c>
      <c r="CM417" s="153">
        <v>30750.805</v>
      </c>
      <c r="CN417" s="153">
        <v>26859.77</v>
      </c>
      <c r="CO417" s="153">
        <v>27116.73</v>
      </c>
      <c r="CP417" s="153">
        <v>32967.195</v>
      </c>
      <c r="CQ417" s="153">
        <v>29076.58</v>
      </c>
      <c r="CR417" s="153">
        <v>28414.959999999999</v>
      </c>
      <c r="CS417" s="153">
        <v>28992.45</v>
      </c>
      <c r="CT417" s="154" t="s">
        <v>199</v>
      </c>
      <c r="CU417" s="154" t="s">
        <v>199</v>
      </c>
      <c r="CV417" s="154" t="s">
        <v>199</v>
      </c>
      <c r="CW417" s="154" t="s">
        <v>199</v>
      </c>
      <c r="CX417" s="154" t="s">
        <v>199</v>
      </c>
      <c r="CY417" s="154" t="s">
        <v>199</v>
      </c>
      <c r="CZ417" s="154" t="s">
        <v>199</v>
      </c>
      <c r="DA417" s="154" t="s">
        <v>199</v>
      </c>
      <c r="DB417" s="154" t="s">
        <v>199</v>
      </c>
      <c r="DC417" s="154" t="s">
        <v>199</v>
      </c>
      <c r="DD417" s="154" t="s">
        <v>199</v>
      </c>
      <c r="DE417" s="154" t="s">
        <v>199</v>
      </c>
    </row>
    <row r="418" spans="1:109" x14ac:dyDescent="0.1">
      <c r="A418" s="113" t="s">
        <v>212</v>
      </c>
      <c r="B418" s="154" t="s">
        <v>199</v>
      </c>
      <c r="C418" s="154" t="s">
        <v>199</v>
      </c>
      <c r="D418" s="154" t="s">
        <v>199</v>
      </c>
      <c r="E418" s="154" t="s">
        <v>199</v>
      </c>
      <c r="F418" s="154" t="s">
        <v>199</v>
      </c>
      <c r="G418" s="154" t="s">
        <v>199</v>
      </c>
      <c r="H418" s="154" t="s">
        <v>199</v>
      </c>
      <c r="I418" s="154" t="s">
        <v>199</v>
      </c>
      <c r="J418" s="154" t="s">
        <v>199</v>
      </c>
      <c r="K418" s="154" t="s">
        <v>199</v>
      </c>
      <c r="L418" s="154" t="s">
        <v>199</v>
      </c>
      <c r="M418" s="154" t="s">
        <v>199</v>
      </c>
      <c r="N418" s="154" t="s">
        <v>199</v>
      </c>
      <c r="O418" s="154" t="s">
        <v>199</v>
      </c>
      <c r="P418" s="154" t="s">
        <v>199</v>
      </c>
      <c r="Q418" s="154" t="s">
        <v>199</v>
      </c>
      <c r="R418" s="154" t="s">
        <v>199</v>
      </c>
      <c r="S418" s="154" t="s">
        <v>199</v>
      </c>
      <c r="T418" s="154" t="s">
        <v>199</v>
      </c>
      <c r="U418" s="154" t="s">
        <v>199</v>
      </c>
      <c r="V418" s="154" t="s">
        <v>199</v>
      </c>
      <c r="W418" s="154" t="s">
        <v>199</v>
      </c>
      <c r="X418" s="154" t="s">
        <v>199</v>
      </c>
      <c r="Y418" s="154" t="s">
        <v>199</v>
      </c>
      <c r="Z418" s="154" t="s">
        <v>199</v>
      </c>
      <c r="AA418" s="154" t="s">
        <v>199</v>
      </c>
      <c r="AB418" s="154" t="s">
        <v>199</v>
      </c>
      <c r="AC418" s="153">
        <v>109</v>
      </c>
      <c r="AD418" s="153">
        <v>-1214</v>
      </c>
      <c r="AE418" s="154" t="s">
        <v>199</v>
      </c>
      <c r="AF418" s="154" t="s">
        <v>199</v>
      </c>
      <c r="AG418" s="153">
        <v>1190</v>
      </c>
      <c r="AH418" s="153">
        <v>1787</v>
      </c>
      <c r="AI418" s="153">
        <v>5694</v>
      </c>
      <c r="AJ418" s="153">
        <v>4941</v>
      </c>
      <c r="AK418" s="154" t="s">
        <v>199</v>
      </c>
      <c r="AL418" s="154" t="s">
        <v>199</v>
      </c>
      <c r="AM418" s="154" t="s">
        <v>199</v>
      </c>
      <c r="AN418" s="154" t="s">
        <v>199</v>
      </c>
      <c r="AO418" s="154" t="s">
        <v>199</v>
      </c>
      <c r="AP418" s="153">
        <v>2503</v>
      </c>
      <c r="AQ418" s="153">
        <v>3150</v>
      </c>
      <c r="AR418" s="153">
        <v>1313</v>
      </c>
      <c r="AS418" s="153">
        <v>3351</v>
      </c>
      <c r="AT418" s="153">
        <v>2304</v>
      </c>
      <c r="AU418" s="153">
        <v>1669.8781300000001</v>
      </c>
      <c r="AV418" s="153">
        <v>226.82384999999999</v>
      </c>
      <c r="AW418" s="153">
        <v>16412.162799999998</v>
      </c>
      <c r="AX418" s="153">
        <v>13387.96739</v>
      </c>
      <c r="AY418" s="153">
        <v>13581.2847</v>
      </c>
      <c r="AZ418" s="153">
        <v>10424.712390000001</v>
      </c>
      <c r="BA418" s="153">
        <v>13138.37509</v>
      </c>
      <c r="BB418" s="153">
        <v>14017.7698</v>
      </c>
      <c r="BC418" s="153">
        <v>15677.9424</v>
      </c>
      <c r="BD418" s="153">
        <v>13873.950800000001</v>
      </c>
      <c r="BE418" s="153">
        <v>16085.479789999999</v>
      </c>
      <c r="BF418" s="153">
        <v>14647.57166</v>
      </c>
      <c r="BG418" s="153">
        <v>24246.89</v>
      </c>
      <c r="BH418" s="153">
        <v>23471.654999999999</v>
      </c>
      <c r="BI418" s="153">
        <v>17804</v>
      </c>
      <c r="BJ418" s="153">
        <v>26079.543440000001</v>
      </c>
      <c r="BK418" s="153">
        <v>30230.787100000001</v>
      </c>
      <c r="BL418" s="153">
        <v>29971.913619999999</v>
      </c>
      <c r="BM418" s="153">
        <v>32585.821749999999</v>
      </c>
      <c r="BN418" s="153">
        <v>32806.831429999998</v>
      </c>
      <c r="BO418" s="153">
        <v>32457.057130000001</v>
      </c>
      <c r="BP418" s="153">
        <v>34632.008009999998</v>
      </c>
      <c r="BQ418" s="153">
        <v>35077.355389999997</v>
      </c>
      <c r="BR418" s="153">
        <v>35992.285530000001</v>
      </c>
      <c r="BS418" s="153">
        <v>35001.872669999997</v>
      </c>
      <c r="BT418" s="153">
        <v>37809.4</v>
      </c>
      <c r="BU418" s="153">
        <v>25486</v>
      </c>
      <c r="BV418" s="153">
        <v>27906</v>
      </c>
      <c r="BW418" s="153">
        <v>21748.3</v>
      </c>
      <c r="BX418" s="153">
        <v>22787.516</v>
      </c>
      <c r="BY418" s="153">
        <v>23366</v>
      </c>
      <c r="BZ418" s="153">
        <v>29346.3</v>
      </c>
      <c r="CA418" s="153">
        <v>27819.8</v>
      </c>
      <c r="CB418" s="153">
        <v>24070</v>
      </c>
      <c r="CC418" s="153">
        <v>25786.7</v>
      </c>
      <c r="CD418" s="153">
        <v>31928.5</v>
      </c>
      <c r="CE418" s="153">
        <v>32770</v>
      </c>
      <c r="CF418" s="153">
        <v>31457.599999999999</v>
      </c>
      <c r="CG418" s="153">
        <v>33076.5</v>
      </c>
      <c r="CH418" s="153">
        <v>32781.199999999997</v>
      </c>
      <c r="CI418" s="153">
        <v>33679.300000000003</v>
      </c>
      <c r="CJ418" s="153">
        <v>31390.1</v>
      </c>
      <c r="CK418" s="153">
        <v>32571.599999999999</v>
      </c>
      <c r="CL418" s="153">
        <v>34085</v>
      </c>
      <c r="CM418" s="153">
        <v>31311.4</v>
      </c>
      <c r="CN418" s="153">
        <v>26859.77</v>
      </c>
      <c r="CO418" s="153">
        <v>27153.96</v>
      </c>
      <c r="CP418" s="153">
        <v>33730.699999999997</v>
      </c>
      <c r="CQ418" s="153">
        <v>29076.58</v>
      </c>
      <c r="CR418" s="153">
        <v>28414.959999999999</v>
      </c>
      <c r="CS418" s="153">
        <v>28992.45</v>
      </c>
      <c r="CT418" s="154" t="s">
        <v>199</v>
      </c>
      <c r="CU418" s="154" t="s">
        <v>199</v>
      </c>
      <c r="CV418" s="154" t="s">
        <v>199</v>
      </c>
      <c r="CW418" s="154" t="s">
        <v>199</v>
      </c>
      <c r="CX418" s="154" t="s">
        <v>199</v>
      </c>
      <c r="CY418" s="154" t="s">
        <v>199</v>
      </c>
      <c r="CZ418" s="154" t="s">
        <v>199</v>
      </c>
      <c r="DA418" s="154" t="s">
        <v>199</v>
      </c>
      <c r="DB418" s="154" t="s">
        <v>199</v>
      </c>
      <c r="DC418" s="154" t="s">
        <v>199</v>
      </c>
      <c r="DD418" s="154" t="s">
        <v>199</v>
      </c>
      <c r="DE418" s="154" t="s">
        <v>199</v>
      </c>
    </row>
    <row r="419" spans="1:109" x14ac:dyDescent="0.1">
      <c r="A419" s="113" t="s">
        <v>213</v>
      </c>
      <c r="B419" s="154" t="s">
        <v>199</v>
      </c>
      <c r="C419" s="154" t="s">
        <v>199</v>
      </c>
      <c r="D419" s="154" t="s">
        <v>199</v>
      </c>
      <c r="E419" s="154" t="s">
        <v>199</v>
      </c>
      <c r="F419" s="154" t="s">
        <v>199</v>
      </c>
      <c r="G419" s="154" t="s">
        <v>199</v>
      </c>
      <c r="H419" s="154" t="s">
        <v>199</v>
      </c>
      <c r="I419" s="154" t="s">
        <v>199</v>
      </c>
      <c r="J419" s="154" t="s">
        <v>199</v>
      </c>
      <c r="K419" s="154" t="s">
        <v>199</v>
      </c>
      <c r="L419" s="154" t="s">
        <v>199</v>
      </c>
      <c r="M419" s="154" t="s">
        <v>199</v>
      </c>
      <c r="N419" s="154" t="s">
        <v>199</v>
      </c>
      <c r="O419" s="154" t="s">
        <v>199</v>
      </c>
      <c r="P419" s="154" t="s">
        <v>199</v>
      </c>
      <c r="Q419" s="154" t="s">
        <v>199</v>
      </c>
      <c r="R419" s="154" t="s">
        <v>199</v>
      </c>
      <c r="S419" s="154" t="s">
        <v>199</v>
      </c>
      <c r="T419" s="154" t="s">
        <v>199</v>
      </c>
      <c r="U419" s="154" t="s">
        <v>199</v>
      </c>
      <c r="V419" s="154" t="s">
        <v>199</v>
      </c>
      <c r="W419" s="154" t="s">
        <v>199</v>
      </c>
      <c r="X419" s="154" t="s">
        <v>199</v>
      </c>
      <c r="Y419" s="154" t="s">
        <v>199</v>
      </c>
      <c r="Z419" s="154" t="s">
        <v>199</v>
      </c>
      <c r="AA419" s="154" t="s">
        <v>199</v>
      </c>
      <c r="AB419" s="154" t="s">
        <v>199</v>
      </c>
      <c r="AC419" s="153">
        <v>109</v>
      </c>
      <c r="AD419" s="153">
        <v>-1214</v>
      </c>
      <c r="AE419" s="154" t="s">
        <v>199</v>
      </c>
      <c r="AF419" s="154" t="s">
        <v>199</v>
      </c>
      <c r="AG419" s="153">
        <v>1190</v>
      </c>
      <c r="AH419" s="153">
        <v>1787</v>
      </c>
      <c r="AI419" s="153">
        <v>5694</v>
      </c>
      <c r="AJ419" s="153">
        <v>4941</v>
      </c>
      <c r="AK419" s="154" t="s">
        <v>199</v>
      </c>
      <c r="AL419" s="154" t="s">
        <v>199</v>
      </c>
      <c r="AM419" s="154" t="s">
        <v>199</v>
      </c>
      <c r="AN419" s="154" t="s">
        <v>199</v>
      </c>
      <c r="AO419" s="154" t="s">
        <v>199</v>
      </c>
      <c r="AP419" s="153">
        <v>2503</v>
      </c>
      <c r="AQ419" s="153">
        <v>3150</v>
      </c>
      <c r="AR419" s="153">
        <v>1313</v>
      </c>
      <c r="AS419" s="153">
        <v>3351</v>
      </c>
      <c r="AT419" s="153">
        <v>2304</v>
      </c>
      <c r="AU419" s="153">
        <v>1669.8781300000001</v>
      </c>
      <c r="AV419" s="153">
        <v>226.82384999999999</v>
      </c>
      <c r="AW419" s="153">
        <v>16412.162799999998</v>
      </c>
      <c r="AX419" s="153">
        <v>13387.96739</v>
      </c>
      <c r="AY419" s="153">
        <v>13581.2847</v>
      </c>
      <c r="AZ419" s="153">
        <v>10424.712390000001</v>
      </c>
      <c r="BA419" s="153">
        <v>13138.37509</v>
      </c>
      <c r="BB419" s="153">
        <v>14017.7698</v>
      </c>
      <c r="BC419" s="153">
        <v>15677.9424</v>
      </c>
      <c r="BD419" s="153">
        <v>13873.950800000001</v>
      </c>
      <c r="BE419" s="153">
        <v>16085.479789999999</v>
      </c>
      <c r="BF419" s="153">
        <v>14647.57166</v>
      </c>
      <c r="BG419" s="153">
        <v>24246.89</v>
      </c>
      <c r="BH419" s="153">
        <v>23471.654999999999</v>
      </c>
      <c r="BI419" s="153">
        <v>17804</v>
      </c>
      <c r="BJ419" s="153">
        <v>16429</v>
      </c>
      <c r="BK419" s="153">
        <v>18528</v>
      </c>
      <c r="BL419" s="153">
        <v>16456.400000000001</v>
      </c>
      <c r="BM419" s="153">
        <v>19992</v>
      </c>
      <c r="BN419" s="153">
        <v>23048.2</v>
      </c>
      <c r="BO419" s="153">
        <v>21585.5</v>
      </c>
      <c r="BP419" s="153">
        <v>25872</v>
      </c>
      <c r="BQ419" s="153">
        <v>21674.9</v>
      </c>
      <c r="BR419" s="153">
        <v>23898.5</v>
      </c>
      <c r="BS419" s="153">
        <v>22635</v>
      </c>
      <c r="BT419" s="153">
        <v>25597</v>
      </c>
      <c r="BU419" s="153">
        <v>21288.6</v>
      </c>
      <c r="BV419" s="153">
        <v>23839.9</v>
      </c>
      <c r="BW419" s="153">
        <v>19981</v>
      </c>
      <c r="BX419" s="153">
        <v>21091.5</v>
      </c>
      <c r="BY419" s="153">
        <v>19429.599999999999</v>
      </c>
      <c r="BZ419" s="153">
        <v>19423</v>
      </c>
      <c r="CA419" s="153">
        <v>27819.8</v>
      </c>
      <c r="CB419" s="153">
        <v>17935</v>
      </c>
      <c r="CC419" s="153">
        <v>25786.7</v>
      </c>
      <c r="CD419" s="153">
        <v>30985.200000000001</v>
      </c>
      <c r="CE419" s="153">
        <v>32770</v>
      </c>
      <c r="CF419" s="153">
        <v>31265.1</v>
      </c>
      <c r="CG419" s="153">
        <v>30709.8</v>
      </c>
      <c r="CH419" s="153">
        <v>31100.6</v>
      </c>
      <c r="CI419" s="153">
        <v>32741.5</v>
      </c>
      <c r="CJ419" s="153">
        <v>30897.4</v>
      </c>
      <c r="CK419" s="153">
        <v>32571.599999999999</v>
      </c>
      <c r="CL419" s="153">
        <v>30102.31</v>
      </c>
      <c r="CM419" s="153">
        <v>30190.21</v>
      </c>
      <c r="CN419" s="153">
        <v>26859.77</v>
      </c>
      <c r="CO419" s="153">
        <v>27079.5</v>
      </c>
      <c r="CP419" s="153">
        <v>32203.69</v>
      </c>
      <c r="CQ419" s="153">
        <v>29076.58</v>
      </c>
      <c r="CR419" s="153">
        <v>28414.959999999999</v>
      </c>
      <c r="CS419" s="153">
        <v>28992.45</v>
      </c>
      <c r="CT419" s="154" t="s">
        <v>199</v>
      </c>
      <c r="CU419" s="154" t="s">
        <v>199</v>
      </c>
      <c r="CV419" s="154" t="s">
        <v>199</v>
      </c>
      <c r="CW419" s="154" t="s">
        <v>199</v>
      </c>
      <c r="CX419" s="154" t="s">
        <v>199</v>
      </c>
      <c r="CY419" s="154" t="s">
        <v>199</v>
      </c>
      <c r="CZ419" s="154" t="s">
        <v>199</v>
      </c>
      <c r="DA419" s="154" t="s">
        <v>199</v>
      </c>
      <c r="DB419" s="154" t="s">
        <v>199</v>
      </c>
      <c r="DC419" s="154" t="s">
        <v>199</v>
      </c>
      <c r="DD419" s="154" t="s">
        <v>199</v>
      </c>
      <c r="DE419" s="154" t="s">
        <v>199</v>
      </c>
    </row>
    <row r="420" spans="1:109" x14ac:dyDescent="0.1">
      <c r="A420" s="113" t="s">
        <v>214</v>
      </c>
      <c r="B420" s="154" t="s">
        <v>199</v>
      </c>
      <c r="C420" s="154" t="s">
        <v>199</v>
      </c>
      <c r="D420" s="154" t="s">
        <v>199</v>
      </c>
      <c r="E420" s="154" t="s">
        <v>199</v>
      </c>
      <c r="F420" s="154" t="s">
        <v>199</v>
      </c>
      <c r="G420" s="154" t="s">
        <v>199</v>
      </c>
      <c r="H420" s="154" t="s">
        <v>199</v>
      </c>
      <c r="I420" s="154" t="s">
        <v>199</v>
      </c>
      <c r="J420" s="154" t="s">
        <v>199</v>
      </c>
      <c r="K420" s="154" t="s">
        <v>199</v>
      </c>
      <c r="L420" s="154" t="s">
        <v>199</v>
      </c>
      <c r="M420" s="154" t="s">
        <v>199</v>
      </c>
      <c r="N420" s="154" t="s">
        <v>199</v>
      </c>
      <c r="O420" s="154" t="s">
        <v>199</v>
      </c>
      <c r="P420" s="154" t="s">
        <v>199</v>
      </c>
      <c r="Q420" s="154" t="s">
        <v>199</v>
      </c>
      <c r="R420" s="154" t="s">
        <v>199</v>
      </c>
      <c r="S420" s="154" t="s">
        <v>199</v>
      </c>
      <c r="T420" s="154" t="s">
        <v>199</v>
      </c>
      <c r="U420" s="154" t="s">
        <v>199</v>
      </c>
      <c r="V420" s="154" t="s">
        <v>199</v>
      </c>
      <c r="W420" s="154" t="s">
        <v>199</v>
      </c>
      <c r="X420" s="154" t="s">
        <v>199</v>
      </c>
      <c r="Y420" s="154" t="s">
        <v>199</v>
      </c>
      <c r="Z420" s="154" t="s">
        <v>199</v>
      </c>
      <c r="AA420" s="154" t="s">
        <v>199</v>
      </c>
      <c r="AB420" s="154" t="s">
        <v>199</v>
      </c>
      <c r="AC420" s="148">
        <v>0</v>
      </c>
      <c r="AD420" s="148">
        <v>0</v>
      </c>
      <c r="AE420" s="154" t="s">
        <v>199</v>
      </c>
      <c r="AF420" s="154" t="s">
        <v>199</v>
      </c>
      <c r="AG420" s="148">
        <v>0</v>
      </c>
      <c r="AH420" s="148">
        <v>0</v>
      </c>
      <c r="AI420" s="148">
        <v>0</v>
      </c>
      <c r="AJ420" s="148">
        <v>0</v>
      </c>
      <c r="AK420" s="154" t="s">
        <v>199</v>
      </c>
      <c r="AL420" s="154" t="s">
        <v>199</v>
      </c>
      <c r="AM420" s="154" t="s">
        <v>199</v>
      </c>
      <c r="AN420" s="154" t="s">
        <v>199</v>
      </c>
      <c r="AO420" s="154" t="s">
        <v>199</v>
      </c>
      <c r="AP420" s="148">
        <v>0</v>
      </c>
      <c r="AQ420" s="148">
        <v>0</v>
      </c>
      <c r="AR420" s="148">
        <v>0</v>
      </c>
      <c r="AS420" s="148">
        <v>0</v>
      </c>
      <c r="AT420" s="148">
        <v>0</v>
      </c>
      <c r="AU420" s="148">
        <v>0</v>
      </c>
      <c r="AV420" s="148">
        <v>0</v>
      </c>
      <c r="AW420" s="148">
        <v>0</v>
      </c>
      <c r="AX420" s="148">
        <v>0</v>
      </c>
      <c r="AY420" s="148">
        <v>0</v>
      </c>
      <c r="AZ420" s="148">
        <v>0</v>
      </c>
      <c r="BA420" s="148">
        <v>0</v>
      </c>
      <c r="BB420" s="148">
        <v>0</v>
      </c>
      <c r="BC420" s="148">
        <v>0</v>
      </c>
      <c r="BD420" s="148">
        <v>0</v>
      </c>
      <c r="BE420" s="148">
        <v>0</v>
      </c>
      <c r="BF420" s="148">
        <v>0</v>
      </c>
      <c r="BG420" s="148">
        <v>0</v>
      </c>
      <c r="BH420" s="148">
        <v>0</v>
      </c>
      <c r="BI420" s="148">
        <v>0</v>
      </c>
      <c r="BJ420" s="148">
        <v>4825.2717199999997</v>
      </c>
      <c r="BK420" s="148">
        <v>5851.3935499999998</v>
      </c>
      <c r="BL420" s="148">
        <v>6220.3287899999996</v>
      </c>
      <c r="BM420" s="148">
        <v>6296.9108800000004</v>
      </c>
      <c r="BN420" s="148">
        <v>4879.3157199999996</v>
      </c>
      <c r="BO420" s="148">
        <v>5002.8081700000002</v>
      </c>
      <c r="BP420" s="148">
        <v>4380.0039999999999</v>
      </c>
      <c r="BQ420" s="148">
        <v>5181.9204200000004</v>
      </c>
      <c r="BR420" s="148">
        <v>4859.4432299999999</v>
      </c>
      <c r="BS420" s="148">
        <v>5114.9839400000001</v>
      </c>
      <c r="BT420" s="148">
        <v>5346.6111799999999</v>
      </c>
      <c r="BU420" s="148">
        <v>1793.0642800000001</v>
      </c>
      <c r="BV420" s="148">
        <v>1782.20309</v>
      </c>
      <c r="BW420" s="148">
        <v>750.65662999999995</v>
      </c>
      <c r="BX420" s="148">
        <v>664.27883999999995</v>
      </c>
      <c r="BY420" s="148">
        <v>1740.8341399999999</v>
      </c>
      <c r="BZ420" s="148">
        <v>4375.7521699999998</v>
      </c>
      <c r="CA420" s="148">
        <v>0</v>
      </c>
      <c r="CB420" s="148">
        <v>3067.5</v>
      </c>
      <c r="CC420" s="148">
        <v>0</v>
      </c>
      <c r="CD420" s="148">
        <v>471.65</v>
      </c>
      <c r="CE420" s="148">
        <v>0</v>
      </c>
      <c r="CF420" s="148">
        <v>96.25</v>
      </c>
      <c r="CG420" s="148">
        <v>1183.3499999999999</v>
      </c>
      <c r="CH420" s="148">
        <v>840.3</v>
      </c>
      <c r="CI420" s="148">
        <v>468.9</v>
      </c>
      <c r="CJ420" s="148">
        <v>246.35</v>
      </c>
      <c r="CK420" s="148">
        <v>0</v>
      </c>
      <c r="CL420" s="148">
        <v>1991.345</v>
      </c>
      <c r="CM420" s="148">
        <v>560.59500000000003</v>
      </c>
      <c r="CN420" s="148">
        <v>0</v>
      </c>
      <c r="CO420" s="148">
        <v>37.229999999999997</v>
      </c>
      <c r="CP420" s="148">
        <v>763.505</v>
      </c>
      <c r="CQ420" s="148">
        <v>0</v>
      </c>
      <c r="CR420" s="148">
        <v>0</v>
      </c>
      <c r="CS420" s="148">
        <v>0</v>
      </c>
      <c r="CT420" s="154" t="s">
        <v>199</v>
      </c>
      <c r="CU420" s="154" t="s">
        <v>199</v>
      </c>
      <c r="CV420" s="154" t="s">
        <v>199</v>
      </c>
      <c r="CW420" s="154" t="s">
        <v>199</v>
      </c>
      <c r="CX420" s="154" t="s">
        <v>199</v>
      </c>
      <c r="CY420" s="154" t="s">
        <v>199</v>
      </c>
      <c r="CZ420" s="154" t="s">
        <v>199</v>
      </c>
      <c r="DA420" s="154" t="s">
        <v>199</v>
      </c>
      <c r="DB420" s="154" t="s">
        <v>199</v>
      </c>
      <c r="DC420" s="154" t="s">
        <v>199</v>
      </c>
      <c r="DD420" s="154" t="s">
        <v>199</v>
      </c>
      <c r="DE420" s="154" t="s">
        <v>199</v>
      </c>
    </row>
    <row r="421" spans="1:109" x14ac:dyDescent="0.1">
      <c r="A421" s="113" t="s">
        <v>215</v>
      </c>
      <c r="B421" s="154" t="s">
        <v>199</v>
      </c>
      <c r="C421" s="154" t="s">
        <v>199</v>
      </c>
      <c r="D421" s="154" t="s">
        <v>199</v>
      </c>
      <c r="E421" s="154" t="s">
        <v>199</v>
      </c>
      <c r="F421" s="154" t="s">
        <v>199</v>
      </c>
      <c r="G421" s="154" t="s">
        <v>199</v>
      </c>
      <c r="H421" s="154" t="s">
        <v>199</v>
      </c>
      <c r="I421" s="154" t="s">
        <v>199</v>
      </c>
      <c r="J421" s="154" t="s">
        <v>199</v>
      </c>
      <c r="K421" s="154" t="s">
        <v>199</v>
      </c>
      <c r="L421" s="154" t="s">
        <v>199</v>
      </c>
      <c r="M421" s="154" t="s">
        <v>199</v>
      </c>
      <c r="N421" s="154" t="s">
        <v>199</v>
      </c>
      <c r="O421" s="154" t="s">
        <v>199</v>
      </c>
      <c r="P421" s="154" t="s">
        <v>199</v>
      </c>
      <c r="Q421" s="154" t="s">
        <v>199</v>
      </c>
      <c r="R421" s="154" t="s">
        <v>199</v>
      </c>
      <c r="S421" s="154" t="s">
        <v>199</v>
      </c>
      <c r="T421" s="154" t="s">
        <v>199</v>
      </c>
      <c r="U421" s="154" t="s">
        <v>199</v>
      </c>
      <c r="V421" s="154" t="s">
        <v>199</v>
      </c>
      <c r="W421" s="154" t="s">
        <v>199</v>
      </c>
      <c r="X421" s="154" t="s">
        <v>199</v>
      </c>
      <c r="Y421" s="154" t="s">
        <v>199</v>
      </c>
      <c r="Z421" s="154" t="s">
        <v>199</v>
      </c>
      <c r="AA421" s="154" t="s">
        <v>199</v>
      </c>
      <c r="AB421" s="154" t="s">
        <v>199</v>
      </c>
      <c r="AC421" s="154" t="s">
        <v>177</v>
      </c>
      <c r="AD421" s="154" t="s">
        <v>177</v>
      </c>
      <c r="AE421" s="154" t="s">
        <v>199</v>
      </c>
      <c r="AF421" s="154" t="s">
        <v>199</v>
      </c>
      <c r="AG421" s="154" t="s">
        <v>177</v>
      </c>
      <c r="AH421" s="154" t="s">
        <v>177</v>
      </c>
      <c r="AI421" s="154" t="s">
        <v>177</v>
      </c>
      <c r="AJ421" s="154" t="s">
        <v>177</v>
      </c>
      <c r="AK421" s="154" t="s">
        <v>199</v>
      </c>
      <c r="AL421" s="154" t="s">
        <v>199</v>
      </c>
      <c r="AM421" s="154" t="s">
        <v>199</v>
      </c>
      <c r="AN421" s="154" t="s">
        <v>199</v>
      </c>
      <c r="AO421" s="154" t="s">
        <v>199</v>
      </c>
      <c r="AP421" s="154" t="s">
        <v>177</v>
      </c>
      <c r="AQ421" s="154" t="s">
        <v>177</v>
      </c>
      <c r="AR421" s="154" t="s">
        <v>177</v>
      </c>
      <c r="AS421" s="154" t="s">
        <v>177</v>
      </c>
      <c r="AT421" s="154" t="s">
        <v>177</v>
      </c>
      <c r="AU421" s="154" t="s">
        <v>177</v>
      </c>
      <c r="AV421" s="154" t="s">
        <v>177</v>
      </c>
      <c r="AW421" s="154" t="s">
        <v>177</v>
      </c>
      <c r="AX421" s="154" t="s">
        <v>177</v>
      </c>
      <c r="AY421" s="154" t="s">
        <v>177</v>
      </c>
      <c r="AZ421" s="154" t="s">
        <v>177</v>
      </c>
      <c r="BA421" s="154" t="s">
        <v>177</v>
      </c>
      <c r="BB421" s="154" t="s">
        <v>177</v>
      </c>
      <c r="BC421" s="154" t="s">
        <v>177</v>
      </c>
      <c r="BD421" s="154" t="s">
        <v>177</v>
      </c>
      <c r="BE421" s="154" t="s">
        <v>177</v>
      </c>
      <c r="BF421" s="154" t="s">
        <v>177</v>
      </c>
      <c r="BG421" s="154" t="s">
        <v>177</v>
      </c>
      <c r="BH421" s="154" t="s">
        <v>177</v>
      </c>
      <c r="BI421" s="154" t="s">
        <v>177</v>
      </c>
      <c r="BJ421" s="154" t="s">
        <v>233</v>
      </c>
      <c r="BK421" s="154" t="s">
        <v>233</v>
      </c>
      <c r="BL421" s="154" t="s">
        <v>216</v>
      </c>
      <c r="BM421" s="154" t="s">
        <v>233</v>
      </c>
      <c r="BN421" s="154" t="s">
        <v>233</v>
      </c>
      <c r="BO421" s="154" t="s">
        <v>216</v>
      </c>
      <c r="BP421" s="154" t="s">
        <v>233</v>
      </c>
      <c r="BQ421" s="154" t="s">
        <v>260</v>
      </c>
      <c r="BR421" s="154" t="s">
        <v>260</v>
      </c>
      <c r="BS421" s="154" t="s">
        <v>216</v>
      </c>
      <c r="BT421" s="154" t="s">
        <v>455</v>
      </c>
      <c r="BU421" s="154" t="s">
        <v>268</v>
      </c>
      <c r="BV421" s="154" t="s">
        <v>455</v>
      </c>
      <c r="BW421" s="154" t="s">
        <v>268</v>
      </c>
      <c r="BX421" s="154" t="s">
        <v>268</v>
      </c>
      <c r="BY421" s="154" t="s">
        <v>264</v>
      </c>
      <c r="BZ421" s="154" t="s">
        <v>264</v>
      </c>
      <c r="CA421" s="154" t="s">
        <v>254</v>
      </c>
      <c r="CB421" s="154" t="s">
        <v>242</v>
      </c>
      <c r="CC421" s="154" t="s">
        <v>254</v>
      </c>
      <c r="CD421" s="154" t="s">
        <v>242</v>
      </c>
      <c r="CE421" s="154" t="s">
        <v>254</v>
      </c>
      <c r="CF421" s="154" t="s">
        <v>242</v>
      </c>
      <c r="CG421" s="154" t="s">
        <v>282</v>
      </c>
      <c r="CH421" s="154" t="s">
        <v>282</v>
      </c>
      <c r="CI421" s="154" t="s">
        <v>282</v>
      </c>
      <c r="CJ421" s="154" t="s">
        <v>282</v>
      </c>
      <c r="CK421" s="154" t="s">
        <v>283</v>
      </c>
      <c r="CL421" s="154" t="s">
        <v>282</v>
      </c>
      <c r="CM421" s="154" t="s">
        <v>282</v>
      </c>
      <c r="CN421" s="154" t="s">
        <v>283</v>
      </c>
      <c r="CO421" s="154" t="s">
        <v>282</v>
      </c>
      <c r="CP421" s="154" t="s">
        <v>282</v>
      </c>
      <c r="CQ421" s="154" t="s">
        <v>283</v>
      </c>
      <c r="CR421" s="154" t="s">
        <v>283</v>
      </c>
      <c r="CS421" s="154" t="s">
        <v>283</v>
      </c>
      <c r="CT421" s="154" t="s">
        <v>199</v>
      </c>
      <c r="CU421" s="154" t="s">
        <v>199</v>
      </c>
      <c r="CV421" s="154" t="s">
        <v>199</v>
      </c>
      <c r="CW421" s="154" t="s">
        <v>199</v>
      </c>
      <c r="CX421" s="154" t="s">
        <v>199</v>
      </c>
      <c r="CY421" s="154" t="s">
        <v>199</v>
      </c>
      <c r="CZ421" s="154" t="s">
        <v>199</v>
      </c>
      <c r="DA421" s="154" t="s">
        <v>199</v>
      </c>
      <c r="DB421" s="154" t="s">
        <v>199</v>
      </c>
      <c r="DC421" s="154" t="s">
        <v>199</v>
      </c>
      <c r="DD421" s="154" t="s">
        <v>199</v>
      </c>
      <c r="DE421" s="154" t="s">
        <v>199</v>
      </c>
    </row>
    <row r="422" spans="1:109" x14ac:dyDescent="0.1">
      <c r="A422" s="113" t="s">
        <v>237</v>
      </c>
      <c r="B422" s="154" t="s">
        <v>199</v>
      </c>
      <c r="C422" s="154" t="s">
        <v>199</v>
      </c>
      <c r="D422" s="154" t="s">
        <v>199</v>
      </c>
      <c r="E422" s="154" t="s">
        <v>199</v>
      </c>
      <c r="F422" s="154" t="s">
        <v>199</v>
      </c>
      <c r="G422" s="154" t="s">
        <v>199</v>
      </c>
      <c r="H422" s="154" t="s">
        <v>199</v>
      </c>
      <c r="I422" s="154" t="s">
        <v>199</v>
      </c>
      <c r="J422" s="154" t="s">
        <v>199</v>
      </c>
      <c r="K422" s="154" t="s">
        <v>199</v>
      </c>
      <c r="L422" s="154" t="s">
        <v>199</v>
      </c>
      <c r="M422" s="154" t="s">
        <v>199</v>
      </c>
      <c r="N422" s="154" t="s">
        <v>199</v>
      </c>
      <c r="O422" s="154" t="s">
        <v>199</v>
      </c>
      <c r="P422" s="154" t="s">
        <v>199</v>
      </c>
      <c r="Q422" s="154" t="s">
        <v>199</v>
      </c>
      <c r="R422" s="154" t="s">
        <v>199</v>
      </c>
      <c r="S422" s="154" t="s">
        <v>199</v>
      </c>
      <c r="T422" s="154" t="s">
        <v>199</v>
      </c>
      <c r="U422" s="154" t="s">
        <v>199</v>
      </c>
      <c r="V422" s="154" t="s">
        <v>199</v>
      </c>
      <c r="W422" s="154" t="s">
        <v>199</v>
      </c>
      <c r="X422" s="154" t="s">
        <v>199</v>
      </c>
      <c r="Y422" s="154" t="s">
        <v>199</v>
      </c>
      <c r="Z422" s="154" t="s">
        <v>199</v>
      </c>
      <c r="AA422" s="154" t="s">
        <v>199</v>
      </c>
      <c r="AB422" s="154" t="s">
        <v>199</v>
      </c>
      <c r="AC422" s="154" t="s">
        <v>238</v>
      </c>
      <c r="AD422" s="154" t="s">
        <v>238</v>
      </c>
      <c r="AE422" s="154" t="s">
        <v>199</v>
      </c>
      <c r="AF422" s="154" t="s">
        <v>199</v>
      </c>
      <c r="AG422" s="154" t="s">
        <v>238</v>
      </c>
      <c r="AH422" s="154" t="s">
        <v>238</v>
      </c>
      <c r="AI422" s="154" t="s">
        <v>238</v>
      </c>
      <c r="AJ422" s="154" t="s">
        <v>238</v>
      </c>
      <c r="AK422" s="154" t="s">
        <v>199</v>
      </c>
      <c r="AL422" s="154" t="s">
        <v>199</v>
      </c>
      <c r="AM422" s="154" t="s">
        <v>199</v>
      </c>
      <c r="AN422" s="154" t="s">
        <v>199</v>
      </c>
      <c r="AO422" s="154" t="s">
        <v>199</v>
      </c>
      <c r="AP422" s="154" t="s">
        <v>238</v>
      </c>
      <c r="AQ422" s="154" t="s">
        <v>238</v>
      </c>
      <c r="AR422" s="154" t="s">
        <v>238</v>
      </c>
      <c r="AS422" s="154" t="s">
        <v>238</v>
      </c>
      <c r="AT422" s="154" t="s">
        <v>238</v>
      </c>
      <c r="AU422" s="154" t="s">
        <v>238</v>
      </c>
      <c r="AV422" s="154" t="s">
        <v>238</v>
      </c>
      <c r="AW422" s="154" t="s">
        <v>238</v>
      </c>
      <c r="AX422" s="154" t="s">
        <v>238</v>
      </c>
      <c r="AY422" s="154" t="s">
        <v>238</v>
      </c>
      <c r="AZ422" s="154" t="s">
        <v>238</v>
      </c>
      <c r="BA422" s="154" t="s">
        <v>238</v>
      </c>
      <c r="BB422" s="154" t="s">
        <v>238</v>
      </c>
      <c r="BC422" s="154" t="s">
        <v>238</v>
      </c>
      <c r="BD422" s="154" t="s">
        <v>238</v>
      </c>
      <c r="BE422" s="154" t="s">
        <v>238</v>
      </c>
      <c r="BF422" s="154" t="s">
        <v>238</v>
      </c>
      <c r="BG422" s="154" t="s">
        <v>238</v>
      </c>
      <c r="BH422" s="154" t="s">
        <v>238</v>
      </c>
      <c r="BI422" s="154" t="s">
        <v>238</v>
      </c>
      <c r="BJ422" s="154" t="s">
        <v>238</v>
      </c>
      <c r="BK422" s="154" t="s">
        <v>238</v>
      </c>
      <c r="BL422" s="154" t="s">
        <v>238</v>
      </c>
      <c r="BM422" s="154" t="s">
        <v>238</v>
      </c>
      <c r="BN422" s="154" t="s">
        <v>238</v>
      </c>
      <c r="BO422" s="154" t="s">
        <v>238</v>
      </c>
      <c r="BP422" s="154" t="s">
        <v>238</v>
      </c>
      <c r="BQ422" s="154" t="s">
        <v>238</v>
      </c>
      <c r="BR422" s="154" t="s">
        <v>238</v>
      </c>
      <c r="BS422" s="154" t="s">
        <v>238</v>
      </c>
      <c r="BT422" s="154" t="s">
        <v>238</v>
      </c>
      <c r="BU422" s="154" t="s">
        <v>238</v>
      </c>
      <c r="BV422" s="154" t="s">
        <v>238</v>
      </c>
      <c r="BW422" s="154" t="s">
        <v>238</v>
      </c>
      <c r="BX422" s="154" t="s">
        <v>238</v>
      </c>
      <c r="BY422" s="154" t="s">
        <v>238</v>
      </c>
      <c r="BZ422" s="154" t="s">
        <v>238</v>
      </c>
      <c r="CA422" s="154" t="s">
        <v>238</v>
      </c>
      <c r="CB422" s="154" t="s">
        <v>238</v>
      </c>
      <c r="CC422" s="154" t="s">
        <v>238</v>
      </c>
      <c r="CD422" s="154" t="s">
        <v>238</v>
      </c>
      <c r="CE422" s="154" t="s">
        <v>238</v>
      </c>
      <c r="CF422" s="154" t="s">
        <v>238</v>
      </c>
      <c r="CG422" s="154" t="s">
        <v>238</v>
      </c>
      <c r="CH422" s="154" t="s">
        <v>238</v>
      </c>
      <c r="CI422" s="154" t="s">
        <v>238</v>
      </c>
      <c r="CJ422" s="154" t="s">
        <v>238</v>
      </c>
      <c r="CK422" s="154" t="s">
        <v>238</v>
      </c>
      <c r="CL422" s="154" t="s">
        <v>238</v>
      </c>
      <c r="CM422" s="154" t="s">
        <v>238</v>
      </c>
      <c r="CN422" s="154" t="s">
        <v>238</v>
      </c>
      <c r="CO422" s="154" t="s">
        <v>238</v>
      </c>
      <c r="CP422" s="154" t="s">
        <v>238</v>
      </c>
      <c r="CQ422" s="154" t="s">
        <v>238</v>
      </c>
      <c r="CR422" s="154" t="s">
        <v>238</v>
      </c>
      <c r="CS422" s="154" t="s">
        <v>238</v>
      </c>
      <c r="CT422" s="154" t="s">
        <v>199</v>
      </c>
      <c r="CU422" s="154" t="s">
        <v>199</v>
      </c>
      <c r="CV422" s="154" t="s">
        <v>199</v>
      </c>
      <c r="CW422" s="154" t="s">
        <v>199</v>
      </c>
      <c r="CX422" s="154" t="s">
        <v>199</v>
      </c>
      <c r="CY422" s="154" t="s">
        <v>199</v>
      </c>
      <c r="CZ422" s="154" t="s">
        <v>199</v>
      </c>
      <c r="DA422" s="154" t="s">
        <v>199</v>
      </c>
      <c r="DB422" s="154" t="s">
        <v>199</v>
      </c>
      <c r="DC422" s="154" t="s">
        <v>199</v>
      </c>
      <c r="DD422" s="154" t="s">
        <v>199</v>
      </c>
      <c r="DE422" s="154" t="s">
        <v>199</v>
      </c>
    </row>
    <row r="423" spans="1:109" x14ac:dyDescent="0.1">
      <c r="A423" s="115" t="s">
        <v>328</v>
      </c>
      <c r="B423" s="154" t="s">
        <v>199</v>
      </c>
      <c r="C423" s="154" t="s">
        <v>199</v>
      </c>
      <c r="D423" s="154" t="s">
        <v>199</v>
      </c>
      <c r="E423" s="154" t="s">
        <v>199</v>
      </c>
      <c r="F423" s="154" t="s">
        <v>199</v>
      </c>
      <c r="G423" s="154" t="s">
        <v>199</v>
      </c>
      <c r="H423" s="154" t="s">
        <v>199</v>
      </c>
      <c r="I423" s="154" t="s">
        <v>199</v>
      </c>
      <c r="J423" s="154" t="s">
        <v>199</v>
      </c>
      <c r="K423" s="154" t="s">
        <v>199</v>
      </c>
      <c r="L423" s="154" t="s">
        <v>199</v>
      </c>
      <c r="M423" s="154" t="s">
        <v>199</v>
      </c>
      <c r="N423" s="154" t="s">
        <v>199</v>
      </c>
      <c r="O423" s="154" t="s">
        <v>199</v>
      </c>
      <c r="P423" s="154" t="s">
        <v>199</v>
      </c>
      <c r="Q423" s="154" t="s">
        <v>199</v>
      </c>
      <c r="R423" s="154" t="s">
        <v>199</v>
      </c>
      <c r="S423" s="154" t="s">
        <v>199</v>
      </c>
      <c r="T423" s="154" t="s">
        <v>199</v>
      </c>
      <c r="U423" s="154" t="s">
        <v>199</v>
      </c>
      <c r="V423" s="154" t="s">
        <v>199</v>
      </c>
      <c r="W423" s="154" t="s">
        <v>199</v>
      </c>
      <c r="X423" s="154" t="s">
        <v>199</v>
      </c>
      <c r="Y423" s="154" t="s">
        <v>199</v>
      </c>
      <c r="Z423" s="154" t="s">
        <v>199</v>
      </c>
      <c r="AA423" s="154" t="s">
        <v>199</v>
      </c>
      <c r="AB423" s="154" t="s">
        <v>199</v>
      </c>
      <c r="AC423" s="154" t="s">
        <v>199</v>
      </c>
      <c r="AD423" s="154" t="s">
        <v>199</v>
      </c>
      <c r="AE423" s="154" t="s">
        <v>199</v>
      </c>
      <c r="AF423" s="154" t="s">
        <v>199</v>
      </c>
      <c r="AG423" s="154" t="s">
        <v>199</v>
      </c>
      <c r="AH423" s="154" t="s">
        <v>199</v>
      </c>
      <c r="AI423" s="154" t="s">
        <v>199</v>
      </c>
      <c r="AJ423" s="154" t="s">
        <v>199</v>
      </c>
      <c r="AK423" s="154" t="s">
        <v>199</v>
      </c>
      <c r="AL423" s="154" t="s">
        <v>199</v>
      </c>
      <c r="AM423" s="154" t="s">
        <v>199</v>
      </c>
      <c r="AN423" s="154" t="s">
        <v>199</v>
      </c>
      <c r="AO423" s="154" t="s">
        <v>199</v>
      </c>
      <c r="AP423" s="154" t="s">
        <v>199</v>
      </c>
      <c r="AQ423" s="154" t="s">
        <v>199</v>
      </c>
      <c r="AR423" s="154" t="s">
        <v>199</v>
      </c>
      <c r="AS423" s="154" t="s">
        <v>199</v>
      </c>
      <c r="AT423" s="154" t="s">
        <v>199</v>
      </c>
      <c r="AU423" s="154" t="s">
        <v>199</v>
      </c>
      <c r="AV423" s="154" t="s">
        <v>199</v>
      </c>
      <c r="AW423" s="152">
        <v>4094</v>
      </c>
      <c r="AX423" s="154" t="s">
        <v>199</v>
      </c>
      <c r="AY423" s="154" t="s">
        <v>199</v>
      </c>
      <c r="AZ423" s="154" t="s">
        <v>199</v>
      </c>
      <c r="BA423" s="154" t="s">
        <v>199</v>
      </c>
      <c r="BB423" s="154" t="s">
        <v>199</v>
      </c>
      <c r="BC423" s="154" t="s">
        <v>199</v>
      </c>
      <c r="BD423" s="154" t="s">
        <v>199</v>
      </c>
      <c r="BE423" s="154" t="s">
        <v>199</v>
      </c>
      <c r="BF423" s="154" t="s">
        <v>199</v>
      </c>
      <c r="BG423" s="154" t="s">
        <v>199</v>
      </c>
      <c r="BH423" s="154" t="s">
        <v>199</v>
      </c>
      <c r="BI423" s="154" t="s">
        <v>199</v>
      </c>
      <c r="BJ423" s="154" t="s">
        <v>199</v>
      </c>
      <c r="BK423" s="154" t="s">
        <v>199</v>
      </c>
      <c r="BL423" s="154" t="s">
        <v>199</v>
      </c>
      <c r="BM423" s="154" t="s">
        <v>199</v>
      </c>
      <c r="BN423" s="154" t="s">
        <v>199</v>
      </c>
      <c r="BO423" s="154" t="s">
        <v>199</v>
      </c>
      <c r="BP423" s="154" t="s">
        <v>199</v>
      </c>
      <c r="BQ423" s="154" t="s">
        <v>199</v>
      </c>
      <c r="BR423" s="154" t="s">
        <v>199</v>
      </c>
      <c r="BS423" s="154" t="s">
        <v>199</v>
      </c>
      <c r="BT423" s="154" t="s">
        <v>199</v>
      </c>
      <c r="BU423" s="154" t="s">
        <v>199</v>
      </c>
      <c r="BV423" s="154" t="s">
        <v>199</v>
      </c>
      <c r="BW423" s="154" t="s">
        <v>199</v>
      </c>
      <c r="BX423" s="154" t="s">
        <v>199</v>
      </c>
      <c r="BY423" s="154" t="s">
        <v>199</v>
      </c>
      <c r="BZ423" s="154" t="s">
        <v>199</v>
      </c>
      <c r="CA423" s="154" t="s">
        <v>199</v>
      </c>
      <c r="CB423" s="154" t="s">
        <v>199</v>
      </c>
      <c r="CC423" s="154" t="s">
        <v>199</v>
      </c>
      <c r="CD423" s="154" t="s">
        <v>199</v>
      </c>
      <c r="CE423" s="154" t="s">
        <v>199</v>
      </c>
      <c r="CF423" s="154" t="s">
        <v>199</v>
      </c>
      <c r="CG423" s="154" t="s">
        <v>199</v>
      </c>
      <c r="CH423" s="154" t="s">
        <v>199</v>
      </c>
      <c r="CI423" s="154" t="s">
        <v>199</v>
      </c>
      <c r="CJ423" s="154" t="s">
        <v>199</v>
      </c>
      <c r="CK423" s="154" t="s">
        <v>199</v>
      </c>
      <c r="CL423" s="154" t="s">
        <v>199</v>
      </c>
      <c r="CM423" s="154" t="s">
        <v>199</v>
      </c>
      <c r="CN423" s="154" t="s">
        <v>199</v>
      </c>
      <c r="CO423" s="154" t="s">
        <v>199</v>
      </c>
      <c r="CP423" s="154" t="s">
        <v>199</v>
      </c>
      <c r="CQ423" s="154" t="s">
        <v>199</v>
      </c>
      <c r="CR423" s="154" t="s">
        <v>199</v>
      </c>
      <c r="CS423" s="154" t="s">
        <v>199</v>
      </c>
      <c r="CT423" s="154" t="s">
        <v>199</v>
      </c>
      <c r="CU423" s="154" t="s">
        <v>199</v>
      </c>
      <c r="CV423" s="154" t="s">
        <v>199</v>
      </c>
      <c r="CW423" s="154" t="s">
        <v>199</v>
      </c>
      <c r="CX423" s="154" t="s">
        <v>199</v>
      </c>
      <c r="CY423" s="154" t="s">
        <v>199</v>
      </c>
      <c r="CZ423" s="154" t="s">
        <v>199</v>
      </c>
      <c r="DA423" s="154" t="s">
        <v>199</v>
      </c>
      <c r="DB423" s="154" t="s">
        <v>199</v>
      </c>
      <c r="DC423" s="154" t="s">
        <v>199</v>
      </c>
      <c r="DD423" s="154" t="s">
        <v>199</v>
      </c>
      <c r="DE423" s="154" t="s">
        <v>199</v>
      </c>
    </row>
    <row r="424" spans="1:109" x14ac:dyDescent="0.1">
      <c r="A424" s="113" t="s">
        <v>237</v>
      </c>
      <c r="B424" s="154" t="s">
        <v>199</v>
      </c>
      <c r="C424" s="154" t="s">
        <v>199</v>
      </c>
      <c r="D424" s="154" t="s">
        <v>199</v>
      </c>
      <c r="E424" s="154" t="s">
        <v>199</v>
      </c>
      <c r="F424" s="154" t="s">
        <v>199</v>
      </c>
      <c r="G424" s="154" t="s">
        <v>199</v>
      </c>
      <c r="H424" s="154" t="s">
        <v>199</v>
      </c>
      <c r="I424" s="154" t="s">
        <v>199</v>
      </c>
      <c r="J424" s="154" t="s">
        <v>199</v>
      </c>
      <c r="K424" s="154" t="s">
        <v>199</v>
      </c>
      <c r="L424" s="154" t="s">
        <v>199</v>
      </c>
      <c r="M424" s="154" t="s">
        <v>199</v>
      </c>
      <c r="N424" s="154" t="s">
        <v>199</v>
      </c>
      <c r="O424" s="154" t="s">
        <v>199</v>
      </c>
      <c r="P424" s="154" t="s">
        <v>199</v>
      </c>
      <c r="Q424" s="154" t="s">
        <v>199</v>
      </c>
      <c r="R424" s="154" t="s">
        <v>199</v>
      </c>
      <c r="S424" s="154" t="s">
        <v>199</v>
      </c>
      <c r="T424" s="154" t="s">
        <v>199</v>
      </c>
      <c r="U424" s="154" t="s">
        <v>199</v>
      </c>
      <c r="V424" s="154" t="s">
        <v>199</v>
      </c>
      <c r="W424" s="154" t="s">
        <v>199</v>
      </c>
      <c r="X424" s="154" t="s">
        <v>199</v>
      </c>
      <c r="Y424" s="154" t="s">
        <v>199</v>
      </c>
      <c r="Z424" s="154" t="s">
        <v>199</v>
      </c>
      <c r="AA424" s="154" t="s">
        <v>199</v>
      </c>
      <c r="AB424" s="154" t="s">
        <v>199</v>
      </c>
      <c r="AC424" s="154" t="s">
        <v>199</v>
      </c>
      <c r="AD424" s="154" t="s">
        <v>199</v>
      </c>
      <c r="AE424" s="154" t="s">
        <v>199</v>
      </c>
      <c r="AF424" s="154" t="s">
        <v>199</v>
      </c>
      <c r="AG424" s="154" t="s">
        <v>199</v>
      </c>
      <c r="AH424" s="154" t="s">
        <v>199</v>
      </c>
      <c r="AI424" s="154" t="s">
        <v>199</v>
      </c>
      <c r="AJ424" s="154" t="s">
        <v>199</v>
      </c>
      <c r="AK424" s="154" t="s">
        <v>199</v>
      </c>
      <c r="AL424" s="154" t="s">
        <v>199</v>
      </c>
      <c r="AM424" s="154" t="s">
        <v>199</v>
      </c>
      <c r="AN424" s="154" t="s">
        <v>199</v>
      </c>
      <c r="AO424" s="154" t="s">
        <v>199</v>
      </c>
      <c r="AP424" s="154" t="s">
        <v>199</v>
      </c>
      <c r="AQ424" s="154" t="s">
        <v>199</v>
      </c>
      <c r="AR424" s="154" t="s">
        <v>199</v>
      </c>
      <c r="AS424" s="154" t="s">
        <v>199</v>
      </c>
      <c r="AT424" s="154" t="s">
        <v>199</v>
      </c>
      <c r="AU424" s="154" t="s">
        <v>199</v>
      </c>
      <c r="AV424" s="154" t="s">
        <v>199</v>
      </c>
      <c r="AW424" s="154" t="s">
        <v>238</v>
      </c>
      <c r="AX424" s="154" t="s">
        <v>199</v>
      </c>
      <c r="AY424" s="154" t="s">
        <v>199</v>
      </c>
      <c r="AZ424" s="154" t="s">
        <v>199</v>
      </c>
      <c r="BA424" s="154" t="s">
        <v>199</v>
      </c>
      <c r="BB424" s="154" t="s">
        <v>199</v>
      </c>
      <c r="BC424" s="154" t="s">
        <v>199</v>
      </c>
      <c r="BD424" s="154" t="s">
        <v>199</v>
      </c>
      <c r="BE424" s="154" t="s">
        <v>199</v>
      </c>
      <c r="BF424" s="154" t="s">
        <v>199</v>
      </c>
      <c r="BG424" s="154" t="s">
        <v>199</v>
      </c>
      <c r="BH424" s="154" t="s">
        <v>199</v>
      </c>
      <c r="BI424" s="154" t="s">
        <v>199</v>
      </c>
      <c r="BJ424" s="154" t="s">
        <v>199</v>
      </c>
      <c r="BK424" s="154" t="s">
        <v>199</v>
      </c>
      <c r="BL424" s="154" t="s">
        <v>199</v>
      </c>
      <c r="BM424" s="154" t="s">
        <v>199</v>
      </c>
      <c r="BN424" s="154" t="s">
        <v>199</v>
      </c>
      <c r="BO424" s="154" t="s">
        <v>199</v>
      </c>
      <c r="BP424" s="154" t="s">
        <v>199</v>
      </c>
      <c r="BQ424" s="154" t="s">
        <v>199</v>
      </c>
      <c r="BR424" s="154" t="s">
        <v>199</v>
      </c>
      <c r="BS424" s="154" t="s">
        <v>199</v>
      </c>
      <c r="BT424" s="154" t="s">
        <v>199</v>
      </c>
      <c r="BU424" s="154" t="s">
        <v>199</v>
      </c>
      <c r="BV424" s="154" t="s">
        <v>199</v>
      </c>
      <c r="BW424" s="154" t="s">
        <v>199</v>
      </c>
      <c r="BX424" s="154" t="s">
        <v>199</v>
      </c>
      <c r="BY424" s="154" t="s">
        <v>199</v>
      </c>
      <c r="BZ424" s="154" t="s">
        <v>199</v>
      </c>
      <c r="CA424" s="154" t="s">
        <v>199</v>
      </c>
      <c r="CB424" s="154" t="s">
        <v>199</v>
      </c>
      <c r="CC424" s="154" t="s">
        <v>199</v>
      </c>
      <c r="CD424" s="154" t="s">
        <v>199</v>
      </c>
      <c r="CE424" s="154" t="s">
        <v>199</v>
      </c>
      <c r="CF424" s="154" t="s">
        <v>199</v>
      </c>
      <c r="CG424" s="154" t="s">
        <v>199</v>
      </c>
      <c r="CH424" s="154" t="s">
        <v>199</v>
      </c>
      <c r="CI424" s="154" t="s">
        <v>199</v>
      </c>
      <c r="CJ424" s="154" t="s">
        <v>199</v>
      </c>
      <c r="CK424" s="154" t="s">
        <v>199</v>
      </c>
      <c r="CL424" s="154" t="s">
        <v>199</v>
      </c>
      <c r="CM424" s="154" t="s">
        <v>199</v>
      </c>
      <c r="CN424" s="154" t="s">
        <v>199</v>
      </c>
      <c r="CO424" s="154" t="s">
        <v>199</v>
      </c>
      <c r="CP424" s="154" t="s">
        <v>199</v>
      </c>
      <c r="CQ424" s="154" t="s">
        <v>199</v>
      </c>
      <c r="CR424" s="154" t="s">
        <v>199</v>
      </c>
      <c r="CS424" s="154" t="s">
        <v>199</v>
      </c>
      <c r="CT424" s="154" t="s">
        <v>199</v>
      </c>
      <c r="CU424" s="154" t="s">
        <v>199</v>
      </c>
      <c r="CV424" s="154" t="s">
        <v>199</v>
      </c>
      <c r="CW424" s="154" t="s">
        <v>199</v>
      </c>
      <c r="CX424" s="154" t="s">
        <v>199</v>
      </c>
      <c r="CY424" s="154" t="s">
        <v>199</v>
      </c>
      <c r="CZ424" s="154" t="s">
        <v>199</v>
      </c>
      <c r="DA424" s="154" t="s">
        <v>199</v>
      </c>
      <c r="DB424" s="154" t="s">
        <v>199</v>
      </c>
      <c r="DC424" s="154" t="s">
        <v>199</v>
      </c>
      <c r="DD424" s="154" t="s">
        <v>199</v>
      </c>
      <c r="DE424" s="154" t="s">
        <v>199</v>
      </c>
    </row>
    <row r="425" spans="1:109" x14ac:dyDescent="0.1">
      <c r="A425" s="115" t="s">
        <v>63</v>
      </c>
      <c r="B425" s="154" t="s">
        <v>199</v>
      </c>
      <c r="C425" s="154" t="s">
        <v>199</v>
      </c>
      <c r="D425" s="154" t="s">
        <v>199</v>
      </c>
      <c r="E425" s="154" t="s">
        <v>199</v>
      </c>
      <c r="F425" s="154" t="s">
        <v>199</v>
      </c>
      <c r="G425" s="154" t="s">
        <v>199</v>
      </c>
      <c r="H425" s="154" t="s">
        <v>199</v>
      </c>
      <c r="I425" s="154" t="s">
        <v>199</v>
      </c>
      <c r="J425" s="154" t="s">
        <v>199</v>
      </c>
      <c r="K425" s="154" t="s">
        <v>199</v>
      </c>
      <c r="L425" s="154" t="s">
        <v>199</v>
      </c>
      <c r="M425" s="154" t="s">
        <v>199</v>
      </c>
      <c r="N425" s="154" t="s">
        <v>199</v>
      </c>
      <c r="O425" s="154" t="s">
        <v>199</v>
      </c>
      <c r="P425" s="154" t="s">
        <v>199</v>
      </c>
      <c r="Q425" s="154" t="s">
        <v>199</v>
      </c>
      <c r="R425" s="154" t="s">
        <v>199</v>
      </c>
      <c r="S425" s="154" t="s">
        <v>199</v>
      </c>
      <c r="T425" s="154" t="s">
        <v>199</v>
      </c>
      <c r="U425" s="154" t="s">
        <v>199</v>
      </c>
      <c r="V425" s="154" t="s">
        <v>199</v>
      </c>
      <c r="W425" s="154" t="s">
        <v>199</v>
      </c>
      <c r="X425" s="154" t="s">
        <v>199</v>
      </c>
      <c r="Y425" s="154" t="s">
        <v>199</v>
      </c>
      <c r="Z425" s="154" t="s">
        <v>199</v>
      </c>
      <c r="AA425" s="154" t="s">
        <v>199</v>
      </c>
      <c r="AB425" s="154" t="s">
        <v>199</v>
      </c>
      <c r="AC425" s="154" t="s">
        <v>199</v>
      </c>
      <c r="AD425" s="154" t="s">
        <v>199</v>
      </c>
      <c r="AE425" s="154" t="s">
        <v>199</v>
      </c>
      <c r="AF425" s="154" t="s">
        <v>199</v>
      </c>
      <c r="AG425" s="154" t="s">
        <v>199</v>
      </c>
      <c r="AH425" s="154" t="s">
        <v>199</v>
      </c>
      <c r="AI425" s="154" t="s">
        <v>199</v>
      </c>
      <c r="AJ425" s="154" t="s">
        <v>199</v>
      </c>
      <c r="AK425" s="154" t="s">
        <v>199</v>
      </c>
      <c r="AL425" s="154" t="s">
        <v>199</v>
      </c>
      <c r="AM425" s="154" t="s">
        <v>199</v>
      </c>
      <c r="AN425" s="154" t="s">
        <v>199</v>
      </c>
      <c r="AO425" s="154" t="s">
        <v>199</v>
      </c>
      <c r="AP425" s="154" t="s">
        <v>199</v>
      </c>
      <c r="AQ425" s="154" t="s">
        <v>199</v>
      </c>
      <c r="AR425" s="154" t="s">
        <v>199</v>
      </c>
      <c r="AS425" s="154" t="s">
        <v>199</v>
      </c>
      <c r="AT425" s="154" t="s">
        <v>199</v>
      </c>
      <c r="AU425" s="154" t="s">
        <v>199</v>
      </c>
      <c r="AV425" s="154" t="s">
        <v>199</v>
      </c>
      <c r="AW425" s="152">
        <v>509</v>
      </c>
      <c r="AX425" s="152">
        <v>486</v>
      </c>
      <c r="AY425" s="152">
        <v>471</v>
      </c>
      <c r="AZ425" s="152">
        <v>466</v>
      </c>
      <c r="BA425" s="152">
        <v>531</v>
      </c>
      <c r="BB425" s="152">
        <v>447</v>
      </c>
      <c r="BC425" s="152">
        <v>508</v>
      </c>
      <c r="BD425" s="152">
        <v>514</v>
      </c>
      <c r="BE425" s="152">
        <v>513</v>
      </c>
      <c r="BF425" s="152">
        <v>473</v>
      </c>
      <c r="BG425" s="152">
        <v>474</v>
      </c>
      <c r="BH425" s="152">
        <v>497</v>
      </c>
      <c r="BI425" s="152">
        <v>533</v>
      </c>
      <c r="BJ425" s="152">
        <v>473</v>
      </c>
      <c r="BK425" s="152">
        <v>494</v>
      </c>
      <c r="BL425" s="152">
        <v>510</v>
      </c>
      <c r="BM425" s="152">
        <v>499</v>
      </c>
      <c r="BN425" s="152">
        <v>473</v>
      </c>
      <c r="BO425" s="152">
        <v>488</v>
      </c>
      <c r="BP425" s="152">
        <v>482</v>
      </c>
      <c r="BQ425" s="152">
        <v>527</v>
      </c>
      <c r="BR425" s="152">
        <v>458</v>
      </c>
      <c r="BS425" s="152">
        <v>445</v>
      </c>
      <c r="BT425" s="152">
        <v>420</v>
      </c>
      <c r="BU425" s="152">
        <v>464</v>
      </c>
      <c r="BV425" s="152">
        <v>328</v>
      </c>
      <c r="BW425" s="152">
        <v>301</v>
      </c>
      <c r="BX425" s="152">
        <v>297</v>
      </c>
      <c r="BY425" s="152">
        <v>334</v>
      </c>
      <c r="BZ425" s="152">
        <v>270</v>
      </c>
      <c r="CA425" s="152">
        <v>283</v>
      </c>
      <c r="CB425" s="152">
        <v>254</v>
      </c>
      <c r="CC425" s="152">
        <v>279</v>
      </c>
      <c r="CD425" s="152">
        <v>275</v>
      </c>
      <c r="CE425" s="152">
        <v>327</v>
      </c>
      <c r="CF425" s="152">
        <v>363</v>
      </c>
      <c r="CG425" s="152">
        <v>400</v>
      </c>
      <c r="CH425" s="152">
        <v>367</v>
      </c>
      <c r="CI425" s="152">
        <v>381</v>
      </c>
      <c r="CJ425" s="152">
        <v>358</v>
      </c>
      <c r="CK425" s="152">
        <v>430</v>
      </c>
      <c r="CL425" s="152">
        <v>366</v>
      </c>
      <c r="CM425" s="152">
        <v>383</v>
      </c>
      <c r="CN425" s="152">
        <v>362</v>
      </c>
      <c r="CO425" s="152">
        <v>341</v>
      </c>
      <c r="CP425" s="152">
        <v>324</v>
      </c>
      <c r="CQ425" s="152">
        <v>322</v>
      </c>
      <c r="CR425" s="152">
        <v>307</v>
      </c>
      <c r="CS425" s="152">
        <v>307</v>
      </c>
      <c r="CT425" s="153">
        <v>363.5</v>
      </c>
      <c r="CU425" s="153">
        <v>355.13333</v>
      </c>
      <c r="CV425" s="153">
        <v>321.03332999999998</v>
      </c>
      <c r="CW425" s="153">
        <v>390.93333000000001</v>
      </c>
      <c r="CX425" s="153">
        <v>363</v>
      </c>
      <c r="CY425" s="153">
        <v>413</v>
      </c>
      <c r="CZ425" s="153">
        <v>404</v>
      </c>
      <c r="DA425" s="153">
        <v>375</v>
      </c>
      <c r="DB425" s="154" t="s">
        <v>199</v>
      </c>
      <c r="DC425" s="154" t="s">
        <v>199</v>
      </c>
      <c r="DD425" s="154" t="s">
        <v>199</v>
      </c>
      <c r="DE425" s="154" t="s">
        <v>199</v>
      </c>
    </row>
    <row r="426" spans="1:109" x14ac:dyDescent="0.1">
      <c r="A426" s="113" t="s">
        <v>210</v>
      </c>
      <c r="B426" s="154" t="s">
        <v>199</v>
      </c>
      <c r="C426" s="154" t="s">
        <v>199</v>
      </c>
      <c r="D426" s="154" t="s">
        <v>199</v>
      </c>
      <c r="E426" s="154" t="s">
        <v>199</v>
      </c>
      <c r="F426" s="154" t="s">
        <v>199</v>
      </c>
      <c r="G426" s="154" t="s">
        <v>199</v>
      </c>
      <c r="H426" s="154" t="s">
        <v>199</v>
      </c>
      <c r="I426" s="154" t="s">
        <v>199</v>
      </c>
      <c r="J426" s="154" t="s">
        <v>199</v>
      </c>
      <c r="K426" s="154" t="s">
        <v>199</v>
      </c>
      <c r="L426" s="154" t="s">
        <v>199</v>
      </c>
      <c r="M426" s="154" t="s">
        <v>199</v>
      </c>
      <c r="N426" s="154" t="s">
        <v>199</v>
      </c>
      <c r="O426" s="154" t="s">
        <v>199</v>
      </c>
      <c r="P426" s="154" t="s">
        <v>199</v>
      </c>
      <c r="Q426" s="154" t="s">
        <v>199</v>
      </c>
      <c r="R426" s="154" t="s">
        <v>199</v>
      </c>
      <c r="S426" s="154" t="s">
        <v>199</v>
      </c>
      <c r="T426" s="154" t="s">
        <v>199</v>
      </c>
      <c r="U426" s="154" t="s">
        <v>199</v>
      </c>
      <c r="V426" s="154" t="s">
        <v>199</v>
      </c>
      <c r="W426" s="154" t="s">
        <v>199</v>
      </c>
      <c r="X426" s="154" t="s">
        <v>199</v>
      </c>
      <c r="Y426" s="154" t="s">
        <v>199</v>
      </c>
      <c r="Z426" s="154" t="s">
        <v>199</v>
      </c>
      <c r="AA426" s="154" t="s">
        <v>199</v>
      </c>
      <c r="AB426" s="154" t="s">
        <v>199</v>
      </c>
      <c r="AC426" s="154" t="s">
        <v>199</v>
      </c>
      <c r="AD426" s="154" t="s">
        <v>199</v>
      </c>
      <c r="AE426" s="154" t="s">
        <v>199</v>
      </c>
      <c r="AF426" s="154" t="s">
        <v>199</v>
      </c>
      <c r="AG426" s="154" t="s">
        <v>199</v>
      </c>
      <c r="AH426" s="154" t="s">
        <v>199</v>
      </c>
      <c r="AI426" s="154" t="s">
        <v>199</v>
      </c>
      <c r="AJ426" s="154" t="s">
        <v>199</v>
      </c>
      <c r="AK426" s="154" t="s">
        <v>199</v>
      </c>
      <c r="AL426" s="154" t="s">
        <v>199</v>
      </c>
      <c r="AM426" s="154" t="s">
        <v>199</v>
      </c>
      <c r="AN426" s="154" t="s">
        <v>199</v>
      </c>
      <c r="AO426" s="154" t="s">
        <v>199</v>
      </c>
      <c r="AP426" s="154" t="s">
        <v>199</v>
      </c>
      <c r="AQ426" s="154" t="s">
        <v>199</v>
      </c>
      <c r="AR426" s="154" t="s">
        <v>199</v>
      </c>
      <c r="AS426" s="154" t="s">
        <v>199</v>
      </c>
      <c r="AT426" s="154" t="s">
        <v>199</v>
      </c>
      <c r="AU426" s="154" t="s">
        <v>199</v>
      </c>
      <c r="AV426" s="154" t="s">
        <v>199</v>
      </c>
      <c r="AW426" s="153">
        <v>387.66667000000001</v>
      </c>
      <c r="AX426" s="153">
        <v>390</v>
      </c>
      <c r="AY426" s="153">
        <v>456.82499999999999</v>
      </c>
      <c r="AZ426" s="153">
        <v>455.07499999999999</v>
      </c>
      <c r="BA426" s="153">
        <v>540.85</v>
      </c>
      <c r="BB426" s="153">
        <v>495.24</v>
      </c>
      <c r="BC426" s="153">
        <v>528.84</v>
      </c>
      <c r="BD426" s="153">
        <v>533.79999999999995</v>
      </c>
      <c r="BE426" s="153">
        <v>583.58000000000004</v>
      </c>
      <c r="BF426" s="153">
        <v>516.25</v>
      </c>
      <c r="BG426" s="153">
        <v>512.54</v>
      </c>
      <c r="BH426" s="153">
        <v>505.4</v>
      </c>
      <c r="BI426" s="153">
        <v>528.96667000000002</v>
      </c>
      <c r="BJ426" s="153">
        <v>484.88749999999999</v>
      </c>
      <c r="BK426" s="153">
        <v>498.6875</v>
      </c>
      <c r="BL426" s="153">
        <v>500.58888999999999</v>
      </c>
      <c r="BM426" s="153">
        <v>507.15</v>
      </c>
      <c r="BN426" s="153">
        <v>483.73750000000001</v>
      </c>
      <c r="BO426" s="153">
        <v>489.1</v>
      </c>
      <c r="BP426" s="153">
        <v>482.35</v>
      </c>
      <c r="BQ426" s="153">
        <v>462.05</v>
      </c>
      <c r="BR426" s="153">
        <v>457.48750000000001</v>
      </c>
      <c r="BS426" s="153">
        <v>455.84</v>
      </c>
      <c r="BT426" s="153">
        <v>442.33332999999999</v>
      </c>
      <c r="BU426" s="153">
        <v>442.83332999999999</v>
      </c>
      <c r="BV426" s="153">
        <v>397.31666999999999</v>
      </c>
      <c r="BW426" s="153">
        <v>389.13333</v>
      </c>
      <c r="BX426" s="153">
        <v>347.55</v>
      </c>
      <c r="BY426" s="153">
        <v>311.28332999999998</v>
      </c>
      <c r="BZ426" s="153">
        <v>273.24286000000001</v>
      </c>
      <c r="CA426" s="153">
        <v>275.56666999999999</v>
      </c>
      <c r="CB426" s="153">
        <v>270.58332999999999</v>
      </c>
      <c r="CC426" s="153">
        <v>308.43333000000001</v>
      </c>
      <c r="CD426" s="153">
        <v>283.52857</v>
      </c>
      <c r="CE426" s="153">
        <v>321.78332999999998</v>
      </c>
      <c r="CF426" s="153">
        <v>324.06666999999999</v>
      </c>
      <c r="CG426" s="153">
        <v>329.96</v>
      </c>
      <c r="CH426" s="153">
        <v>288.56666999999999</v>
      </c>
      <c r="CI426" s="153">
        <v>300.86667</v>
      </c>
      <c r="CJ426" s="153">
        <v>340.46667000000002</v>
      </c>
      <c r="CK426" s="153">
        <v>367.1</v>
      </c>
      <c r="CL426" s="153">
        <v>384.4</v>
      </c>
      <c r="CM426" s="153">
        <v>403.98</v>
      </c>
      <c r="CN426" s="153">
        <v>376.6</v>
      </c>
      <c r="CO426" s="153">
        <v>398.92</v>
      </c>
      <c r="CP426" s="153">
        <v>362.52</v>
      </c>
      <c r="CQ426" s="153">
        <v>367.8</v>
      </c>
      <c r="CR426" s="153">
        <v>368.72</v>
      </c>
      <c r="CS426" s="153">
        <v>354.3</v>
      </c>
      <c r="CT426" s="154" t="s">
        <v>199</v>
      </c>
      <c r="CU426" s="154" t="s">
        <v>199</v>
      </c>
      <c r="CV426" s="154" t="s">
        <v>199</v>
      </c>
      <c r="CW426" s="154" t="s">
        <v>199</v>
      </c>
      <c r="CX426" s="154" t="s">
        <v>199</v>
      </c>
      <c r="CY426" s="154" t="s">
        <v>199</v>
      </c>
      <c r="CZ426" s="154" t="s">
        <v>199</v>
      </c>
      <c r="DA426" s="154" t="s">
        <v>199</v>
      </c>
      <c r="DB426" s="154" t="s">
        <v>199</v>
      </c>
      <c r="DC426" s="154" t="s">
        <v>199</v>
      </c>
      <c r="DD426" s="154" t="s">
        <v>199</v>
      </c>
      <c r="DE426" s="154" t="s">
        <v>199</v>
      </c>
    </row>
    <row r="427" spans="1:109" x14ac:dyDescent="0.1">
      <c r="A427" s="113" t="s">
        <v>211</v>
      </c>
      <c r="B427" s="154" t="s">
        <v>199</v>
      </c>
      <c r="C427" s="154" t="s">
        <v>199</v>
      </c>
      <c r="D427" s="154" t="s">
        <v>199</v>
      </c>
      <c r="E427" s="154" t="s">
        <v>199</v>
      </c>
      <c r="F427" s="154" t="s">
        <v>199</v>
      </c>
      <c r="G427" s="154" t="s">
        <v>199</v>
      </c>
      <c r="H427" s="154" t="s">
        <v>199</v>
      </c>
      <c r="I427" s="154" t="s">
        <v>199</v>
      </c>
      <c r="J427" s="154" t="s">
        <v>199</v>
      </c>
      <c r="K427" s="154" t="s">
        <v>199</v>
      </c>
      <c r="L427" s="154" t="s">
        <v>199</v>
      </c>
      <c r="M427" s="154" t="s">
        <v>199</v>
      </c>
      <c r="N427" s="154" t="s">
        <v>199</v>
      </c>
      <c r="O427" s="154" t="s">
        <v>199</v>
      </c>
      <c r="P427" s="154" t="s">
        <v>199</v>
      </c>
      <c r="Q427" s="154" t="s">
        <v>199</v>
      </c>
      <c r="R427" s="154" t="s">
        <v>199</v>
      </c>
      <c r="S427" s="154" t="s">
        <v>199</v>
      </c>
      <c r="T427" s="154" t="s">
        <v>199</v>
      </c>
      <c r="U427" s="154" t="s">
        <v>199</v>
      </c>
      <c r="V427" s="154" t="s">
        <v>199</v>
      </c>
      <c r="W427" s="154" t="s">
        <v>199</v>
      </c>
      <c r="X427" s="154" t="s">
        <v>199</v>
      </c>
      <c r="Y427" s="154" t="s">
        <v>199</v>
      </c>
      <c r="Z427" s="154" t="s">
        <v>199</v>
      </c>
      <c r="AA427" s="154" t="s">
        <v>199</v>
      </c>
      <c r="AB427" s="154" t="s">
        <v>199</v>
      </c>
      <c r="AC427" s="154" t="s">
        <v>199</v>
      </c>
      <c r="AD427" s="154" t="s">
        <v>199</v>
      </c>
      <c r="AE427" s="154" t="s">
        <v>199</v>
      </c>
      <c r="AF427" s="154" t="s">
        <v>199</v>
      </c>
      <c r="AG427" s="154" t="s">
        <v>199</v>
      </c>
      <c r="AH427" s="154" t="s">
        <v>199</v>
      </c>
      <c r="AI427" s="154" t="s">
        <v>199</v>
      </c>
      <c r="AJ427" s="154" t="s">
        <v>199</v>
      </c>
      <c r="AK427" s="154" t="s">
        <v>199</v>
      </c>
      <c r="AL427" s="154" t="s">
        <v>199</v>
      </c>
      <c r="AM427" s="154" t="s">
        <v>199</v>
      </c>
      <c r="AN427" s="154" t="s">
        <v>199</v>
      </c>
      <c r="AO427" s="154" t="s">
        <v>199</v>
      </c>
      <c r="AP427" s="154" t="s">
        <v>199</v>
      </c>
      <c r="AQ427" s="154" t="s">
        <v>199</v>
      </c>
      <c r="AR427" s="154" t="s">
        <v>199</v>
      </c>
      <c r="AS427" s="154" t="s">
        <v>199</v>
      </c>
      <c r="AT427" s="154" t="s">
        <v>199</v>
      </c>
      <c r="AU427" s="154" t="s">
        <v>199</v>
      </c>
      <c r="AV427" s="154" t="s">
        <v>199</v>
      </c>
      <c r="AW427" s="153">
        <v>366</v>
      </c>
      <c r="AX427" s="153">
        <v>390</v>
      </c>
      <c r="AY427" s="153">
        <v>451.5</v>
      </c>
      <c r="AZ427" s="153">
        <v>447</v>
      </c>
      <c r="BA427" s="153">
        <v>511.5</v>
      </c>
      <c r="BB427" s="153">
        <v>523</v>
      </c>
      <c r="BC427" s="153">
        <v>516</v>
      </c>
      <c r="BD427" s="153">
        <v>510</v>
      </c>
      <c r="BE427" s="153">
        <v>566</v>
      </c>
      <c r="BF427" s="153">
        <v>510.5</v>
      </c>
      <c r="BG427" s="153">
        <v>500</v>
      </c>
      <c r="BH427" s="153">
        <v>485</v>
      </c>
      <c r="BI427" s="153">
        <v>522.45000000000005</v>
      </c>
      <c r="BJ427" s="153">
        <v>494</v>
      </c>
      <c r="BK427" s="153">
        <v>500.75</v>
      </c>
      <c r="BL427" s="153">
        <v>500</v>
      </c>
      <c r="BM427" s="153">
        <v>502.7</v>
      </c>
      <c r="BN427" s="153">
        <v>486.95</v>
      </c>
      <c r="BO427" s="153">
        <v>487</v>
      </c>
      <c r="BP427" s="153">
        <v>484.4</v>
      </c>
      <c r="BQ427" s="153">
        <v>458.5</v>
      </c>
      <c r="BR427" s="153">
        <v>465.6</v>
      </c>
      <c r="BS427" s="153">
        <v>473</v>
      </c>
      <c r="BT427" s="153">
        <v>445</v>
      </c>
      <c r="BU427" s="153">
        <v>441</v>
      </c>
      <c r="BV427" s="153">
        <v>388</v>
      </c>
      <c r="BW427" s="153">
        <v>390.75</v>
      </c>
      <c r="BX427" s="153">
        <v>343.7</v>
      </c>
      <c r="BY427" s="153">
        <v>300</v>
      </c>
      <c r="BZ427" s="153">
        <v>281</v>
      </c>
      <c r="CA427" s="153">
        <v>259.64999999999998</v>
      </c>
      <c r="CB427" s="153">
        <v>267.7</v>
      </c>
      <c r="CC427" s="153">
        <v>280.3</v>
      </c>
      <c r="CD427" s="153">
        <v>274</v>
      </c>
      <c r="CE427" s="153">
        <v>305.55</v>
      </c>
      <c r="CF427" s="153">
        <v>310.5</v>
      </c>
      <c r="CG427" s="153">
        <v>329</v>
      </c>
      <c r="CH427" s="153">
        <v>263.7</v>
      </c>
      <c r="CI427" s="153">
        <v>315</v>
      </c>
      <c r="CJ427" s="153">
        <v>342</v>
      </c>
      <c r="CK427" s="153">
        <v>371.5</v>
      </c>
      <c r="CL427" s="153">
        <v>371</v>
      </c>
      <c r="CM427" s="153">
        <v>376.1</v>
      </c>
      <c r="CN427" s="153">
        <v>377</v>
      </c>
      <c r="CO427" s="153">
        <v>425</v>
      </c>
      <c r="CP427" s="153">
        <v>352</v>
      </c>
      <c r="CQ427" s="153">
        <v>366</v>
      </c>
      <c r="CR427" s="153">
        <v>339</v>
      </c>
      <c r="CS427" s="153">
        <v>327</v>
      </c>
      <c r="CT427" s="153">
        <v>343</v>
      </c>
      <c r="CU427" s="153">
        <v>345</v>
      </c>
      <c r="CV427" s="153">
        <v>320.39999999999998</v>
      </c>
      <c r="CW427" s="153">
        <v>351</v>
      </c>
      <c r="CX427" s="153">
        <v>363</v>
      </c>
      <c r="CY427" s="153">
        <v>413</v>
      </c>
      <c r="CZ427" s="153">
        <v>404</v>
      </c>
      <c r="DA427" s="153">
        <v>375</v>
      </c>
      <c r="DB427" s="154" t="s">
        <v>199</v>
      </c>
      <c r="DC427" s="154" t="s">
        <v>199</v>
      </c>
      <c r="DD427" s="154" t="s">
        <v>199</v>
      </c>
      <c r="DE427" s="154" t="s">
        <v>199</v>
      </c>
    </row>
    <row r="428" spans="1:109" x14ac:dyDescent="0.1">
      <c r="A428" s="113" t="s">
        <v>212</v>
      </c>
      <c r="B428" s="154" t="s">
        <v>199</v>
      </c>
      <c r="C428" s="154" t="s">
        <v>199</v>
      </c>
      <c r="D428" s="154" t="s">
        <v>199</v>
      </c>
      <c r="E428" s="154" t="s">
        <v>199</v>
      </c>
      <c r="F428" s="154" t="s">
        <v>199</v>
      </c>
      <c r="G428" s="154" t="s">
        <v>199</v>
      </c>
      <c r="H428" s="154" t="s">
        <v>199</v>
      </c>
      <c r="I428" s="154" t="s">
        <v>199</v>
      </c>
      <c r="J428" s="154" t="s">
        <v>199</v>
      </c>
      <c r="K428" s="154" t="s">
        <v>199</v>
      </c>
      <c r="L428" s="154" t="s">
        <v>199</v>
      </c>
      <c r="M428" s="154" t="s">
        <v>199</v>
      </c>
      <c r="N428" s="154" t="s">
        <v>199</v>
      </c>
      <c r="O428" s="154" t="s">
        <v>199</v>
      </c>
      <c r="P428" s="154" t="s">
        <v>199</v>
      </c>
      <c r="Q428" s="154" t="s">
        <v>199</v>
      </c>
      <c r="R428" s="154" t="s">
        <v>199</v>
      </c>
      <c r="S428" s="154" t="s">
        <v>199</v>
      </c>
      <c r="T428" s="154" t="s">
        <v>199</v>
      </c>
      <c r="U428" s="154" t="s">
        <v>199</v>
      </c>
      <c r="V428" s="154" t="s">
        <v>199</v>
      </c>
      <c r="W428" s="154" t="s">
        <v>199</v>
      </c>
      <c r="X428" s="154" t="s">
        <v>199</v>
      </c>
      <c r="Y428" s="154" t="s">
        <v>199</v>
      </c>
      <c r="Z428" s="154" t="s">
        <v>199</v>
      </c>
      <c r="AA428" s="154" t="s">
        <v>199</v>
      </c>
      <c r="AB428" s="154" t="s">
        <v>199</v>
      </c>
      <c r="AC428" s="154" t="s">
        <v>199</v>
      </c>
      <c r="AD428" s="154" t="s">
        <v>199</v>
      </c>
      <c r="AE428" s="154" t="s">
        <v>199</v>
      </c>
      <c r="AF428" s="154" t="s">
        <v>199</v>
      </c>
      <c r="AG428" s="154" t="s">
        <v>199</v>
      </c>
      <c r="AH428" s="154" t="s">
        <v>199</v>
      </c>
      <c r="AI428" s="154" t="s">
        <v>199</v>
      </c>
      <c r="AJ428" s="154" t="s">
        <v>199</v>
      </c>
      <c r="AK428" s="154" t="s">
        <v>199</v>
      </c>
      <c r="AL428" s="154" t="s">
        <v>199</v>
      </c>
      <c r="AM428" s="154" t="s">
        <v>199</v>
      </c>
      <c r="AN428" s="154" t="s">
        <v>199</v>
      </c>
      <c r="AO428" s="154" t="s">
        <v>199</v>
      </c>
      <c r="AP428" s="154" t="s">
        <v>199</v>
      </c>
      <c r="AQ428" s="154" t="s">
        <v>199</v>
      </c>
      <c r="AR428" s="154" t="s">
        <v>199</v>
      </c>
      <c r="AS428" s="154" t="s">
        <v>199</v>
      </c>
      <c r="AT428" s="154" t="s">
        <v>199</v>
      </c>
      <c r="AU428" s="154" t="s">
        <v>199</v>
      </c>
      <c r="AV428" s="154" t="s">
        <v>199</v>
      </c>
      <c r="AW428" s="153">
        <v>495</v>
      </c>
      <c r="AX428" s="153">
        <v>470</v>
      </c>
      <c r="AY428" s="153">
        <v>552.29999999999995</v>
      </c>
      <c r="AZ428" s="153">
        <v>552.29999999999995</v>
      </c>
      <c r="BA428" s="153">
        <v>786.1</v>
      </c>
      <c r="BB428" s="153">
        <v>560.20000000000005</v>
      </c>
      <c r="BC428" s="153">
        <v>643</v>
      </c>
      <c r="BD428" s="153">
        <v>627</v>
      </c>
      <c r="BE428" s="153">
        <v>771.9</v>
      </c>
      <c r="BF428" s="153">
        <v>579</v>
      </c>
      <c r="BG428" s="153">
        <v>581.70000000000005</v>
      </c>
      <c r="BH428" s="153">
        <v>589</v>
      </c>
      <c r="BI428" s="153">
        <v>581.9</v>
      </c>
      <c r="BJ428" s="153">
        <v>535</v>
      </c>
      <c r="BK428" s="153">
        <v>534</v>
      </c>
      <c r="BL428" s="153">
        <v>527</v>
      </c>
      <c r="BM428" s="153">
        <v>586</v>
      </c>
      <c r="BN428" s="153">
        <v>526</v>
      </c>
      <c r="BO428" s="153">
        <v>524</v>
      </c>
      <c r="BP428" s="153">
        <v>510</v>
      </c>
      <c r="BQ428" s="153">
        <v>524</v>
      </c>
      <c r="BR428" s="153">
        <v>565.70000000000005</v>
      </c>
      <c r="BS428" s="153">
        <v>485</v>
      </c>
      <c r="BT428" s="153">
        <v>476</v>
      </c>
      <c r="BU428" s="153">
        <v>492</v>
      </c>
      <c r="BV428" s="153">
        <v>455</v>
      </c>
      <c r="BW428" s="153">
        <v>445</v>
      </c>
      <c r="BX428" s="153">
        <v>420</v>
      </c>
      <c r="BY428" s="153">
        <v>415</v>
      </c>
      <c r="BZ428" s="153">
        <v>328</v>
      </c>
      <c r="CA428" s="153">
        <v>365</v>
      </c>
      <c r="CB428" s="153">
        <v>326</v>
      </c>
      <c r="CC428" s="153">
        <v>512</v>
      </c>
      <c r="CD428" s="153">
        <v>371.6</v>
      </c>
      <c r="CE428" s="153">
        <v>403</v>
      </c>
      <c r="CF428" s="153">
        <v>401.1</v>
      </c>
      <c r="CG428" s="153">
        <v>362</v>
      </c>
      <c r="CH428" s="153">
        <v>347</v>
      </c>
      <c r="CI428" s="153">
        <v>352</v>
      </c>
      <c r="CJ428" s="153">
        <v>352</v>
      </c>
      <c r="CK428" s="153">
        <v>384.4</v>
      </c>
      <c r="CL428" s="153">
        <v>441.9</v>
      </c>
      <c r="CM428" s="153">
        <v>484.8</v>
      </c>
      <c r="CN428" s="153">
        <v>399</v>
      </c>
      <c r="CO428" s="153">
        <v>431</v>
      </c>
      <c r="CP428" s="153">
        <v>392</v>
      </c>
      <c r="CQ428" s="153">
        <v>434</v>
      </c>
      <c r="CR428" s="153">
        <v>425.8</v>
      </c>
      <c r="CS428" s="153">
        <v>499.4</v>
      </c>
      <c r="CT428" s="153">
        <v>411.6</v>
      </c>
      <c r="CU428" s="153">
        <v>391</v>
      </c>
      <c r="CV428" s="153">
        <v>355</v>
      </c>
      <c r="CW428" s="153">
        <v>499.7</v>
      </c>
      <c r="CX428" s="153">
        <v>363</v>
      </c>
      <c r="CY428" s="153">
        <v>413</v>
      </c>
      <c r="CZ428" s="153">
        <v>404</v>
      </c>
      <c r="DA428" s="153">
        <v>375</v>
      </c>
      <c r="DB428" s="154" t="s">
        <v>199</v>
      </c>
      <c r="DC428" s="154" t="s">
        <v>199</v>
      </c>
      <c r="DD428" s="154" t="s">
        <v>199</v>
      </c>
      <c r="DE428" s="154" t="s">
        <v>199</v>
      </c>
    </row>
    <row r="429" spans="1:109" x14ac:dyDescent="0.1">
      <c r="A429" s="113" t="s">
        <v>213</v>
      </c>
      <c r="B429" s="154" t="s">
        <v>199</v>
      </c>
      <c r="C429" s="154" t="s">
        <v>199</v>
      </c>
      <c r="D429" s="154" t="s">
        <v>199</v>
      </c>
      <c r="E429" s="154" t="s">
        <v>199</v>
      </c>
      <c r="F429" s="154" t="s">
        <v>199</v>
      </c>
      <c r="G429" s="154" t="s">
        <v>199</v>
      </c>
      <c r="H429" s="154" t="s">
        <v>199</v>
      </c>
      <c r="I429" s="154" t="s">
        <v>199</v>
      </c>
      <c r="J429" s="154" t="s">
        <v>199</v>
      </c>
      <c r="K429" s="154" t="s">
        <v>199</v>
      </c>
      <c r="L429" s="154" t="s">
        <v>199</v>
      </c>
      <c r="M429" s="154" t="s">
        <v>199</v>
      </c>
      <c r="N429" s="154" t="s">
        <v>199</v>
      </c>
      <c r="O429" s="154" t="s">
        <v>199</v>
      </c>
      <c r="P429" s="154" t="s">
        <v>199</v>
      </c>
      <c r="Q429" s="154" t="s">
        <v>199</v>
      </c>
      <c r="R429" s="154" t="s">
        <v>199</v>
      </c>
      <c r="S429" s="154" t="s">
        <v>199</v>
      </c>
      <c r="T429" s="154" t="s">
        <v>199</v>
      </c>
      <c r="U429" s="154" t="s">
        <v>199</v>
      </c>
      <c r="V429" s="154" t="s">
        <v>199</v>
      </c>
      <c r="W429" s="154" t="s">
        <v>199</v>
      </c>
      <c r="X429" s="154" t="s">
        <v>199</v>
      </c>
      <c r="Y429" s="154" t="s">
        <v>199</v>
      </c>
      <c r="Z429" s="154" t="s">
        <v>199</v>
      </c>
      <c r="AA429" s="154" t="s">
        <v>199</v>
      </c>
      <c r="AB429" s="154" t="s">
        <v>199</v>
      </c>
      <c r="AC429" s="154" t="s">
        <v>199</v>
      </c>
      <c r="AD429" s="154" t="s">
        <v>199</v>
      </c>
      <c r="AE429" s="154" t="s">
        <v>199</v>
      </c>
      <c r="AF429" s="154" t="s">
        <v>199</v>
      </c>
      <c r="AG429" s="154" t="s">
        <v>199</v>
      </c>
      <c r="AH429" s="154" t="s">
        <v>199</v>
      </c>
      <c r="AI429" s="154" t="s">
        <v>199</v>
      </c>
      <c r="AJ429" s="154" t="s">
        <v>199</v>
      </c>
      <c r="AK429" s="154" t="s">
        <v>199</v>
      </c>
      <c r="AL429" s="154" t="s">
        <v>199</v>
      </c>
      <c r="AM429" s="154" t="s">
        <v>199</v>
      </c>
      <c r="AN429" s="154" t="s">
        <v>199</v>
      </c>
      <c r="AO429" s="154" t="s">
        <v>199</v>
      </c>
      <c r="AP429" s="154" t="s">
        <v>199</v>
      </c>
      <c r="AQ429" s="154" t="s">
        <v>199</v>
      </c>
      <c r="AR429" s="154" t="s">
        <v>199</v>
      </c>
      <c r="AS429" s="154" t="s">
        <v>199</v>
      </c>
      <c r="AT429" s="154" t="s">
        <v>199</v>
      </c>
      <c r="AU429" s="154" t="s">
        <v>199</v>
      </c>
      <c r="AV429" s="154" t="s">
        <v>199</v>
      </c>
      <c r="AW429" s="153">
        <v>302</v>
      </c>
      <c r="AX429" s="153">
        <v>310</v>
      </c>
      <c r="AY429" s="153">
        <v>372</v>
      </c>
      <c r="AZ429" s="153">
        <v>374</v>
      </c>
      <c r="BA429" s="153">
        <v>419</v>
      </c>
      <c r="BB429" s="153">
        <v>405</v>
      </c>
      <c r="BC429" s="153">
        <v>450</v>
      </c>
      <c r="BD429" s="153">
        <v>463</v>
      </c>
      <c r="BE429" s="153">
        <v>491</v>
      </c>
      <c r="BF429" s="153">
        <v>465</v>
      </c>
      <c r="BG429" s="153">
        <v>465</v>
      </c>
      <c r="BH429" s="153">
        <v>474</v>
      </c>
      <c r="BI429" s="153">
        <v>500</v>
      </c>
      <c r="BJ429" s="153">
        <v>433</v>
      </c>
      <c r="BK429" s="153">
        <v>473</v>
      </c>
      <c r="BL429" s="153">
        <v>455</v>
      </c>
      <c r="BM429" s="153">
        <v>435</v>
      </c>
      <c r="BN429" s="153">
        <v>449</v>
      </c>
      <c r="BO429" s="153">
        <v>446</v>
      </c>
      <c r="BP429" s="153">
        <v>457</v>
      </c>
      <c r="BQ429" s="153">
        <v>425.8</v>
      </c>
      <c r="BR429" s="153">
        <v>356</v>
      </c>
      <c r="BS429" s="153">
        <v>380</v>
      </c>
      <c r="BT429" s="153">
        <v>381</v>
      </c>
      <c r="BU429" s="153">
        <v>391</v>
      </c>
      <c r="BV429" s="153">
        <v>339</v>
      </c>
      <c r="BW429" s="153">
        <v>346</v>
      </c>
      <c r="BX429" s="153">
        <v>302</v>
      </c>
      <c r="BY429" s="153">
        <v>234.7</v>
      </c>
      <c r="BZ429" s="153">
        <v>229.6</v>
      </c>
      <c r="CA429" s="153">
        <v>231</v>
      </c>
      <c r="CB429" s="153">
        <v>223</v>
      </c>
      <c r="CC429" s="153">
        <v>215</v>
      </c>
      <c r="CD429" s="153">
        <v>245</v>
      </c>
      <c r="CE429" s="153">
        <v>250</v>
      </c>
      <c r="CF429" s="153">
        <v>271.3</v>
      </c>
      <c r="CG429" s="153">
        <v>283</v>
      </c>
      <c r="CH429" s="153">
        <v>255</v>
      </c>
      <c r="CI429" s="153">
        <v>235.6</v>
      </c>
      <c r="CJ429" s="153">
        <v>327.39999999999998</v>
      </c>
      <c r="CK429" s="153">
        <v>341</v>
      </c>
      <c r="CL429" s="153">
        <v>365</v>
      </c>
      <c r="CM429" s="153">
        <v>370</v>
      </c>
      <c r="CN429" s="153">
        <v>353</v>
      </c>
      <c r="CO429" s="153">
        <v>349</v>
      </c>
      <c r="CP429" s="153">
        <v>339</v>
      </c>
      <c r="CQ429" s="153">
        <v>327</v>
      </c>
      <c r="CR429" s="153">
        <v>326.8</v>
      </c>
      <c r="CS429" s="153">
        <v>292</v>
      </c>
      <c r="CT429" s="153">
        <v>335.9</v>
      </c>
      <c r="CU429" s="153">
        <v>329.4</v>
      </c>
      <c r="CV429" s="153">
        <v>287.7</v>
      </c>
      <c r="CW429" s="153">
        <v>322.10000000000002</v>
      </c>
      <c r="CX429" s="153">
        <v>363</v>
      </c>
      <c r="CY429" s="153">
        <v>413</v>
      </c>
      <c r="CZ429" s="153">
        <v>404</v>
      </c>
      <c r="DA429" s="153">
        <v>375</v>
      </c>
      <c r="DB429" s="154" t="s">
        <v>199</v>
      </c>
      <c r="DC429" s="154" t="s">
        <v>199</v>
      </c>
      <c r="DD429" s="154" t="s">
        <v>199</v>
      </c>
      <c r="DE429" s="154" t="s">
        <v>199</v>
      </c>
    </row>
    <row r="430" spans="1:109" x14ac:dyDescent="0.1">
      <c r="A430" s="113" t="s">
        <v>214</v>
      </c>
      <c r="B430" s="154" t="s">
        <v>199</v>
      </c>
      <c r="C430" s="154" t="s">
        <v>199</v>
      </c>
      <c r="D430" s="154" t="s">
        <v>199</v>
      </c>
      <c r="E430" s="154" t="s">
        <v>199</v>
      </c>
      <c r="F430" s="154" t="s">
        <v>199</v>
      </c>
      <c r="G430" s="154" t="s">
        <v>199</v>
      </c>
      <c r="H430" s="154" t="s">
        <v>199</v>
      </c>
      <c r="I430" s="154" t="s">
        <v>199</v>
      </c>
      <c r="J430" s="154" t="s">
        <v>199</v>
      </c>
      <c r="K430" s="154" t="s">
        <v>199</v>
      </c>
      <c r="L430" s="154" t="s">
        <v>199</v>
      </c>
      <c r="M430" s="154" t="s">
        <v>199</v>
      </c>
      <c r="N430" s="154" t="s">
        <v>199</v>
      </c>
      <c r="O430" s="154" t="s">
        <v>199</v>
      </c>
      <c r="P430" s="154" t="s">
        <v>199</v>
      </c>
      <c r="Q430" s="154" t="s">
        <v>199</v>
      </c>
      <c r="R430" s="154" t="s">
        <v>199</v>
      </c>
      <c r="S430" s="154" t="s">
        <v>199</v>
      </c>
      <c r="T430" s="154" t="s">
        <v>199</v>
      </c>
      <c r="U430" s="154" t="s">
        <v>199</v>
      </c>
      <c r="V430" s="154" t="s">
        <v>199</v>
      </c>
      <c r="W430" s="154" t="s">
        <v>199</v>
      </c>
      <c r="X430" s="154" t="s">
        <v>199</v>
      </c>
      <c r="Y430" s="154" t="s">
        <v>199</v>
      </c>
      <c r="Z430" s="154" t="s">
        <v>199</v>
      </c>
      <c r="AA430" s="154" t="s">
        <v>199</v>
      </c>
      <c r="AB430" s="154" t="s">
        <v>199</v>
      </c>
      <c r="AC430" s="154" t="s">
        <v>199</v>
      </c>
      <c r="AD430" s="154" t="s">
        <v>199</v>
      </c>
      <c r="AE430" s="154" t="s">
        <v>199</v>
      </c>
      <c r="AF430" s="154" t="s">
        <v>199</v>
      </c>
      <c r="AG430" s="154" t="s">
        <v>199</v>
      </c>
      <c r="AH430" s="154" t="s">
        <v>199</v>
      </c>
      <c r="AI430" s="154" t="s">
        <v>199</v>
      </c>
      <c r="AJ430" s="154" t="s">
        <v>199</v>
      </c>
      <c r="AK430" s="154" t="s">
        <v>199</v>
      </c>
      <c r="AL430" s="154" t="s">
        <v>199</v>
      </c>
      <c r="AM430" s="154" t="s">
        <v>199</v>
      </c>
      <c r="AN430" s="154" t="s">
        <v>199</v>
      </c>
      <c r="AO430" s="154" t="s">
        <v>199</v>
      </c>
      <c r="AP430" s="154" t="s">
        <v>199</v>
      </c>
      <c r="AQ430" s="154" t="s">
        <v>199</v>
      </c>
      <c r="AR430" s="154" t="s">
        <v>199</v>
      </c>
      <c r="AS430" s="154" t="s">
        <v>199</v>
      </c>
      <c r="AT430" s="154" t="s">
        <v>199</v>
      </c>
      <c r="AU430" s="154" t="s">
        <v>199</v>
      </c>
      <c r="AV430" s="154" t="s">
        <v>199</v>
      </c>
      <c r="AW430" s="148">
        <v>80.267610000000005</v>
      </c>
      <c r="AX430" s="148">
        <v>80</v>
      </c>
      <c r="AY430" s="148">
        <v>69.519720000000007</v>
      </c>
      <c r="AZ430" s="148">
        <v>65.601579999999998</v>
      </c>
      <c r="BA430" s="148">
        <v>123.58524</v>
      </c>
      <c r="BB430" s="148">
        <v>56.08699</v>
      </c>
      <c r="BC430" s="148">
        <v>68.257320000000007</v>
      </c>
      <c r="BD430" s="148">
        <v>57.700609999999998</v>
      </c>
      <c r="BE430" s="148">
        <v>98.589579999999998</v>
      </c>
      <c r="BF430" s="148">
        <v>40.837330000000001</v>
      </c>
      <c r="BG430" s="148">
        <v>44.026429999999998</v>
      </c>
      <c r="BH430" s="148">
        <v>43.167580000000001</v>
      </c>
      <c r="BI430" s="148">
        <v>27.339269999999999</v>
      </c>
      <c r="BJ430" s="148">
        <v>30.79551</v>
      </c>
      <c r="BK430" s="148">
        <v>19.869789999999998</v>
      </c>
      <c r="BL430" s="148">
        <v>18.213450000000002</v>
      </c>
      <c r="BM430" s="148">
        <v>40.955800000000004</v>
      </c>
      <c r="BN430" s="148">
        <v>24.355340000000002</v>
      </c>
      <c r="BO430" s="148">
        <v>21.276589999999999</v>
      </c>
      <c r="BP430" s="148">
        <v>14.56391</v>
      </c>
      <c r="BQ430" s="148">
        <v>31.717459999999999</v>
      </c>
      <c r="BR430" s="148">
        <v>55.599490000000003</v>
      </c>
      <c r="BS430" s="148">
        <v>38.39508</v>
      </c>
      <c r="BT430" s="148">
        <v>31.81916</v>
      </c>
      <c r="BU430" s="148">
        <v>38.671340000000001</v>
      </c>
      <c r="BV430" s="148">
        <v>41.487769999999998</v>
      </c>
      <c r="BW430" s="148">
        <v>33.33325</v>
      </c>
      <c r="BX430" s="148">
        <v>40.364910000000002</v>
      </c>
      <c r="BY430" s="148">
        <v>54.983649999999997</v>
      </c>
      <c r="BZ430" s="148">
        <v>34.873150000000003</v>
      </c>
      <c r="CA430" s="148">
        <v>42.458159999999999</v>
      </c>
      <c r="CB430" s="148">
        <v>32.139609999999998</v>
      </c>
      <c r="CC430" s="148">
        <v>97.718329999999995</v>
      </c>
      <c r="CD430" s="148">
        <v>38.162840000000003</v>
      </c>
      <c r="CE430" s="148">
        <v>53.272710000000004</v>
      </c>
      <c r="CF430" s="148">
        <v>50.812849999999997</v>
      </c>
      <c r="CG430" s="148">
        <v>28.595220000000001</v>
      </c>
      <c r="CH430" s="148">
        <v>41.470979999999997</v>
      </c>
      <c r="CI430" s="148">
        <v>48.559609999999999</v>
      </c>
      <c r="CJ430" s="148">
        <v>10.10127</v>
      </c>
      <c r="CK430" s="148">
        <v>16.820519999999998</v>
      </c>
      <c r="CL430" s="148">
        <v>28.877050000000001</v>
      </c>
      <c r="CM430" s="148">
        <v>43.552379999999999</v>
      </c>
      <c r="CN430" s="148">
        <v>14.89429</v>
      </c>
      <c r="CO430" s="148">
        <v>35.377189999999999</v>
      </c>
      <c r="CP430" s="148">
        <v>19.42446</v>
      </c>
      <c r="CQ430" s="148">
        <v>37.552100000000003</v>
      </c>
      <c r="CR430" s="148">
        <v>45.656739999999999</v>
      </c>
      <c r="CS430" s="148">
        <v>73.982320000000001</v>
      </c>
      <c r="CT430" s="148">
        <v>34.135120000000001</v>
      </c>
      <c r="CU430" s="148">
        <v>26.148969999999998</v>
      </c>
      <c r="CV430" s="148">
        <v>27.478760000000001</v>
      </c>
      <c r="CW430" s="148">
        <v>77.809349999999995</v>
      </c>
      <c r="CX430" s="148">
        <v>0</v>
      </c>
      <c r="CY430" s="148">
        <v>0</v>
      </c>
      <c r="CZ430" s="148">
        <v>0</v>
      </c>
      <c r="DA430" s="148">
        <v>0</v>
      </c>
      <c r="DB430" s="154" t="s">
        <v>199</v>
      </c>
      <c r="DC430" s="154" t="s">
        <v>199</v>
      </c>
      <c r="DD430" s="154" t="s">
        <v>199</v>
      </c>
      <c r="DE430" s="154" t="s">
        <v>199</v>
      </c>
    </row>
    <row r="431" spans="1:109" x14ac:dyDescent="0.1">
      <c r="A431" s="113" t="s">
        <v>215</v>
      </c>
      <c r="B431" s="154" t="s">
        <v>199</v>
      </c>
      <c r="C431" s="154" t="s">
        <v>199</v>
      </c>
      <c r="D431" s="154" t="s">
        <v>199</v>
      </c>
      <c r="E431" s="154" t="s">
        <v>199</v>
      </c>
      <c r="F431" s="154" t="s">
        <v>199</v>
      </c>
      <c r="G431" s="154" t="s">
        <v>199</v>
      </c>
      <c r="H431" s="154" t="s">
        <v>199</v>
      </c>
      <c r="I431" s="154" t="s">
        <v>199</v>
      </c>
      <c r="J431" s="154" t="s">
        <v>199</v>
      </c>
      <c r="K431" s="154" t="s">
        <v>199</v>
      </c>
      <c r="L431" s="154" t="s">
        <v>199</v>
      </c>
      <c r="M431" s="154" t="s">
        <v>199</v>
      </c>
      <c r="N431" s="154" t="s">
        <v>199</v>
      </c>
      <c r="O431" s="154" t="s">
        <v>199</v>
      </c>
      <c r="P431" s="154" t="s">
        <v>199</v>
      </c>
      <c r="Q431" s="154" t="s">
        <v>199</v>
      </c>
      <c r="R431" s="154" t="s">
        <v>199</v>
      </c>
      <c r="S431" s="154" t="s">
        <v>199</v>
      </c>
      <c r="T431" s="154" t="s">
        <v>199</v>
      </c>
      <c r="U431" s="154" t="s">
        <v>199</v>
      </c>
      <c r="V431" s="154" t="s">
        <v>199</v>
      </c>
      <c r="W431" s="154" t="s">
        <v>199</v>
      </c>
      <c r="X431" s="154" t="s">
        <v>199</v>
      </c>
      <c r="Y431" s="154" t="s">
        <v>199</v>
      </c>
      <c r="Z431" s="154" t="s">
        <v>199</v>
      </c>
      <c r="AA431" s="154" t="s">
        <v>199</v>
      </c>
      <c r="AB431" s="154" t="s">
        <v>199</v>
      </c>
      <c r="AC431" s="154" t="s">
        <v>199</v>
      </c>
      <c r="AD431" s="154" t="s">
        <v>199</v>
      </c>
      <c r="AE431" s="154" t="s">
        <v>199</v>
      </c>
      <c r="AF431" s="154" t="s">
        <v>199</v>
      </c>
      <c r="AG431" s="154" t="s">
        <v>199</v>
      </c>
      <c r="AH431" s="154" t="s">
        <v>199</v>
      </c>
      <c r="AI431" s="154" t="s">
        <v>199</v>
      </c>
      <c r="AJ431" s="154" t="s">
        <v>199</v>
      </c>
      <c r="AK431" s="154" t="s">
        <v>199</v>
      </c>
      <c r="AL431" s="154" t="s">
        <v>199</v>
      </c>
      <c r="AM431" s="154" t="s">
        <v>199</v>
      </c>
      <c r="AN431" s="154" t="s">
        <v>199</v>
      </c>
      <c r="AO431" s="154" t="s">
        <v>199</v>
      </c>
      <c r="AP431" s="154" t="s">
        <v>199</v>
      </c>
      <c r="AQ431" s="154" t="s">
        <v>199</v>
      </c>
      <c r="AR431" s="154" t="s">
        <v>199</v>
      </c>
      <c r="AS431" s="154" t="s">
        <v>199</v>
      </c>
      <c r="AT431" s="154" t="s">
        <v>199</v>
      </c>
      <c r="AU431" s="154" t="s">
        <v>199</v>
      </c>
      <c r="AV431" s="154" t="s">
        <v>199</v>
      </c>
      <c r="AW431" s="154" t="s">
        <v>216</v>
      </c>
      <c r="AX431" s="154" t="s">
        <v>233</v>
      </c>
      <c r="AY431" s="154" t="s">
        <v>260</v>
      </c>
      <c r="AZ431" s="154" t="s">
        <v>260</v>
      </c>
      <c r="BA431" s="154" t="s">
        <v>240</v>
      </c>
      <c r="BB431" s="154" t="s">
        <v>164</v>
      </c>
      <c r="BC431" s="154" t="s">
        <v>164</v>
      </c>
      <c r="BD431" s="154" t="s">
        <v>164</v>
      </c>
      <c r="BE431" s="154" t="s">
        <v>164</v>
      </c>
      <c r="BF431" s="154" t="s">
        <v>260</v>
      </c>
      <c r="BG431" s="154" t="s">
        <v>164</v>
      </c>
      <c r="BH431" s="154" t="s">
        <v>164</v>
      </c>
      <c r="BI431" s="154" t="s">
        <v>262</v>
      </c>
      <c r="BJ431" s="154" t="s">
        <v>251</v>
      </c>
      <c r="BK431" s="154" t="s">
        <v>251</v>
      </c>
      <c r="BL431" s="154" t="s">
        <v>244</v>
      </c>
      <c r="BM431" s="154" t="s">
        <v>251</v>
      </c>
      <c r="BN431" s="154" t="s">
        <v>251</v>
      </c>
      <c r="BO431" s="154" t="s">
        <v>244</v>
      </c>
      <c r="BP431" s="154" t="s">
        <v>251</v>
      </c>
      <c r="BQ431" s="154" t="s">
        <v>251</v>
      </c>
      <c r="BR431" s="154" t="s">
        <v>251</v>
      </c>
      <c r="BS431" s="154" t="s">
        <v>164</v>
      </c>
      <c r="BT431" s="154" t="s">
        <v>240</v>
      </c>
      <c r="BU431" s="154" t="s">
        <v>240</v>
      </c>
      <c r="BV431" s="154" t="s">
        <v>240</v>
      </c>
      <c r="BW431" s="154" t="s">
        <v>240</v>
      </c>
      <c r="BX431" s="154" t="s">
        <v>240</v>
      </c>
      <c r="BY431" s="154" t="s">
        <v>262</v>
      </c>
      <c r="BZ431" s="154" t="s">
        <v>249</v>
      </c>
      <c r="CA431" s="154" t="s">
        <v>240</v>
      </c>
      <c r="CB431" s="154" t="s">
        <v>240</v>
      </c>
      <c r="CC431" s="154" t="s">
        <v>240</v>
      </c>
      <c r="CD431" s="154" t="s">
        <v>249</v>
      </c>
      <c r="CE431" s="154" t="s">
        <v>240</v>
      </c>
      <c r="CF431" s="154" t="s">
        <v>240</v>
      </c>
      <c r="CG431" s="154" t="s">
        <v>164</v>
      </c>
      <c r="CH431" s="154" t="s">
        <v>216</v>
      </c>
      <c r="CI431" s="154" t="s">
        <v>216</v>
      </c>
      <c r="CJ431" s="154" t="s">
        <v>216</v>
      </c>
      <c r="CK431" s="154" t="s">
        <v>260</v>
      </c>
      <c r="CL431" s="154" t="s">
        <v>164</v>
      </c>
      <c r="CM431" s="154" t="s">
        <v>164</v>
      </c>
      <c r="CN431" s="154" t="s">
        <v>164</v>
      </c>
      <c r="CO431" s="154" t="s">
        <v>164</v>
      </c>
      <c r="CP431" s="154" t="s">
        <v>164</v>
      </c>
      <c r="CQ431" s="154" t="s">
        <v>164</v>
      </c>
      <c r="CR431" s="154" t="s">
        <v>164</v>
      </c>
      <c r="CS431" s="154" t="s">
        <v>164</v>
      </c>
      <c r="CT431" s="154" t="s">
        <v>216</v>
      </c>
      <c r="CU431" s="154" t="s">
        <v>216</v>
      </c>
      <c r="CV431" s="154" t="s">
        <v>216</v>
      </c>
      <c r="CW431" s="154" t="s">
        <v>216</v>
      </c>
      <c r="CX431" s="154" t="s">
        <v>177</v>
      </c>
      <c r="CY431" s="154" t="s">
        <v>177</v>
      </c>
      <c r="CZ431" s="154" t="s">
        <v>177</v>
      </c>
      <c r="DA431" s="154" t="s">
        <v>177</v>
      </c>
      <c r="DB431" s="154" t="s">
        <v>199</v>
      </c>
      <c r="DC431" s="154" t="s">
        <v>199</v>
      </c>
      <c r="DD431" s="154" t="s">
        <v>199</v>
      </c>
      <c r="DE431" s="154" t="s">
        <v>199</v>
      </c>
    </row>
    <row r="432" spans="1:109" x14ac:dyDescent="0.1">
      <c r="A432" s="113" t="s">
        <v>237</v>
      </c>
      <c r="B432" s="154" t="s">
        <v>199</v>
      </c>
      <c r="C432" s="154" t="s">
        <v>199</v>
      </c>
      <c r="D432" s="154" t="s">
        <v>199</v>
      </c>
      <c r="E432" s="154" t="s">
        <v>199</v>
      </c>
      <c r="F432" s="154" t="s">
        <v>199</v>
      </c>
      <c r="G432" s="154" t="s">
        <v>199</v>
      </c>
      <c r="H432" s="154" t="s">
        <v>199</v>
      </c>
      <c r="I432" s="154" t="s">
        <v>199</v>
      </c>
      <c r="J432" s="154" t="s">
        <v>199</v>
      </c>
      <c r="K432" s="154" t="s">
        <v>199</v>
      </c>
      <c r="L432" s="154" t="s">
        <v>199</v>
      </c>
      <c r="M432" s="154" t="s">
        <v>199</v>
      </c>
      <c r="N432" s="154" t="s">
        <v>199</v>
      </c>
      <c r="O432" s="154" t="s">
        <v>199</v>
      </c>
      <c r="P432" s="154" t="s">
        <v>199</v>
      </c>
      <c r="Q432" s="154" t="s">
        <v>199</v>
      </c>
      <c r="R432" s="154" t="s">
        <v>199</v>
      </c>
      <c r="S432" s="154" t="s">
        <v>199</v>
      </c>
      <c r="T432" s="154" t="s">
        <v>199</v>
      </c>
      <c r="U432" s="154" t="s">
        <v>199</v>
      </c>
      <c r="V432" s="154" t="s">
        <v>199</v>
      </c>
      <c r="W432" s="154" t="s">
        <v>199</v>
      </c>
      <c r="X432" s="154" t="s">
        <v>199</v>
      </c>
      <c r="Y432" s="154" t="s">
        <v>199</v>
      </c>
      <c r="Z432" s="154" t="s">
        <v>199</v>
      </c>
      <c r="AA432" s="154" t="s">
        <v>199</v>
      </c>
      <c r="AB432" s="154" t="s">
        <v>199</v>
      </c>
      <c r="AC432" s="154" t="s">
        <v>199</v>
      </c>
      <c r="AD432" s="154" t="s">
        <v>199</v>
      </c>
      <c r="AE432" s="154" t="s">
        <v>199</v>
      </c>
      <c r="AF432" s="154" t="s">
        <v>199</v>
      </c>
      <c r="AG432" s="154" t="s">
        <v>199</v>
      </c>
      <c r="AH432" s="154" t="s">
        <v>199</v>
      </c>
      <c r="AI432" s="154" t="s">
        <v>199</v>
      </c>
      <c r="AJ432" s="154" t="s">
        <v>199</v>
      </c>
      <c r="AK432" s="154" t="s">
        <v>199</v>
      </c>
      <c r="AL432" s="154" t="s">
        <v>199</v>
      </c>
      <c r="AM432" s="154" t="s">
        <v>199</v>
      </c>
      <c r="AN432" s="154" t="s">
        <v>199</v>
      </c>
      <c r="AO432" s="154" t="s">
        <v>199</v>
      </c>
      <c r="AP432" s="154" t="s">
        <v>199</v>
      </c>
      <c r="AQ432" s="154" t="s">
        <v>199</v>
      </c>
      <c r="AR432" s="154" t="s">
        <v>199</v>
      </c>
      <c r="AS432" s="154" t="s">
        <v>199</v>
      </c>
      <c r="AT432" s="154" t="s">
        <v>199</v>
      </c>
      <c r="AU432" s="154" t="s">
        <v>199</v>
      </c>
      <c r="AV432" s="154" t="s">
        <v>199</v>
      </c>
      <c r="AW432" s="154" t="s">
        <v>238</v>
      </c>
      <c r="AX432" s="154" t="s">
        <v>238</v>
      </c>
      <c r="AY432" s="154" t="s">
        <v>238</v>
      </c>
      <c r="AZ432" s="154" t="s">
        <v>238</v>
      </c>
      <c r="BA432" s="154" t="s">
        <v>238</v>
      </c>
      <c r="BB432" s="154" t="s">
        <v>238</v>
      </c>
      <c r="BC432" s="154" t="s">
        <v>238</v>
      </c>
      <c r="BD432" s="154" t="s">
        <v>238</v>
      </c>
      <c r="BE432" s="154" t="s">
        <v>238</v>
      </c>
      <c r="BF432" s="154" t="s">
        <v>238</v>
      </c>
      <c r="BG432" s="154" t="s">
        <v>238</v>
      </c>
      <c r="BH432" s="154" t="s">
        <v>238</v>
      </c>
      <c r="BI432" s="154" t="s">
        <v>238</v>
      </c>
      <c r="BJ432" s="154" t="s">
        <v>238</v>
      </c>
      <c r="BK432" s="154" t="s">
        <v>238</v>
      </c>
      <c r="BL432" s="154" t="s">
        <v>238</v>
      </c>
      <c r="BM432" s="154" t="s">
        <v>238</v>
      </c>
      <c r="BN432" s="154" t="s">
        <v>238</v>
      </c>
      <c r="BO432" s="154" t="s">
        <v>238</v>
      </c>
      <c r="BP432" s="154" t="s">
        <v>238</v>
      </c>
      <c r="BQ432" s="154" t="s">
        <v>238</v>
      </c>
      <c r="BR432" s="154" t="s">
        <v>238</v>
      </c>
      <c r="BS432" s="154" t="s">
        <v>238</v>
      </c>
      <c r="BT432" s="154" t="s">
        <v>238</v>
      </c>
      <c r="BU432" s="154" t="s">
        <v>238</v>
      </c>
      <c r="BV432" s="154" t="s">
        <v>238</v>
      </c>
      <c r="BW432" s="154" t="s">
        <v>238</v>
      </c>
      <c r="BX432" s="154" t="s">
        <v>238</v>
      </c>
      <c r="BY432" s="154" t="s">
        <v>238</v>
      </c>
      <c r="BZ432" s="154" t="s">
        <v>238</v>
      </c>
      <c r="CA432" s="154" t="s">
        <v>238</v>
      </c>
      <c r="CB432" s="154" t="s">
        <v>238</v>
      </c>
      <c r="CC432" s="154" t="s">
        <v>238</v>
      </c>
      <c r="CD432" s="154" t="s">
        <v>238</v>
      </c>
      <c r="CE432" s="154" t="s">
        <v>238</v>
      </c>
      <c r="CF432" s="154" t="s">
        <v>238</v>
      </c>
      <c r="CG432" s="154" t="s">
        <v>238</v>
      </c>
      <c r="CH432" s="154" t="s">
        <v>238</v>
      </c>
      <c r="CI432" s="154" t="s">
        <v>238</v>
      </c>
      <c r="CJ432" s="154" t="s">
        <v>238</v>
      </c>
      <c r="CK432" s="154" t="s">
        <v>238</v>
      </c>
      <c r="CL432" s="154" t="s">
        <v>238</v>
      </c>
      <c r="CM432" s="154" t="s">
        <v>238</v>
      </c>
      <c r="CN432" s="154" t="s">
        <v>238</v>
      </c>
      <c r="CO432" s="154" t="s">
        <v>238</v>
      </c>
      <c r="CP432" s="154" t="s">
        <v>238</v>
      </c>
      <c r="CQ432" s="154" t="s">
        <v>238</v>
      </c>
      <c r="CR432" s="154" t="s">
        <v>238</v>
      </c>
      <c r="CS432" s="154" t="s">
        <v>238</v>
      </c>
      <c r="CT432" s="154" t="s">
        <v>238</v>
      </c>
      <c r="CU432" s="154" t="s">
        <v>238</v>
      </c>
      <c r="CV432" s="154" t="s">
        <v>238</v>
      </c>
      <c r="CW432" s="154" t="s">
        <v>238</v>
      </c>
      <c r="CX432" s="154" t="s">
        <v>238</v>
      </c>
      <c r="CY432" s="154" t="s">
        <v>238</v>
      </c>
      <c r="CZ432" s="154" t="s">
        <v>238</v>
      </c>
      <c r="DA432" s="154" t="s">
        <v>238</v>
      </c>
      <c r="DB432" s="154" t="s">
        <v>199</v>
      </c>
      <c r="DC432" s="154" t="s">
        <v>199</v>
      </c>
      <c r="DD432" s="154" t="s">
        <v>199</v>
      </c>
      <c r="DE432" s="154" t="s">
        <v>199</v>
      </c>
    </row>
    <row r="433" spans="1:109" x14ac:dyDescent="0.1">
      <c r="A433" s="115" t="s">
        <v>329</v>
      </c>
      <c r="B433" s="154" t="s">
        <v>199</v>
      </c>
      <c r="C433" s="154" t="s">
        <v>199</v>
      </c>
      <c r="D433" s="154" t="s">
        <v>199</v>
      </c>
      <c r="E433" s="154" t="s">
        <v>199</v>
      </c>
      <c r="F433" s="154" t="s">
        <v>199</v>
      </c>
      <c r="G433" s="154" t="s">
        <v>199</v>
      </c>
      <c r="H433" s="154" t="s">
        <v>199</v>
      </c>
      <c r="I433" s="154" t="s">
        <v>199</v>
      </c>
      <c r="J433" s="154" t="s">
        <v>199</v>
      </c>
      <c r="K433" s="154" t="s">
        <v>199</v>
      </c>
      <c r="L433" s="154" t="s">
        <v>199</v>
      </c>
      <c r="M433" s="154" t="s">
        <v>199</v>
      </c>
      <c r="N433" s="154" t="s">
        <v>199</v>
      </c>
      <c r="O433" s="154" t="s">
        <v>199</v>
      </c>
      <c r="P433" s="154" t="s">
        <v>199</v>
      </c>
      <c r="Q433" s="154" t="s">
        <v>199</v>
      </c>
      <c r="R433" s="154" t="s">
        <v>199</v>
      </c>
      <c r="S433" s="154" t="s">
        <v>199</v>
      </c>
      <c r="T433" s="154" t="s">
        <v>199</v>
      </c>
      <c r="U433" s="154" t="s">
        <v>199</v>
      </c>
      <c r="V433" s="154" t="s">
        <v>199</v>
      </c>
      <c r="W433" s="154" t="s">
        <v>199</v>
      </c>
      <c r="X433" s="154" t="s">
        <v>199</v>
      </c>
      <c r="Y433" s="154" t="s">
        <v>199</v>
      </c>
      <c r="Z433" s="154" t="s">
        <v>199</v>
      </c>
      <c r="AA433" s="154" t="s">
        <v>199</v>
      </c>
      <c r="AB433" s="154" t="s">
        <v>199</v>
      </c>
      <c r="AC433" s="154" t="s">
        <v>199</v>
      </c>
      <c r="AD433" s="154" t="s">
        <v>199</v>
      </c>
      <c r="AE433" s="154" t="s">
        <v>199</v>
      </c>
      <c r="AF433" s="154" t="s">
        <v>199</v>
      </c>
      <c r="AG433" s="152">
        <v>1323</v>
      </c>
      <c r="AH433" s="152">
        <v>949</v>
      </c>
      <c r="AI433" s="154" t="s">
        <v>199</v>
      </c>
      <c r="AJ433" s="154" t="s">
        <v>199</v>
      </c>
      <c r="AK433" s="154" t="s">
        <v>199</v>
      </c>
      <c r="AL433" s="154" t="s">
        <v>199</v>
      </c>
      <c r="AM433" s="154" t="s">
        <v>199</v>
      </c>
      <c r="AN433" s="154" t="s">
        <v>199</v>
      </c>
      <c r="AO433" s="154" t="s">
        <v>199</v>
      </c>
      <c r="AP433" s="154" t="s">
        <v>199</v>
      </c>
      <c r="AQ433" s="154" t="s">
        <v>199</v>
      </c>
      <c r="AR433" s="154" t="s">
        <v>199</v>
      </c>
      <c r="AS433" s="154" t="s">
        <v>199</v>
      </c>
      <c r="AT433" s="154" t="s">
        <v>199</v>
      </c>
      <c r="AU433" s="154" t="s">
        <v>199</v>
      </c>
      <c r="AV433" s="154" t="s">
        <v>199</v>
      </c>
      <c r="AW433" s="152">
        <v>2308</v>
      </c>
      <c r="AX433" s="152">
        <v>458</v>
      </c>
      <c r="AY433" s="152">
        <v>3184</v>
      </c>
      <c r="AZ433" s="152">
        <v>3927</v>
      </c>
      <c r="BA433" s="152">
        <v>2674</v>
      </c>
      <c r="BB433" s="152">
        <v>493</v>
      </c>
      <c r="BC433" s="152">
        <v>3685</v>
      </c>
      <c r="BD433" s="152">
        <v>3662</v>
      </c>
      <c r="BE433" s="152">
        <v>2805</v>
      </c>
      <c r="BF433" s="152">
        <v>478</v>
      </c>
      <c r="BG433" s="152">
        <v>3478</v>
      </c>
      <c r="BH433" s="152">
        <v>3756</v>
      </c>
      <c r="BI433" s="152">
        <v>2830</v>
      </c>
      <c r="BJ433" s="152">
        <v>1066</v>
      </c>
      <c r="BK433" s="152">
        <v>3404</v>
      </c>
      <c r="BL433" s="152">
        <v>3509</v>
      </c>
      <c r="BM433" s="152">
        <v>2636</v>
      </c>
      <c r="BN433" s="152">
        <v>1574</v>
      </c>
      <c r="BO433" s="152">
        <v>3544</v>
      </c>
      <c r="BP433" s="152">
        <v>3272</v>
      </c>
      <c r="BQ433" s="152">
        <v>2138</v>
      </c>
      <c r="BR433" s="152">
        <v>604</v>
      </c>
      <c r="BS433" s="152">
        <v>3216</v>
      </c>
      <c r="BT433" s="152">
        <v>2903</v>
      </c>
      <c r="BU433" s="152">
        <v>2073</v>
      </c>
      <c r="BV433" s="152">
        <v>788</v>
      </c>
      <c r="BW433" s="152">
        <v>2603</v>
      </c>
      <c r="BX433" s="152">
        <v>2527</v>
      </c>
      <c r="BY433" s="152">
        <v>1077</v>
      </c>
      <c r="BZ433" s="152">
        <v>613</v>
      </c>
      <c r="CA433" s="152">
        <v>1995</v>
      </c>
      <c r="CB433" s="152">
        <v>2872</v>
      </c>
      <c r="CC433" s="152">
        <v>2147</v>
      </c>
      <c r="CD433" s="152">
        <v>699</v>
      </c>
      <c r="CE433" s="152">
        <v>3802</v>
      </c>
      <c r="CF433" s="152">
        <v>3270</v>
      </c>
      <c r="CG433" s="152">
        <v>2700</v>
      </c>
      <c r="CH433" s="152">
        <v>556</v>
      </c>
      <c r="CI433" s="152">
        <v>2230</v>
      </c>
      <c r="CJ433" s="152">
        <v>3414</v>
      </c>
      <c r="CK433" s="152">
        <v>3624</v>
      </c>
      <c r="CL433" s="152">
        <v>1636</v>
      </c>
      <c r="CM433" s="152">
        <v>3889</v>
      </c>
      <c r="CN433" s="152">
        <v>3706</v>
      </c>
      <c r="CO433" s="152">
        <v>3394</v>
      </c>
      <c r="CP433" s="152">
        <v>623</v>
      </c>
      <c r="CQ433" s="152">
        <v>3923</v>
      </c>
      <c r="CR433" s="152">
        <v>3522</v>
      </c>
      <c r="CS433" s="152">
        <v>2950</v>
      </c>
      <c r="CT433" s="153">
        <v>261.86667</v>
      </c>
      <c r="CU433" s="153">
        <v>4450.5333300000002</v>
      </c>
      <c r="CV433" s="153">
        <v>4446.8333300000004</v>
      </c>
      <c r="CW433" s="153">
        <v>2604.3000000000002</v>
      </c>
      <c r="CX433" s="153">
        <v>778</v>
      </c>
      <c r="CY433" s="153">
        <v>4856</v>
      </c>
      <c r="CZ433" s="153">
        <v>6037</v>
      </c>
      <c r="DA433" s="153">
        <v>2212</v>
      </c>
      <c r="DB433" s="154" t="s">
        <v>199</v>
      </c>
      <c r="DC433" s="154" t="s">
        <v>199</v>
      </c>
      <c r="DD433" s="154" t="s">
        <v>199</v>
      </c>
      <c r="DE433" s="154" t="s">
        <v>199</v>
      </c>
    </row>
    <row r="434" spans="1:109" x14ac:dyDescent="0.1">
      <c r="A434" s="113" t="s">
        <v>210</v>
      </c>
      <c r="B434" s="154" t="s">
        <v>199</v>
      </c>
      <c r="C434" s="154" t="s">
        <v>199</v>
      </c>
      <c r="D434" s="154" t="s">
        <v>199</v>
      </c>
      <c r="E434" s="154" t="s">
        <v>199</v>
      </c>
      <c r="F434" s="154" t="s">
        <v>199</v>
      </c>
      <c r="G434" s="154" t="s">
        <v>199</v>
      </c>
      <c r="H434" s="154" t="s">
        <v>199</v>
      </c>
      <c r="I434" s="154" t="s">
        <v>199</v>
      </c>
      <c r="J434" s="154" t="s">
        <v>199</v>
      </c>
      <c r="K434" s="154" t="s">
        <v>199</v>
      </c>
      <c r="L434" s="154" t="s">
        <v>199</v>
      </c>
      <c r="M434" s="154" t="s">
        <v>199</v>
      </c>
      <c r="N434" s="154" t="s">
        <v>199</v>
      </c>
      <c r="O434" s="154" t="s">
        <v>199</v>
      </c>
      <c r="P434" s="154" t="s">
        <v>199</v>
      </c>
      <c r="Q434" s="154" t="s">
        <v>199</v>
      </c>
      <c r="R434" s="154" t="s">
        <v>199</v>
      </c>
      <c r="S434" s="154" t="s">
        <v>199</v>
      </c>
      <c r="T434" s="154" t="s">
        <v>199</v>
      </c>
      <c r="U434" s="154" t="s">
        <v>199</v>
      </c>
      <c r="V434" s="154" t="s">
        <v>199</v>
      </c>
      <c r="W434" s="154" t="s">
        <v>199</v>
      </c>
      <c r="X434" s="154" t="s">
        <v>199</v>
      </c>
      <c r="Y434" s="154" t="s">
        <v>199</v>
      </c>
      <c r="Z434" s="154" t="s">
        <v>199</v>
      </c>
      <c r="AA434" s="154" t="s">
        <v>199</v>
      </c>
      <c r="AB434" s="154" t="s">
        <v>199</v>
      </c>
      <c r="AC434" s="154" t="s">
        <v>199</v>
      </c>
      <c r="AD434" s="154" t="s">
        <v>199</v>
      </c>
      <c r="AE434" s="154" t="s">
        <v>199</v>
      </c>
      <c r="AF434" s="154" t="s">
        <v>199</v>
      </c>
      <c r="AG434" s="153">
        <v>1138</v>
      </c>
      <c r="AH434" s="153">
        <v>1662</v>
      </c>
      <c r="AI434" s="154" t="s">
        <v>199</v>
      </c>
      <c r="AJ434" s="154" t="s">
        <v>199</v>
      </c>
      <c r="AK434" s="154" t="s">
        <v>199</v>
      </c>
      <c r="AL434" s="154" t="s">
        <v>199</v>
      </c>
      <c r="AM434" s="154" t="s">
        <v>199</v>
      </c>
      <c r="AN434" s="154" t="s">
        <v>199</v>
      </c>
      <c r="AO434" s="154" t="s">
        <v>199</v>
      </c>
      <c r="AP434" s="154" t="s">
        <v>199</v>
      </c>
      <c r="AQ434" s="154" t="s">
        <v>199</v>
      </c>
      <c r="AR434" s="154" t="s">
        <v>199</v>
      </c>
      <c r="AS434" s="154" t="s">
        <v>199</v>
      </c>
      <c r="AT434" s="154" t="s">
        <v>199</v>
      </c>
      <c r="AU434" s="154" t="s">
        <v>199</v>
      </c>
      <c r="AV434" s="154" t="s">
        <v>199</v>
      </c>
      <c r="AW434" s="153">
        <v>1902</v>
      </c>
      <c r="AX434" s="153">
        <v>2299</v>
      </c>
      <c r="AY434" s="153">
        <v>3989.9</v>
      </c>
      <c r="AZ434" s="153">
        <v>4274</v>
      </c>
      <c r="BA434" s="153">
        <v>2329.5</v>
      </c>
      <c r="BB434" s="153">
        <v>1899</v>
      </c>
      <c r="BC434" s="153">
        <v>2766.5</v>
      </c>
      <c r="BD434" s="153">
        <v>2873</v>
      </c>
      <c r="BE434" s="153">
        <v>2345</v>
      </c>
      <c r="BF434" s="153">
        <v>2841.5</v>
      </c>
      <c r="BG434" s="153">
        <v>3997.75</v>
      </c>
      <c r="BH434" s="153">
        <v>3904.1666700000001</v>
      </c>
      <c r="BI434" s="153">
        <v>1395</v>
      </c>
      <c r="BJ434" s="153">
        <v>1908.25</v>
      </c>
      <c r="BK434" s="153">
        <v>3036.6</v>
      </c>
      <c r="BL434" s="153">
        <v>3585.2166699999998</v>
      </c>
      <c r="BM434" s="153">
        <v>2311.44</v>
      </c>
      <c r="BN434" s="153">
        <v>2090.5666700000002</v>
      </c>
      <c r="BO434" s="153">
        <v>3609.4333299999998</v>
      </c>
      <c r="BP434" s="153">
        <v>3094.2</v>
      </c>
      <c r="BQ434" s="153">
        <v>3462.4166700000001</v>
      </c>
      <c r="BR434" s="153">
        <v>2781.2750000000001</v>
      </c>
      <c r="BS434" s="153">
        <v>3190.3333299999999</v>
      </c>
      <c r="BT434" s="153">
        <v>3093.6666700000001</v>
      </c>
      <c r="BU434" s="153">
        <v>2342.3000000000002</v>
      </c>
      <c r="BV434" s="153">
        <v>979.66666999999995</v>
      </c>
      <c r="BW434" s="153">
        <v>3325.9749999999999</v>
      </c>
      <c r="BX434" s="153">
        <v>2683.7</v>
      </c>
      <c r="BY434" s="153">
        <v>2196.8200000000002</v>
      </c>
      <c r="BZ434" s="153">
        <v>1607</v>
      </c>
      <c r="CA434" s="153">
        <v>2944.6666700000001</v>
      </c>
      <c r="CB434" s="153">
        <v>3241.875</v>
      </c>
      <c r="CC434" s="153">
        <v>2564.3333299999999</v>
      </c>
      <c r="CD434" s="153">
        <v>1797.2</v>
      </c>
      <c r="CE434" s="153">
        <v>3078.0333300000002</v>
      </c>
      <c r="CF434" s="153">
        <v>2253.5333300000002</v>
      </c>
      <c r="CG434" s="153">
        <v>1159.5666699999999</v>
      </c>
      <c r="CH434" s="153">
        <v>981.85</v>
      </c>
      <c r="CI434" s="153">
        <v>1690</v>
      </c>
      <c r="CJ434" s="153">
        <v>2785.95</v>
      </c>
      <c r="CK434" s="153">
        <v>2038.8333299999999</v>
      </c>
      <c r="CL434" s="153">
        <v>1544.75</v>
      </c>
      <c r="CM434" s="153">
        <v>3833.3666699999999</v>
      </c>
      <c r="CN434" s="153">
        <v>2783.3666699999999</v>
      </c>
      <c r="CO434" s="153">
        <v>2814.5</v>
      </c>
      <c r="CP434" s="153">
        <v>328.83332999999999</v>
      </c>
      <c r="CQ434" s="153">
        <v>4289.76667</v>
      </c>
      <c r="CR434" s="153">
        <v>4194.3333300000004</v>
      </c>
      <c r="CS434" s="153">
        <v>3352.0333300000002</v>
      </c>
      <c r="CT434" s="154" t="s">
        <v>199</v>
      </c>
      <c r="CU434" s="154" t="s">
        <v>199</v>
      </c>
      <c r="CV434" s="154" t="s">
        <v>199</v>
      </c>
      <c r="CW434" s="154" t="s">
        <v>199</v>
      </c>
      <c r="CX434" s="154" t="s">
        <v>199</v>
      </c>
      <c r="CY434" s="154" t="s">
        <v>199</v>
      </c>
      <c r="CZ434" s="154" t="s">
        <v>199</v>
      </c>
      <c r="DA434" s="154" t="s">
        <v>199</v>
      </c>
      <c r="DB434" s="154" t="s">
        <v>199</v>
      </c>
      <c r="DC434" s="154" t="s">
        <v>199</v>
      </c>
      <c r="DD434" s="154" t="s">
        <v>199</v>
      </c>
      <c r="DE434" s="154" t="s">
        <v>199</v>
      </c>
    </row>
    <row r="435" spans="1:109" x14ac:dyDescent="0.1">
      <c r="A435" s="113" t="s">
        <v>211</v>
      </c>
      <c r="B435" s="154" t="s">
        <v>199</v>
      </c>
      <c r="C435" s="154" t="s">
        <v>199</v>
      </c>
      <c r="D435" s="154" t="s">
        <v>199</v>
      </c>
      <c r="E435" s="154" t="s">
        <v>199</v>
      </c>
      <c r="F435" s="154" t="s">
        <v>199</v>
      </c>
      <c r="G435" s="154" t="s">
        <v>199</v>
      </c>
      <c r="H435" s="154" t="s">
        <v>199</v>
      </c>
      <c r="I435" s="154" t="s">
        <v>199</v>
      </c>
      <c r="J435" s="154" t="s">
        <v>199</v>
      </c>
      <c r="K435" s="154" t="s">
        <v>199</v>
      </c>
      <c r="L435" s="154" t="s">
        <v>199</v>
      </c>
      <c r="M435" s="154" t="s">
        <v>199</v>
      </c>
      <c r="N435" s="154" t="s">
        <v>199</v>
      </c>
      <c r="O435" s="154" t="s">
        <v>199</v>
      </c>
      <c r="P435" s="154" t="s">
        <v>199</v>
      </c>
      <c r="Q435" s="154" t="s">
        <v>199</v>
      </c>
      <c r="R435" s="154" t="s">
        <v>199</v>
      </c>
      <c r="S435" s="154" t="s">
        <v>199</v>
      </c>
      <c r="T435" s="154" t="s">
        <v>199</v>
      </c>
      <c r="U435" s="154" t="s">
        <v>199</v>
      </c>
      <c r="V435" s="154" t="s">
        <v>199</v>
      </c>
      <c r="W435" s="154" t="s">
        <v>199</v>
      </c>
      <c r="X435" s="154" t="s">
        <v>199</v>
      </c>
      <c r="Y435" s="154" t="s">
        <v>199</v>
      </c>
      <c r="Z435" s="154" t="s">
        <v>199</v>
      </c>
      <c r="AA435" s="154" t="s">
        <v>199</v>
      </c>
      <c r="AB435" s="154" t="s">
        <v>199</v>
      </c>
      <c r="AC435" s="154" t="s">
        <v>199</v>
      </c>
      <c r="AD435" s="154" t="s">
        <v>199</v>
      </c>
      <c r="AE435" s="154" t="s">
        <v>199</v>
      </c>
      <c r="AF435" s="154" t="s">
        <v>199</v>
      </c>
      <c r="AG435" s="153">
        <v>1138</v>
      </c>
      <c r="AH435" s="153">
        <v>1662</v>
      </c>
      <c r="AI435" s="154" t="s">
        <v>199</v>
      </c>
      <c r="AJ435" s="154" t="s">
        <v>199</v>
      </c>
      <c r="AK435" s="154" t="s">
        <v>199</v>
      </c>
      <c r="AL435" s="154" t="s">
        <v>199</v>
      </c>
      <c r="AM435" s="154" t="s">
        <v>199</v>
      </c>
      <c r="AN435" s="154" t="s">
        <v>199</v>
      </c>
      <c r="AO435" s="154" t="s">
        <v>199</v>
      </c>
      <c r="AP435" s="154" t="s">
        <v>199</v>
      </c>
      <c r="AQ435" s="154" t="s">
        <v>199</v>
      </c>
      <c r="AR435" s="154" t="s">
        <v>199</v>
      </c>
      <c r="AS435" s="154" t="s">
        <v>199</v>
      </c>
      <c r="AT435" s="154" t="s">
        <v>199</v>
      </c>
      <c r="AU435" s="154" t="s">
        <v>199</v>
      </c>
      <c r="AV435" s="154" t="s">
        <v>199</v>
      </c>
      <c r="AW435" s="153">
        <v>1902</v>
      </c>
      <c r="AX435" s="153">
        <v>2299</v>
      </c>
      <c r="AY435" s="153">
        <v>3989.9</v>
      </c>
      <c r="AZ435" s="153">
        <v>4274</v>
      </c>
      <c r="BA435" s="153">
        <v>2329.5</v>
      </c>
      <c r="BB435" s="153">
        <v>1899</v>
      </c>
      <c r="BC435" s="153">
        <v>2766.5</v>
      </c>
      <c r="BD435" s="153">
        <v>2873</v>
      </c>
      <c r="BE435" s="153">
        <v>2345</v>
      </c>
      <c r="BF435" s="153">
        <v>2841.5</v>
      </c>
      <c r="BG435" s="153">
        <v>3806.25</v>
      </c>
      <c r="BH435" s="153">
        <v>3904</v>
      </c>
      <c r="BI435" s="153">
        <v>1726</v>
      </c>
      <c r="BJ435" s="153">
        <v>1605</v>
      </c>
      <c r="BK435" s="153">
        <v>3048</v>
      </c>
      <c r="BL435" s="153">
        <v>3753</v>
      </c>
      <c r="BM435" s="153">
        <v>2196</v>
      </c>
      <c r="BN435" s="153">
        <v>2120.5</v>
      </c>
      <c r="BO435" s="153">
        <v>3476.8</v>
      </c>
      <c r="BP435" s="153">
        <v>3185</v>
      </c>
      <c r="BQ435" s="153">
        <v>3499.5</v>
      </c>
      <c r="BR435" s="153">
        <v>2816.5</v>
      </c>
      <c r="BS435" s="153">
        <v>3166</v>
      </c>
      <c r="BT435" s="153">
        <v>2875</v>
      </c>
      <c r="BU435" s="153">
        <v>2307.5</v>
      </c>
      <c r="BV435" s="153">
        <v>914</v>
      </c>
      <c r="BW435" s="153">
        <v>3356.95</v>
      </c>
      <c r="BX435" s="153">
        <v>2781.5</v>
      </c>
      <c r="BY435" s="153">
        <v>2040</v>
      </c>
      <c r="BZ435" s="153">
        <v>1607</v>
      </c>
      <c r="CA435" s="153">
        <v>2993</v>
      </c>
      <c r="CB435" s="153">
        <v>3176.25</v>
      </c>
      <c r="CC435" s="153">
        <v>2478</v>
      </c>
      <c r="CD435" s="153">
        <v>1898.5</v>
      </c>
      <c r="CE435" s="153">
        <v>2927</v>
      </c>
      <c r="CF435" s="153">
        <v>2213.6</v>
      </c>
      <c r="CG435" s="153">
        <v>1117</v>
      </c>
      <c r="CH435" s="153">
        <v>981.85</v>
      </c>
      <c r="CI435" s="153">
        <v>1690</v>
      </c>
      <c r="CJ435" s="153">
        <v>2785.95</v>
      </c>
      <c r="CK435" s="153">
        <v>2131.5</v>
      </c>
      <c r="CL435" s="153">
        <v>1979</v>
      </c>
      <c r="CM435" s="153">
        <v>3117</v>
      </c>
      <c r="CN435" s="153">
        <v>2502</v>
      </c>
      <c r="CO435" s="153">
        <v>2844</v>
      </c>
      <c r="CP435" s="153">
        <v>-31.5</v>
      </c>
      <c r="CQ435" s="153">
        <v>3987</v>
      </c>
      <c r="CR435" s="153">
        <v>4196</v>
      </c>
      <c r="CS435" s="153">
        <v>3905</v>
      </c>
      <c r="CT435" s="153">
        <v>-822</v>
      </c>
      <c r="CU435" s="153">
        <v>4541</v>
      </c>
      <c r="CV435" s="153">
        <v>4032.5</v>
      </c>
      <c r="CW435" s="153">
        <v>2909.9</v>
      </c>
      <c r="CX435" s="153">
        <v>778</v>
      </c>
      <c r="CY435" s="153">
        <v>4856</v>
      </c>
      <c r="CZ435" s="153">
        <v>6037</v>
      </c>
      <c r="DA435" s="153">
        <v>2212</v>
      </c>
      <c r="DB435" s="154" t="s">
        <v>199</v>
      </c>
      <c r="DC435" s="154" t="s">
        <v>199</v>
      </c>
      <c r="DD435" s="154" t="s">
        <v>199</v>
      </c>
      <c r="DE435" s="154" t="s">
        <v>199</v>
      </c>
    </row>
    <row r="436" spans="1:109" x14ac:dyDescent="0.1">
      <c r="A436" s="113" t="s">
        <v>212</v>
      </c>
      <c r="B436" s="154" t="s">
        <v>199</v>
      </c>
      <c r="C436" s="154" t="s">
        <v>199</v>
      </c>
      <c r="D436" s="154" t="s">
        <v>199</v>
      </c>
      <c r="E436" s="154" t="s">
        <v>199</v>
      </c>
      <c r="F436" s="154" t="s">
        <v>199</v>
      </c>
      <c r="G436" s="154" t="s">
        <v>199</v>
      </c>
      <c r="H436" s="154" t="s">
        <v>199</v>
      </c>
      <c r="I436" s="154" t="s">
        <v>199</v>
      </c>
      <c r="J436" s="154" t="s">
        <v>199</v>
      </c>
      <c r="K436" s="154" t="s">
        <v>199</v>
      </c>
      <c r="L436" s="154" t="s">
        <v>199</v>
      </c>
      <c r="M436" s="154" t="s">
        <v>199</v>
      </c>
      <c r="N436" s="154" t="s">
        <v>199</v>
      </c>
      <c r="O436" s="154" t="s">
        <v>199</v>
      </c>
      <c r="P436" s="154" t="s">
        <v>199</v>
      </c>
      <c r="Q436" s="154" t="s">
        <v>199</v>
      </c>
      <c r="R436" s="154" t="s">
        <v>199</v>
      </c>
      <c r="S436" s="154" t="s">
        <v>199</v>
      </c>
      <c r="T436" s="154" t="s">
        <v>199</v>
      </c>
      <c r="U436" s="154" t="s">
        <v>199</v>
      </c>
      <c r="V436" s="154" t="s">
        <v>199</v>
      </c>
      <c r="W436" s="154" t="s">
        <v>199</v>
      </c>
      <c r="X436" s="154" t="s">
        <v>199</v>
      </c>
      <c r="Y436" s="154" t="s">
        <v>199</v>
      </c>
      <c r="Z436" s="154" t="s">
        <v>199</v>
      </c>
      <c r="AA436" s="154" t="s">
        <v>199</v>
      </c>
      <c r="AB436" s="154" t="s">
        <v>199</v>
      </c>
      <c r="AC436" s="154" t="s">
        <v>199</v>
      </c>
      <c r="AD436" s="154" t="s">
        <v>199</v>
      </c>
      <c r="AE436" s="154" t="s">
        <v>199</v>
      </c>
      <c r="AF436" s="154" t="s">
        <v>199</v>
      </c>
      <c r="AG436" s="153">
        <v>1138</v>
      </c>
      <c r="AH436" s="153">
        <v>1662</v>
      </c>
      <c r="AI436" s="154" t="s">
        <v>199</v>
      </c>
      <c r="AJ436" s="154" t="s">
        <v>199</v>
      </c>
      <c r="AK436" s="154" t="s">
        <v>199</v>
      </c>
      <c r="AL436" s="154" t="s">
        <v>199</v>
      </c>
      <c r="AM436" s="154" t="s">
        <v>199</v>
      </c>
      <c r="AN436" s="154" t="s">
        <v>199</v>
      </c>
      <c r="AO436" s="154" t="s">
        <v>199</v>
      </c>
      <c r="AP436" s="154" t="s">
        <v>199</v>
      </c>
      <c r="AQ436" s="154" t="s">
        <v>199</v>
      </c>
      <c r="AR436" s="154" t="s">
        <v>199</v>
      </c>
      <c r="AS436" s="154" t="s">
        <v>199</v>
      </c>
      <c r="AT436" s="154" t="s">
        <v>199</v>
      </c>
      <c r="AU436" s="154" t="s">
        <v>199</v>
      </c>
      <c r="AV436" s="154" t="s">
        <v>199</v>
      </c>
      <c r="AW436" s="153">
        <v>1902</v>
      </c>
      <c r="AX436" s="153">
        <v>2299</v>
      </c>
      <c r="AY436" s="153">
        <v>4244</v>
      </c>
      <c r="AZ436" s="153">
        <v>4274</v>
      </c>
      <c r="BA436" s="153">
        <v>2823</v>
      </c>
      <c r="BB436" s="153">
        <v>2270</v>
      </c>
      <c r="BC436" s="153">
        <v>3264</v>
      </c>
      <c r="BD436" s="153">
        <v>3108</v>
      </c>
      <c r="BE436" s="153">
        <v>2722</v>
      </c>
      <c r="BF436" s="153">
        <v>4290</v>
      </c>
      <c r="BG436" s="153">
        <v>4437</v>
      </c>
      <c r="BH436" s="153">
        <v>3940.5</v>
      </c>
      <c r="BI436" s="153">
        <v>1895</v>
      </c>
      <c r="BJ436" s="153">
        <v>3542</v>
      </c>
      <c r="BK436" s="153">
        <v>3735</v>
      </c>
      <c r="BL436" s="153">
        <v>4311.3</v>
      </c>
      <c r="BM436" s="153">
        <v>2861</v>
      </c>
      <c r="BN436" s="153">
        <v>4066</v>
      </c>
      <c r="BO436" s="153">
        <v>4306</v>
      </c>
      <c r="BP436" s="153">
        <v>3238</v>
      </c>
      <c r="BQ436" s="153">
        <v>4181.5</v>
      </c>
      <c r="BR436" s="153">
        <v>3305.1</v>
      </c>
      <c r="BS436" s="153">
        <v>3312</v>
      </c>
      <c r="BT436" s="153">
        <v>3588</v>
      </c>
      <c r="BU436" s="153">
        <v>2976.2</v>
      </c>
      <c r="BV436" s="153">
        <v>1261</v>
      </c>
      <c r="BW436" s="153">
        <v>4087</v>
      </c>
      <c r="BX436" s="153">
        <v>3590</v>
      </c>
      <c r="BY436" s="153">
        <v>3224</v>
      </c>
      <c r="BZ436" s="153">
        <v>2318</v>
      </c>
      <c r="CA436" s="153">
        <v>3664</v>
      </c>
      <c r="CB436" s="153">
        <v>4160</v>
      </c>
      <c r="CC436" s="153">
        <v>2782</v>
      </c>
      <c r="CD436" s="153">
        <v>2243</v>
      </c>
      <c r="CE436" s="153">
        <v>3831.1</v>
      </c>
      <c r="CF436" s="153">
        <v>2441</v>
      </c>
      <c r="CG436" s="153">
        <v>1261.7</v>
      </c>
      <c r="CH436" s="153">
        <v>1760</v>
      </c>
      <c r="CI436" s="153">
        <v>1690</v>
      </c>
      <c r="CJ436" s="153">
        <v>3101</v>
      </c>
      <c r="CK436" s="153">
        <v>2669</v>
      </c>
      <c r="CL436" s="153">
        <v>2308</v>
      </c>
      <c r="CM436" s="153">
        <v>5574.1</v>
      </c>
      <c r="CN436" s="153">
        <v>3736</v>
      </c>
      <c r="CO436" s="153">
        <v>2846</v>
      </c>
      <c r="CP436" s="153">
        <v>1641</v>
      </c>
      <c r="CQ436" s="153">
        <v>5267</v>
      </c>
      <c r="CR436" s="153">
        <v>4431</v>
      </c>
      <c r="CS436" s="153">
        <v>3952.1</v>
      </c>
      <c r="CT436" s="153">
        <v>3020</v>
      </c>
      <c r="CU436" s="153">
        <v>5317.6</v>
      </c>
      <c r="CV436" s="153">
        <v>5743</v>
      </c>
      <c r="CW436" s="153">
        <v>2911</v>
      </c>
      <c r="CX436" s="153">
        <v>778</v>
      </c>
      <c r="CY436" s="153">
        <v>4856</v>
      </c>
      <c r="CZ436" s="153">
        <v>6037</v>
      </c>
      <c r="DA436" s="153">
        <v>2212</v>
      </c>
      <c r="DB436" s="154" t="s">
        <v>199</v>
      </c>
      <c r="DC436" s="154" t="s">
        <v>199</v>
      </c>
      <c r="DD436" s="154" t="s">
        <v>199</v>
      </c>
      <c r="DE436" s="154" t="s">
        <v>199</v>
      </c>
    </row>
    <row r="437" spans="1:109" x14ac:dyDescent="0.1">
      <c r="A437" s="113" t="s">
        <v>213</v>
      </c>
      <c r="B437" s="154" t="s">
        <v>199</v>
      </c>
      <c r="C437" s="154" t="s">
        <v>199</v>
      </c>
      <c r="D437" s="154" t="s">
        <v>199</v>
      </c>
      <c r="E437" s="154" t="s">
        <v>199</v>
      </c>
      <c r="F437" s="154" t="s">
        <v>199</v>
      </c>
      <c r="G437" s="154" t="s">
        <v>199</v>
      </c>
      <c r="H437" s="154" t="s">
        <v>199</v>
      </c>
      <c r="I437" s="154" t="s">
        <v>199</v>
      </c>
      <c r="J437" s="154" t="s">
        <v>199</v>
      </c>
      <c r="K437" s="154" t="s">
        <v>199</v>
      </c>
      <c r="L437" s="154" t="s">
        <v>199</v>
      </c>
      <c r="M437" s="154" t="s">
        <v>199</v>
      </c>
      <c r="N437" s="154" t="s">
        <v>199</v>
      </c>
      <c r="O437" s="154" t="s">
        <v>199</v>
      </c>
      <c r="P437" s="154" t="s">
        <v>199</v>
      </c>
      <c r="Q437" s="154" t="s">
        <v>199</v>
      </c>
      <c r="R437" s="154" t="s">
        <v>199</v>
      </c>
      <c r="S437" s="154" t="s">
        <v>199</v>
      </c>
      <c r="T437" s="154" t="s">
        <v>199</v>
      </c>
      <c r="U437" s="154" t="s">
        <v>199</v>
      </c>
      <c r="V437" s="154" t="s">
        <v>199</v>
      </c>
      <c r="W437" s="154" t="s">
        <v>199</v>
      </c>
      <c r="X437" s="154" t="s">
        <v>199</v>
      </c>
      <c r="Y437" s="154" t="s">
        <v>199</v>
      </c>
      <c r="Z437" s="154" t="s">
        <v>199</v>
      </c>
      <c r="AA437" s="154" t="s">
        <v>199</v>
      </c>
      <c r="AB437" s="154" t="s">
        <v>199</v>
      </c>
      <c r="AC437" s="154" t="s">
        <v>199</v>
      </c>
      <c r="AD437" s="154" t="s">
        <v>199</v>
      </c>
      <c r="AE437" s="154" t="s">
        <v>199</v>
      </c>
      <c r="AF437" s="154" t="s">
        <v>199</v>
      </c>
      <c r="AG437" s="153">
        <v>1138</v>
      </c>
      <c r="AH437" s="153">
        <v>1662</v>
      </c>
      <c r="AI437" s="154" t="s">
        <v>199</v>
      </c>
      <c r="AJ437" s="154" t="s">
        <v>199</v>
      </c>
      <c r="AK437" s="154" t="s">
        <v>199</v>
      </c>
      <c r="AL437" s="154" t="s">
        <v>199</v>
      </c>
      <c r="AM437" s="154" t="s">
        <v>199</v>
      </c>
      <c r="AN437" s="154" t="s">
        <v>199</v>
      </c>
      <c r="AO437" s="154" t="s">
        <v>199</v>
      </c>
      <c r="AP437" s="154" t="s">
        <v>199</v>
      </c>
      <c r="AQ437" s="154" t="s">
        <v>199</v>
      </c>
      <c r="AR437" s="154" t="s">
        <v>199</v>
      </c>
      <c r="AS437" s="154" t="s">
        <v>199</v>
      </c>
      <c r="AT437" s="154" t="s">
        <v>199</v>
      </c>
      <c r="AU437" s="154" t="s">
        <v>199</v>
      </c>
      <c r="AV437" s="154" t="s">
        <v>199</v>
      </c>
      <c r="AW437" s="153">
        <v>1902</v>
      </c>
      <c r="AX437" s="153">
        <v>2299</v>
      </c>
      <c r="AY437" s="153">
        <v>3735.8</v>
      </c>
      <c r="AZ437" s="153">
        <v>4274</v>
      </c>
      <c r="BA437" s="153">
        <v>1836</v>
      </c>
      <c r="BB437" s="153">
        <v>1528</v>
      </c>
      <c r="BC437" s="153">
        <v>2269</v>
      </c>
      <c r="BD437" s="153">
        <v>2638</v>
      </c>
      <c r="BE437" s="153">
        <v>1968</v>
      </c>
      <c r="BF437" s="153">
        <v>1393</v>
      </c>
      <c r="BG437" s="153">
        <v>3750</v>
      </c>
      <c r="BH437" s="153">
        <v>3868</v>
      </c>
      <c r="BI437" s="153">
        <v>564</v>
      </c>
      <c r="BJ437" s="153">
        <v>881</v>
      </c>
      <c r="BK437" s="153">
        <v>2440</v>
      </c>
      <c r="BL437" s="153">
        <v>2605</v>
      </c>
      <c r="BM437" s="153">
        <v>1730.2</v>
      </c>
      <c r="BN437" s="153">
        <v>561</v>
      </c>
      <c r="BO437" s="153">
        <v>3149</v>
      </c>
      <c r="BP437" s="153">
        <v>2912</v>
      </c>
      <c r="BQ437" s="153">
        <v>2309</v>
      </c>
      <c r="BR437" s="153">
        <v>2187</v>
      </c>
      <c r="BS437" s="153">
        <v>3093</v>
      </c>
      <c r="BT437" s="153">
        <v>2818</v>
      </c>
      <c r="BU437" s="153">
        <v>1778</v>
      </c>
      <c r="BV437" s="153">
        <v>764</v>
      </c>
      <c r="BW437" s="153">
        <v>2503</v>
      </c>
      <c r="BX437" s="153">
        <v>1581.8</v>
      </c>
      <c r="BY437" s="153">
        <v>1085</v>
      </c>
      <c r="BZ437" s="153">
        <v>896</v>
      </c>
      <c r="CA437" s="153">
        <v>2177</v>
      </c>
      <c r="CB437" s="153">
        <v>2455</v>
      </c>
      <c r="CC437" s="153">
        <v>2433</v>
      </c>
      <c r="CD437" s="153">
        <v>1148.8</v>
      </c>
      <c r="CE437" s="153">
        <v>2476</v>
      </c>
      <c r="CF437" s="153">
        <v>2106</v>
      </c>
      <c r="CG437" s="153">
        <v>1100</v>
      </c>
      <c r="CH437" s="153">
        <v>203.7</v>
      </c>
      <c r="CI437" s="153">
        <v>1690</v>
      </c>
      <c r="CJ437" s="153">
        <v>2470.9</v>
      </c>
      <c r="CK437" s="153">
        <v>1316</v>
      </c>
      <c r="CL437" s="153">
        <v>-87</v>
      </c>
      <c r="CM437" s="153">
        <v>2809</v>
      </c>
      <c r="CN437" s="153">
        <v>2112.1</v>
      </c>
      <c r="CO437" s="153">
        <v>2753.5</v>
      </c>
      <c r="CP437" s="153">
        <v>-623</v>
      </c>
      <c r="CQ437" s="153">
        <v>3615.3</v>
      </c>
      <c r="CR437" s="153">
        <v>3956</v>
      </c>
      <c r="CS437" s="153">
        <v>2199</v>
      </c>
      <c r="CT437" s="153">
        <v>-1412.4</v>
      </c>
      <c r="CU437" s="153">
        <v>3493</v>
      </c>
      <c r="CV437" s="153">
        <v>3565</v>
      </c>
      <c r="CW437" s="153">
        <v>1992</v>
      </c>
      <c r="CX437" s="153">
        <v>778</v>
      </c>
      <c r="CY437" s="153">
        <v>4856</v>
      </c>
      <c r="CZ437" s="153">
        <v>6037</v>
      </c>
      <c r="DA437" s="153">
        <v>2212</v>
      </c>
      <c r="DB437" s="154" t="s">
        <v>199</v>
      </c>
      <c r="DC437" s="154" t="s">
        <v>199</v>
      </c>
      <c r="DD437" s="154" t="s">
        <v>199</v>
      </c>
      <c r="DE437" s="154" t="s">
        <v>199</v>
      </c>
    </row>
    <row r="438" spans="1:109" x14ac:dyDescent="0.1">
      <c r="A438" s="113" t="s">
        <v>214</v>
      </c>
      <c r="B438" s="154" t="s">
        <v>199</v>
      </c>
      <c r="C438" s="154" t="s">
        <v>199</v>
      </c>
      <c r="D438" s="154" t="s">
        <v>199</v>
      </c>
      <c r="E438" s="154" t="s">
        <v>199</v>
      </c>
      <c r="F438" s="154" t="s">
        <v>199</v>
      </c>
      <c r="G438" s="154" t="s">
        <v>199</v>
      </c>
      <c r="H438" s="154" t="s">
        <v>199</v>
      </c>
      <c r="I438" s="154" t="s">
        <v>199</v>
      </c>
      <c r="J438" s="154" t="s">
        <v>199</v>
      </c>
      <c r="K438" s="154" t="s">
        <v>199</v>
      </c>
      <c r="L438" s="154" t="s">
        <v>199</v>
      </c>
      <c r="M438" s="154" t="s">
        <v>199</v>
      </c>
      <c r="N438" s="154" t="s">
        <v>199</v>
      </c>
      <c r="O438" s="154" t="s">
        <v>199</v>
      </c>
      <c r="P438" s="154" t="s">
        <v>199</v>
      </c>
      <c r="Q438" s="154" t="s">
        <v>199</v>
      </c>
      <c r="R438" s="154" t="s">
        <v>199</v>
      </c>
      <c r="S438" s="154" t="s">
        <v>199</v>
      </c>
      <c r="T438" s="154" t="s">
        <v>199</v>
      </c>
      <c r="U438" s="154" t="s">
        <v>199</v>
      </c>
      <c r="V438" s="154" t="s">
        <v>199</v>
      </c>
      <c r="W438" s="154" t="s">
        <v>199</v>
      </c>
      <c r="X438" s="154" t="s">
        <v>199</v>
      </c>
      <c r="Y438" s="154" t="s">
        <v>199</v>
      </c>
      <c r="Z438" s="154" t="s">
        <v>199</v>
      </c>
      <c r="AA438" s="154" t="s">
        <v>199</v>
      </c>
      <c r="AB438" s="154" t="s">
        <v>199</v>
      </c>
      <c r="AC438" s="154" t="s">
        <v>199</v>
      </c>
      <c r="AD438" s="154" t="s">
        <v>199</v>
      </c>
      <c r="AE438" s="154" t="s">
        <v>199</v>
      </c>
      <c r="AF438" s="154" t="s">
        <v>199</v>
      </c>
      <c r="AG438" s="148">
        <v>0</v>
      </c>
      <c r="AH438" s="148">
        <v>0</v>
      </c>
      <c r="AI438" s="154" t="s">
        <v>199</v>
      </c>
      <c r="AJ438" s="154" t="s">
        <v>199</v>
      </c>
      <c r="AK438" s="154" t="s">
        <v>199</v>
      </c>
      <c r="AL438" s="154" t="s">
        <v>199</v>
      </c>
      <c r="AM438" s="154" t="s">
        <v>199</v>
      </c>
      <c r="AN438" s="154" t="s">
        <v>199</v>
      </c>
      <c r="AO438" s="154" t="s">
        <v>199</v>
      </c>
      <c r="AP438" s="154" t="s">
        <v>199</v>
      </c>
      <c r="AQ438" s="154" t="s">
        <v>199</v>
      </c>
      <c r="AR438" s="154" t="s">
        <v>199</v>
      </c>
      <c r="AS438" s="154" t="s">
        <v>199</v>
      </c>
      <c r="AT438" s="154" t="s">
        <v>199</v>
      </c>
      <c r="AU438" s="154" t="s">
        <v>199</v>
      </c>
      <c r="AV438" s="154" t="s">
        <v>199</v>
      </c>
      <c r="AW438" s="148">
        <v>0</v>
      </c>
      <c r="AX438" s="148">
        <v>0</v>
      </c>
      <c r="AY438" s="148">
        <v>254.1</v>
      </c>
      <c r="AZ438" s="148">
        <v>0</v>
      </c>
      <c r="BA438" s="148">
        <v>493.5</v>
      </c>
      <c r="BB438" s="148">
        <v>371</v>
      </c>
      <c r="BC438" s="148">
        <v>497.5</v>
      </c>
      <c r="BD438" s="148">
        <v>235</v>
      </c>
      <c r="BE438" s="148">
        <v>377</v>
      </c>
      <c r="BF438" s="148">
        <v>1448.5</v>
      </c>
      <c r="BG438" s="148">
        <v>311.44441999999998</v>
      </c>
      <c r="BH438" s="148">
        <v>29.598240000000001</v>
      </c>
      <c r="BI438" s="148">
        <v>591.64234999999996</v>
      </c>
      <c r="BJ438" s="148">
        <v>988.61706000000004</v>
      </c>
      <c r="BK438" s="148">
        <v>466.83256</v>
      </c>
      <c r="BL438" s="148">
        <v>556.31921</v>
      </c>
      <c r="BM438" s="148">
        <v>421.21649000000002</v>
      </c>
      <c r="BN438" s="148">
        <v>1063.55558</v>
      </c>
      <c r="BO438" s="148">
        <v>465.56096000000002</v>
      </c>
      <c r="BP438" s="148">
        <v>135.51</v>
      </c>
      <c r="BQ438" s="148">
        <v>588.11650999999995</v>
      </c>
      <c r="BR438" s="148">
        <v>430.94358999999997</v>
      </c>
      <c r="BS438" s="148">
        <v>91.046999999999997</v>
      </c>
      <c r="BT438" s="148">
        <v>350.32017000000002</v>
      </c>
      <c r="BU438" s="148">
        <v>434.51071999999999</v>
      </c>
      <c r="BV438" s="148">
        <v>208.14471</v>
      </c>
      <c r="BW438" s="148">
        <v>587.24931000000004</v>
      </c>
      <c r="BX438" s="148">
        <v>733.77542000000005</v>
      </c>
      <c r="BY438" s="148">
        <v>727.56763000000001</v>
      </c>
      <c r="BZ438" s="148">
        <v>711</v>
      </c>
      <c r="CA438" s="148">
        <v>608.02650000000006</v>
      </c>
      <c r="CB438" s="148">
        <v>613.11401999999998</v>
      </c>
      <c r="CC438" s="148">
        <v>155.00609</v>
      </c>
      <c r="CD438" s="148">
        <v>426.95084000000003</v>
      </c>
      <c r="CE438" s="148">
        <v>563.43133</v>
      </c>
      <c r="CF438" s="148">
        <v>139.64778000000001</v>
      </c>
      <c r="CG438" s="148">
        <v>72.551879999999997</v>
      </c>
      <c r="CH438" s="148">
        <v>778.15</v>
      </c>
      <c r="CI438" s="148">
        <v>0</v>
      </c>
      <c r="CJ438" s="148">
        <v>315.05</v>
      </c>
      <c r="CK438" s="148">
        <v>556.23290999999995</v>
      </c>
      <c r="CL438" s="148">
        <v>951.73352</v>
      </c>
      <c r="CM438" s="148">
        <v>1237.29016</v>
      </c>
      <c r="CN438" s="148">
        <v>692.16481999999996</v>
      </c>
      <c r="CO438" s="148">
        <v>43.141240000000003</v>
      </c>
      <c r="CP438" s="148">
        <v>958.75059999999996</v>
      </c>
      <c r="CQ438" s="148">
        <v>707.47388999999998</v>
      </c>
      <c r="CR438" s="148">
        <v>193.92151999999999</v>
      </c>
      <c r="CS438" s="148">
        <v>815.5444</v>
      </c>
      <c r="CT438" s="148">
        <v>1965.1323400000001</v>
      </c>
      <c r="CU438" s="148">
        <v>747.63157000000001</v>
      </c>
      <c r="CV438" s="148">
        <v>936.18911000000003</v>
      </c>
      <c r="CW438" s="148">
        <v>432.96172000000001</v>
      </c>
      <c r="CX438" s="148">
        <v>0</v>
      </c>
      <c r="CY438" s="148">
        <v>0</v>
      </c>
      <c r="CZ438" s="148">
        <v>0</v>
      </c>
      <c r="DA438" s="148">
        <v>0</v>
      </c>
      <c r="DB438" s="154" t="s">
        <v>199</v>
      </c>
      <c r="DC438" s="154" t="s">
        <v>199</v>
      </c>
      <c r="DD438" s="154" t="s">
        <v>199</v>
      </c>
      <c r="DE438" s="154" t="s">
        <v>199</v>
      </c>
    </row>
    <row r="439" spans="1:109" x14ac:dyDescent="0.1">
      <c r="A439" s="113" t="s">
        <v>215</v>
      </c>
      <c r="B439" s="154" t="s">
        <v>199</v>
      </c>
      <c r="C439" s="154" t="s">
        <v>199</v>
      </c>
      <c r="D439" s="154" t="s">
        <v>199</v>
      </c>
      <c r="E439" s="154" t="s">
        <v>199</v>
      </c>
      <c r="F439" s="154" t="s">
        <v>199</v>
      </c>
      <c r="G439" s="154" t="s">
        <v>199</v>
      </c>
      <c r="H439" s="154" t="s">
        <v>199</v>
      </c>
      <c r="I439" s="154" t="s">
        <v>199</v>
      </c>
      <c r="J439" s="154" t="s">
        <v>199</v>
      </c>
      <c r="K439" s="154" t="s">
        <v>199</v>
      </c>
      <c r="L439" s="154" t="s">
        <v>199</v>
      </c>
      <c r="M439" s="154" t="s">
        <v>199</v>
      </c>
      <c r="N439" s="154" t="s">
        <v>199</v>
      </c>
      <c r="O439" s="154" t="s">
        <v>199</v>
      </c>
      <c r="P439" s="154" t="s">
        <v>199</v>
      </c>
      <c r="Q439" s="154" t="s">
        <v>199</v>
      </c>
      <c r="R439" s="154" t="s">
        <v>199</v>
      </c>
      <c r="S439" s="154" t="s">
        <v>199</v>
      </c>
      <c r="T439" s="154" t="s">
        <v>199</v>
      </c>
      <c r="U439" s="154" t="s">
        <v>199</v>
      </c>
      <c r="V439" s="154" t="s">
        <v>199</v>
      </c>
      <c r="W439" s="154" t="s">
        <v>199</v>
      </c>
      <c r="X439" s="154" t="s">
        <v>199</v>
      </c>
      <c r="Y439" s="154" t="s">
        <v>199</v>
      </c>
      <c r="Z439" s="154" t="s">
        <v>199</v>
      </c>
      <c r="AA439" s="154" t="s">
        <v>199</v>
      </c>
      <c r="AB439" s="154" t="s">
        <v>199</v>
      </c>
      <c r="AC439" s="154" t="s">
        <v>199</v>
      </c>
      <c r="AD439" s="154" t="s">
        <v>199</v>
      </c>
      <c r="AE439" s="154" t="s">
        <v>199</v>
      </c>
      <c r="AF439" s="154" t="s">
        <v>199</v>
      </c>
      <c r="AG439" s="154" t="s">
        <v>177</v>
      </c>
      <c r="AH439" s="154" t="s">
        <v>177</v>
      </c>
      <c r="AI439" s="154" t="s">
        <v>199</v>
      </c>
      <c r="AJ439" s="154" t="s">
        <v>199</v>
      </c>
      <c r="AK439" s="154" t="s">
        <v>199</v>
      </c>
      <c r="AL439" s="154" t="s">
        <v>199</v>
      </c>
      <c r="AM439" s="154" t="s">
        <v>199</v>
      </c>
      <c r="AN439" s="154" t="s">
        <v>199</v>
      </c>
      <c r="AO439" s="154" t="s">
        <v>199</v>
      </c>
      <c r="AP439" s="154" t="s">
        <v>199</v>
      </c>
      <c r="AQ439" s="154" t="s">
        <v>199</v>
      </c>
      <c r="AR439" s="154" t="s">
        <v>199</v>
      </c>
      <c r="AS439" s="154" t="s">
        <v>199</v>
      </c>
      <c r="AT439" s="154" t="s">
        <v>199</v>
      </c>
      <c r="AU439" s="154" t="s">
        <v>199</v>
      </c>
      <c r="AV439" s="154" t="s">
        <v>199</v>
      </c>
      <c r="AW439" s="154" t="s">
        <v>177</v>
      </c>
      <c r="AX439" s="154" t="s">
        <v>177</v>
      </c>
      <c r="AY439" s="154" t="s">
        <v>233</v>
      </c>
      <c r="AZ439" s="154" t="s">
        <v>177</v>
      </c>
      <c r="BA439" s="154" t="s">
        <v>233</v>
      </c>
      <c r="BB439" s="154" t="s">
        <v>233</v>
      </c>
      <c r="BC439" s="154" t="s">
        <v>233</v>
      </c>
      <c r="BD439" s="154" t="s">
        <v>233</v>
      </c>
      <c r="BE439" s="154" t="s">
        <v>233</v>
      </c>
      <c r="BF439" s="154" t="s">
        <v>233</v>
      </c>
      <c r="BG439" s="154" t="s">
        <v>216</v>
      </c>
      <c r="BH439" s="154" t="s">
        <v>216</v>
      </c>
      <c r="BI439" s="154" t="s">
        <v>216</v>
      </c>
      <c r="BJ439" s="154" t="s">
        <v>260</v>
      </c>
      <c r="BK439" s="154" t="s">
        <v>164</v>
      </c>
      <c r="BL439" s="154" t="s">
        <v>240</v>
      </c>
      <c r="BM439" s="154" t="s">
        <v>164</v>
      </c>
      <c r="BN439" s="154" t="s">
        <v>240</v>
      </c>
      <c r="BO439" s="154" t="s">
        <v>262</v>
      </c>
      <c r="BP439" s="154" t="s">
        <v>164</v>
      </c>
      <c r="BQ439" s="154" t="s">
        <v>262</v>
      </c>
      <c r="BR439" s="154" t="s">
        <v>243</v>
      </c>
      <c r="BS439" s="154" t="s">
        <v>216</v>
      </c>
      <c r="BT439" s="154" t="s">
        <v>455</v>
      </c>
      <c r="BU439" s="154" t="s">
        <v>260</v>
      </c>
      <c r="BV439" s="154" t="s">
        <v>455</v>
      </c>
      <c r="BW439" s="154" t="s">
        <v>260</v>
      </c>
      <c r="BX439" s="154" t="s">
        <v>260</v>
      </c>
      <c r="BY439" s="154" t="s">
        <v>164</v>
      </c>
      <c r="BZ439" s="154" t="s">
        <v>241</v>
      </c>
      <c r="CA439" s="154" t="s">
        <v>455</v>
      </c>
      <c r="CB439" s="154" t="s">
        <v>260</v>
      </c>
      <c r="CC439" s="154" t="s">
        <v>216</v>
      </c>
      <c r="CD439" s="154" t="s">
        <v>260</v>
      </c>
      <c r="CE439" s="154" t="s">
        <v>216</v>
      </c>
      <c r="CF439" s="154" t="s">
        <v>216</v>
      </c>
      <c r="CG439" s="154" t="s">
        <v>216</v>
      </c>
      <c r="CH439" s="154" t="s">
        <v>233</v>
      </c>
      <c r="CI439" s="154" t="s">
        <v>283</v>
      </c>
      <c r="CJ439" s="154" t="s">
        <v>233</v>
      </c>
      <c r="CK439" s="154" t="s">
        <v>216</v>
      </c>
      <c r="CL439" s="154" t="s">
        <v>260</v>
      </c>
      <c r="CM439" s="154" t="s">
        <v>216</v>
      </c>
      <c r="CN439" s="154" t="s">
        <v>216</v>
      </c>
      <c r="CO439" s="154" t="s">
        <v>216</v>
      </c>
      <c r="CP439" s="154" t="s">
        <v>216</v>
      </c>
      <c r="CQ439" s="154" t="s">
        <v>216</v>
      </c>
      <c r="CR439" s="154" t="s">
        <v>216</v>
      </c>
      <c r="CS439" s="154" t="s">
        <v>216</v>
      </c>
      <c r="CT439" s="154" t="s">
        <v>216</v>
      </c>
      <c r="CU439" s="154" t="s">
        <v>216</v>
      </c>
      <c r="CV439" s="154" t="s">
        <v>216</v>
      </c>
      <c r="CW439" s="154" t="s">
        <v>216</v>
      </c>
      <c r="CX439" s="154" t="s">
        <v>177</v>
      </c>
      <c r="CY439" s="154" t="s">
        <v>177</v>
      </c>
      <c r="CZ439" s="154" t="s">
        <v>177</v>
      </c>
      <c r="DA439" s="154" t="s">
        <v>177</v>
      </c>
      <c r="DB439" s="154" t="s">
        <v>199</v>
      </c>
      <c r="DC439" s="154" t="s">
        <v>199</v>
      </c>
      <c r="DD439" s="154" t="s">
        <v>199</v>
      </c>
      <c r="DE439" s="154" t="s">
        <v>199</v>
      </c>
    </row>
    <row r="440" spans="1:109" x14ac:dyDescent="0.1">
      <c r="A440" s="113" t="s">
        <v>237</v>
      </c>
      <c r="B440" s="154" t="s">
        <v>199</v>
      </c>
      <c r="C440" s="154" t="s">
        <v>199</v>
      </c>
      <c r="D440" s="154" t="s">
        <v>199</v>
      </c>
      <c r="E440" s="154" t="s">
        <v>199</v>
      </c>
      <c r="F440" s="154" t="s">
        <v>199</v>
      </c>
      <c r="G440" s="154" t="s">
        <v>199</v>
      </c>
      <c r="H440" s="154" t="s">
        <v>199</v>
      </c>
      <c r="I440" s="154" t="s">
        <v>199</v>
      </c>
      <c r="J440" s="154" t="s">
        <v>199</v>
      </c>
      <c r="K440" s="154" t="s">
        <v>199</v>
      </c>
      <c r="L440" s="154" t="s">
        <v>199</v>
      </c>
      <c r="M440" s="154" t="s">
        <v>199</v>
      </c>
      <c r="N440" s="154" t="s">
        <v>199</v>
      </c>
      <c r="O440" s="154" t="s">
        <v>199</v>
      </c>
      <c r="P440" s="154" t="s">
        <v>199</v>
      </c>
      <c r="Q440" s="154" t="s">
        <v>199</v>
      </c>
      <c r="R440" s="154" t="s">
        <v>199</v>
      </c>
      <c r="S440" s="154" t="s">
        <v>199</v>
      </c>
      <c r="T440" s="154" t="s">
        <v>199</v>
      </c>
      <c r="U440" s="154" t="s">
        <v>199</v>
      </c>
      <c r="V440" s="154" t="s">
        <v>199</v>
      </c>
      <c r="W440" s="154" t="s">
        <v>199</v>
      </c>
      <c r="X440" s="154" t="s">
        <v>199</v>
      </c>
      <c r="Y440" s="154" t="s">
        <v>199</v>
      </c>
      <c r="Z440" s="154" t="s">
        <v>199</v>
      </c>
      <c r="AA440" s="154" t="s">
        <v>199</v>
      </c>
      <c r="AB440" s="154" t="s">
        <v>199</v>
      </c>
      <c r="AC440" s="154" t="s">
        <v>199</v>
      </c>
      <c r="AD440" s="154" t="s">
        <v>199</v>
      </c>
      <c r="AE440" s="154" t="s">
        <v>199</v>
      </c>
      <c r="AF440" s="154" t="s">
        <v>199</v>
      </c>
      <c r="AG440" s="154" t="s">
        <v>238</v>
      </c>
      <c r="AH440" s="154" t="s">
        <v>238</v>
      </c>
      <c r="AI440" s="154" t="s">
        <v>199</v>
      </c>
      <c r="AJ440" s="154" t="s">
        <v>199</v>
      </c>
      <c r="AK440" s="154" t="s">
        <v>199</v>
      </c>
      <c r="AL440" s="154" t="s">
        <v>199</v>
      </c>
      <c r="AM440" s="154" t="s">
        <v>199</v>
      </c>
      <c r="AN440" s="154" t="s">
        <v>199</v>
      </c>
      <c r="AO440" s="154" t="s">
        <v>199</v>
      </c>
      <c r="AP440" s="154" t="s">
        <v>199</v>
      </c>
      <c r="AQ440" s="154" t="s">
        <v>199</v>
      </c>
      <c r="AR440" s="154" t="s">
        <v>199</v>
      </c>
      <c r="AS440" s="154" t="s">
        <v>199</v>
      </c>
      <c r="AT440" s="154" t="s">
        <v>199</v>
      </c>
      <c r="AU440" s="154" t="s">
        <v>199</v>
      </c>
      <c r="AV440" s="154" t="s">
        <v>199</v>
      </c>
      <c r="AW440" s="154" t="s">
        <v>238</v>
      </c>
      <c r="AX440" s="154" t="s">
        <v>238</v>
      </c>
      <c r="AY440" s="154" t="s">
        <v>238</v>
      </c>
      <c r="AZ440" s="154" t="s">
        <v>238</v>
      </c>
      <c r="BA440" s="154" t="s">
        <v>238</v>
      </c>
      <c r="BB440" s="154" t="s">
        <v>238</v>
      </c>
      <c r="BC440" s="154" t="s">
        <v>238</v>
      </c>
      <c r="BD440" s="154" t="s">
        <v>238</v>
      </c>
      <c r="BE440" s="154" t="s">
        <v>238</v>
      </c>
      <c r="BF440" s="154" t="s">
        <v>238</v>
      </c>
      <c r="BG440" s="154" t="s">
        <v>238</v>
      </c>
      <c r="BH440" s="154" t="s">
        <v>238</v>
      </c>
      <c r="BI440" s="154" t="s">
        <v>238</v>
      </c>
      <c r="BJ440" s="154" t="s">
        <v>238</v>
      </c>
      <c r="BK440" s="154" t="s">
        <v>238</v>
      </c>
      <c r="BL440" s="154" t="s">
        <v>238</v>
      </c>
      <c r="BM440" s="154" t="s">
        <v>238</v>
      </c>
      <c r="BN440" s="154" t="s">
        <v>238</v>
      </c>
      <c r="BO440" s="154" t="s">
        <v>238</v>
      </c>
      <c r="BP440" s="154" t="s">
        <v>238</v>
      </c>
      <c r="BQ440" s="154" t="s">
        <v>238</v>
      </c>
      <c r="BR440" s="154" t="s">
        <v>238</v>
      </c>
      <c r="BS440" s="154" t="s">
        <v>238</v>
      </c>
      <c r="BT440" s="154" t="s">
        <v>238</v>
      </c>
      <c r="BU440" s="154" t="s">
        <v>238</v>
      </c>
      <c r="BV440" s="154" t="s">
        <v>238</v>
      </c>
      <c r="BW440" s="154" t="s">
        <v>238</v>
      </c>
      <c r="BX440" s="154" t="s">
        <v>238</v>
      </c>
      <c r="BY440" s="154" t="s">
        <v>238</v>
      </c>
      <c r="BZ440" s="154" t="s">
        <v>238</v>
      </c>
      <c r="CA440" s="154" t="s">
        <v>238</v>
      </c>
      <c r="CB440" s="154" t="s">
        <v>238</v>
      </c>
      <c r="CC440" s="154" t="s">
        <v>238</v>
      </c>
      <c r="CD440" s="154" t="s">
        <v>238</v>
      </c>
      <c r="CE440" s="154" t="s">
        <v>238</v>
      </c>
      <c r="CF440" s="154" t="s">
        <v>238</v>
      </c>
      <c r="CG440" s="154" t="s">
        <v>238</v>
      </c>
      <c r="CH440" s="154" t="s">
        <v>238</v>
      </c>
      <c r="CI440" s="154" t="s">
        <v>238</v>
      </c>
      <c r="CJ440" s="154" t="s">
        <v>238</v>
      </c>
      <c r="CK440" s="154" t="s">
        <v>238</v>
      </c>
      <c r="CL440" s="154" t="s">
        <v>238</v>
      </c>
      <c r="CM440" s="154" t="s">
        <v>238</v>
      </c>
      <c r="CN440" s="154" t="s">
        <v>238</v>
      </c>
      <c r="CO440" s="154" t="s">
        <v>238</v>
      </c>
      <c r="CP440" s="154" t="s">
        <v>238</v>
      </c>
      <c r="CQ440" s="154" t="s">
        <v>238</v>
      </c>
      <c r="CR440" s="154" t="s">
        <v>238</v>
      </c>
      <c r="CS440" s="154" t="s">
        <v>238</v>
      </c>
      <c r="CT440" s="154" t="s">
        <v>238</v>
      </c>
      <c r="CU440" s="154" t="s">
        <v>238</v>
      </c>
      <c r="CV440" s="154" t="s">
        <v>238</v>
      </c>
      <c r="CW440" s="154" t="s">
        <v>238</v>
      </c>
      <c r="CX440" s="154" t="s">
        <v>238</v>
      </c>
      <c r="CY440" s="154" t="s">
        <v>238</v>
      </c>
      <c r="CZ440" s="154" t="s">
        <v>238</v>
      </c>
      <c r="DA440" s="154" t="s">
        <v>238</v>
      </c>
      <c r="DB440" s="154" t="s">
        <v>199</v>
      </c>
      <c r="DC440" s="154" t="s">
        <v>199</v>
      </c>
      <c r="DD440" s="154" t="s">
        <v>199</v>
      </c>
      <c r="DE440" s="154" t="s">
        <v>199</v>
      </c>
    </row>
    <row r="441" spans="1:109" x14ac:dyDescent="0.1">
      <c r="A441" s="115" t="s">
        <v>330</v>
      </c>
      <c r="B441" s="154" t="s">
        <v>199</v>
      </c>
      <c r="C441" s="154" t="s">
        <v>199</v>
      </c>
      <c r="D441" s="154" t="s">
        <v>199</v>
      </c>
      <c r="E441" s="154" t="s">
        <v>199</v>
      </c>
      <c r="F441" s="154" t="s">
        <v>199</v>
      </c>
      <c r="G441" s="154" t="s">
        <v>199</v>
      </c>
      <c r="H441" s="154" t="s">
        <v>199</v>
      </c>
      <c r="I441" s="154" t="s">
        <v>199</v>
      </c>
      <c r="J441" s="154" t="s">
        <v>199</v>
      </c>
      <c r="K441" s="154" t="s">
        <v>199</v>
      </c>
      <c r="L441" s="154" t="s">
        <v>199</v>
      </c>
      <c r="M441" s="154" t="s">
        <v>199</v>
      </c>
      <c r="N441" s="154" t="s">
        <v>199</v>
      </c>
      <c r="O441" s="154" t="s">
        <v>199</v>
      </c>
      <c r="P441" s="154" t="s">
        <v>199</v>
      </c>
      <c r="Q441" s="154" t="s">
        <v>199</v>
      </c>
      <c r="R441" s="154" t="s">
        <v>199</v>
      </c>
      <c r="S441" s="154" t="s">
        <v>199</v>
      </c>
      <c r="T441" s="154" t="s">
        <v>199</v>
      </c>
      <c r="U441" s="154" t="s">
        <v>199</v>
      </c>
      <c r="V441" s="154" t="s">
        <v>199</v>
      </c>
      <c r="W441" s="154" t="s">
        <v>199</v>
      </c>
      <c r="X441" s="154" t="s">
        <v>199</v>
      </c>
      <c r="Y441" s="154" t="s">
        <v>199</v>
      </c>
      <c r="Z441" s="154" t="s">
        <v>199</v>
      </c>
      <c r="AA441" s="154" t="s">
        <v>199</v>
      </c>
      <c r="AB441" s="154" t="s">
        <v>199</v>
      </c>
      <c r="AC441" s="152">
        <v>-266</v>
      </c>
      <c r="AD441" s="152">
        <v>-256</v>
      </c>
      <c r="AE441" s="152">
        <v>-370</v>
      </c>
      <c r="AF441" s="152">
        <v>-499</v>
      </c>
      <c r="AG441" s="152">
        <v>-447</v>
      </c>
      <c r="AH441" s="152">
        <v>-350</v>
      </c>
      <c r="AI441" s="152">
        <v>-420</v>
      </c>
      <c r="AJ441" s="152">
        <v>-321</v>
      </c>
      <c r="AK441" s="152">
        <v>-557</v>
      </c>
      <c r="AL441" s="152">
        <v>-372</v>
      </c>
      <c r="AM441" s="152">
        <v>-478</v>
      </c>
      <c r="AN441" s="154" t="s">
        <v>199</v>
      </c>
      <c r="AO441" s="152">
        <v>-598</v>
      </c>
      <c r="AP441" s="152">
        <v>-467</v>
      </c>
      <c r="AQ441" s="152">
        <v>-513</v>
      </c>
      <c r="AR441" s="152">
        <v>-419</v>
      </c>
      <c r="AS441" s="152">
        <v>-594</v>
      </c>
      <c r="AT441" s="152">
        <v>-393</v>
      </c>
      <c r="AU441" s="152">
        <v>-500</v>
      </c>
      <c r="AV441" s="152">
        <v>-442</v>
      </c>
      <c r="AW441" s="152">
        <v>-880</v>
      </c>
      <c r="AX441" s="152">
        <v>-589</v>
      </c>
      <c r="AY441" s="152">
        <v>-601</v>
      </c>
      <c r="AZ441" s="152">
        <v>-725</v>
      </c>
      <c r="BA441" s="152">
        <v>-1005</v>
      </c>
      <c r="BB441" s="152">
        <v>-592</v>
      </c>
      <c r="BC441" s="152">
        <v>-713</v>
      </c>
      <c r="BD441" s="152">
        <v>-650</v>
      </c>
      <c r="BE441" s="152">
        <v>-882</v>
      </c>
      <c r="BF441" s="152">
        <v>-498</v>
      </c>
      <c r="BG441" s="152">
        <v>-571</v>
      </c>
      <c r="BH441" s="152">
        <v>-549</v>
      </c>
      <c r="BI441" s="152">
        <v>-925</v>
      </c>
      <c r="BJ441" s="152">
        <v>-449</v>
      </c>
      <c r="BK441" s="152">
        <v>-581</v>
      </c>
      <c r="BL441" s="152">
        <v>-588</v>
      </c>
      <c r="BM441" s="152">
        <v>-788</v>
      </c>
      <c r="BN441" s="152">
        <v>-516</v>
      </c>
      <c r="BO441" s="152">
        <v>-598</v>
      </c>
      <c r="BP441" s="152">
        <v>-556</v>
      </c>
      <c r="BQ441" s="152">
        <v>-883</v>
      </c>
      <c r="BR441" s="152">
        <v>-536</v>
      </c>
      <c r="BS441" s="152">
        <v>-549</v>
      </c>
      <c r="BT441" s="152">
        <v>-476</v>
      </c>
      <c r="BU441" s="152">
        <v>-701</v>
      </c>
      <c r="BV441" s="152">
        <v>-442</v>
      </c>
      <c r="BW441" s="152">
        <v>-390</v>
      </c>
      <c r="BX441" s="152">
        <v>-362</v>
      </c>
      <c r="BY441" s="152">
        <v>-481</v>
      </c>
      <c r="BZ441" s="152">
        <v>-274</v>
      </c>
      <c r="CA441" s="152">
        <v>-338</v>
      </c>
      <c r="CB441" s="152">
        <v>-305</v>
      </c>
      <c r="CC441" s="152">
        <v>-430</v>
      </c>
      <c r="CD441" s="152">
        <v>-364</v>
      </c>
      <c r="CE441" s="152">
        <v>-403</v>
      </c>
      <c r="CF441" s="152">
        <v>-439</v>
      </c>
      <c r="CG441" s="152">
        <v>-848</v>
      </c>
      <c r="CH441" s="152">
        <v>-327</v>
      </c>
      <c r="CI441" s="152">
        <v>-209</v>
      </c>
      <c r="CJ441" s="152">
        <v>-223</v>
      </c>
      <c r="CK441" s="152">
        <v>-418</v>
      </c>
      <c r="CL441" s="152">
        <v>-216</v>
      </c>
      <c r="CM441" s="152">
        <v>-234</v>
      </c>
      <c r="CN441" s="152">
        <v>-278</v>
      </c>
      <c r="CO441" s="152">
        <v>-639</v>
      </c>
      <c r="CP441" s="152">
        <v>-217</v>
      </c>
      <c r="CQ441" s="152">
        <v>-270</v>
      </c>
      <c r="CR441" s="152">
        <v>-289</v>
      </c>
      <c r="CS441" s="152">
        <v>-708</v>
      </c>
      <c r="CT441" s="153">
        <v>-371.38988000000001</v>
      </c>
      <c r="CU441" s="153">
        <v>-422.31447000000003</v>
      </c>
      <c r="CV441" s="153">
        <v>-486.21379000000002</v>
      </c>
      <c r="CW441" s="153">
        <v>-608.90641000000005</v>
      </c>
      <c r="CX441" s="153">
        <v>-451.67935999999997</v>
      </c>
      <c r="CY441" s="153">
        <v>-536.20745999999997</v>
      </c>
      <c r="CZ441" s="153">
        <v>-557.26148000000001</v>
      </c>
      <c r="DA441" s="153">
        <v>-772.00909999999999</v>
      </c>
      <c r="DB441" s="153">
        <v>-303.34321999999997</v>
      </c>
      <c r="DC441" s="153">
        <v>-392.48315000000002</v>
      </c>
      <c r="DD441" s="153">
        <v>-453.62488999999999</v>
      </c>
      <c r="DE441" s="153">
        <v>-957.36743999999999</v>
      </c>
    </row>
    <row r="442" spans="1:109" x14ac:dyDescent="0.1">
      <c r="A442" s="113" t="s">
        <v>210</v>
      </c>
      <c r="B442" s="154" t="s">
        <v>199</v>
      </c>
      <c r="C442" s="154" t="s">
        <v>199</v>
      </c>
      <c r="D442" s="154" t="s">
        <v>199</v>
      </c>
      <c r="E442" s="154" t="s">
        <v>199</v>
      </c>
      <c r="F442" s="154" t="s">
        <v>199</v>
      </c>
      <c r="G442" s="154" t="s">
        <v>199</v>
      </c>
      <c r="H442" s="154" t="s">
        <v>199</v>
      </c>
      <c r="I442" s="154" t="s">
        <v>199</v>
      </c>
      <c r="J442" s="154" t="s">
        <v>199</v>
      </c>
      <c r="K442" s="154" t="s">
        <v>199</v>
      </c>
      <c r="L442" s="154" t="s">
        <v>199</v>
      </c>
      <c r="M442" s="154" t="s">
        <v>199</v>
      </c>
      <c r="N442" s="154" t="s">
        <v>199</v>
      </c>
      <c r="O442" s="154" t="s">
        <v>199</v>
      </c>
      <c r="P442" s="154" t="s">
        <v>199</v>
      </c>
      <c r="Q442" s="154" t="s">
        <v>199</v>
      </c>
      <c r="R442" s="154" t="s">
        <v>199</v>
      </c>
      <c r="S442" s="154" t="s">
        <v>199</v>
      </c>
      <c r="T442" s="154" t="s">
        <v>199</v>
      </c>
      <c r="U442" s="154" t="s">
        <v>199</v>
      </c>
      <c r="V442" s="154" t="s">
        <v>199</v>
      </c>
      <c r="W442" s="154" t="s">
        <v>199</v>
      </c>
      <c r="X442" s="154" t="s">
        <v>199</v>
      </c>
      <c r="Y442" s="154" t="s">
        <v>199</v>
      </c>
      <c r="Z442" s="154" t="s">
        <v>199</v>
      </c>
      <c r="AA442" s="154" t="s">
        <v>199</v>
      </c>
      <c r="AB442" s="154" t="s">
        <v>199</v>
      </c>
      <c r="AC442" s="153">
        <v>-221.5</v>
      </c>
      <c r="AD442" s="153">
        <v>-280</v>
      </c>
      <c r="AE442" s="153">
        <v>-348.5</v>
      </c>
      <c r="AF442" s="153">
        <v>-350</v>
      </c>
      <c r="AG442" s="153">
        <v>-309</v>
      </c>
      <c r="AH442" s="153">
        <v>-223</v>
      </c>
      <c r="AI442" s="153">
        <v>-423</v>
      </c>
      <c r="AJ442" s="153">
        <v>-398</v>
      </c>
      <c r="AK442" s="153">
        <v>-366</v>
      </c>
      <c r="AL442" s="153">
        <v>-356.5</v>
      </c>
      <c r="AM442" s="153">
        <v>-384</v>
      </c>
      <c r="AN442" s="154" t="s">
        <v>199</v>
      </c>
      <c r="AO442" s="153">
        <v>-614</v>
      </c>
      <c r="AP442" s="153">
        <v>-405</v>
      </c>
      <c r="AQ442" s="153">
        <v>-536</v>
      </c>
      <c r="AR442" s="153">
        <v>-449</v>
      </c>
      <c r="AS442" s="153">
        <v>-676</v>
      </c>
      <c r="AT442" s="153">
        <v>-465</v>
      </c>
      <c r="AU442" s="153">
        <v>-492.88</v>
      </c>
      <c r="AV442" s="153">
        <v>-421.17</v>
      </c>
      <c r="AW442" s="153">
        <v>-664.12</v>
      </c>
      <c r="AX442" s="153">
        <v>-643.94500000000005</v>
      </c>
      <c r="AY442" s="153">
        <v>-756.97500000000002</v>
      </c>
      <c r="AZ442" s="153">
        <v>-864.46333000000004</v>
      </c>
      <c r="BA442" s="153">
        <v>-990.05</v>
      </c>
      <c r="BB442" s="153">
        <v>-677.25</v>
      </c>
      <c r="BC442" s="153">
        <v>-808.66666999999995</v>
      </c>
      <c r="BD442" s="153">
        <v>-768.75</v>
      </c>
      <c r="BE442" s="153">
        <v>-972.66666999999995</v>
      </c>
      <c r="BF442" s="153">
        <v>-628.65</v>
      </c>
      <c r="BG442" s="153">
        <v>-733.63400000000001</v>
      </c>
      <c r="BH442" s="153">
        <v>-644.505</v>
      </c>
      <c r="BI442" s="153">
        <v>-1023.27</v>
      </c>
      <c r="BJ442" s="153">
        <v>-542.13153</v>
      </c>
      <c r="BK442" s="153">
        <v>-617.31158000000005</v>
      </c>
      <c r="BL442" s="153">
        <v>-584.11578999999995</v>
      </c>
      <c r="BM442" s="153">
        <v>-795.09666000000004</v>
      </c>
      <c r="BN442" s="153">
        <v>-498.79710999999998</v>
      </c>
      <c r="BO442" s="153">
        <v>-616.40408000000002</v>
      </c>
      <c r="BP442" s="153">
        <v>-597.91309999999999</v>
      </c>
      <c r="BQ442" s="153">
        <v>-769.6807</v>
      </c>
      <c r="BR442" s="153">
        <v>-563.04075</v>
      </c>
      <c r="BS442" s="153">
        <v>-608.60195999999996</v>
      </c>
      <c r="BT442" s="153">
        <v>-512.56254999999999</v>
      </c>
      <c r="BU442" s="153">
        <v>-854.76333</v>
      </c>
      <c r="BV442" s="153">
        <v>-536.73240999999996</v>
      </c>
      <c r="BW442" s="153">
        <v>-583.52967999999998</v>
      </c>
      <c r="BX442" s="153">
        <v>-602.37157999999999</v>
      </c>
      <c r="BY442" s="153">
        <v>-720.91377</v>
      </c>
      <c r="BZ442" s="153">
        <v>-453.84327000000002</v>
      </c>
      <c r="CA442" s="153">
        <v>-525.14374999999995</v>
      </c>
      <c r="CB442" s="153">
        <v>-466.60363999999998</v>
      </c>
      <c r="CC442" s="153">
        <v>-741.56619999999998</v>
      </c>
      <c r="CD442" s="153">
        <v>-424.57607000000002</v>
      </c>
      <c r="CE442" s="153">
        <v>-538.36400000000003</v>
      </c>
      <c r="CF442" s="153">
        <v>-792.76637000000005</v>
      </c>
      <c r="CG442" s="153">
        <v>-969.53570999999999</v>
      </c>
      <c r="CH442" s="153">
        <v>-324.80653999999998</v>
      </c>
      <c r="CI442" s="153">
        <v>-269.72205000000002</v>
      </c>
      <c r="CJ442" s="153">
        <v>-301.66241000000002</v>
      </c>
      <c r="CK442" s="153">
        <v>-379.29401999999999</v>
      </c>
      <c r="CL442" s="153">
        <v>-365.68536999999998</v>
      </c>
      <c r="CM442" s="153">
        <v>-432.10223999999999</v>
      </c>
      <c r="CN442" s="153">
        <v>-472.85798</v>
      </c>
      <c r="CO442" s="153">
        <v>-723.22504000000004</v>
      </c>
      <c r="CP442" s="153">
        <v>-403.73874999999998</v>
      </c>
      <c r="CQ442" s="153">
        <v>-356.43928</v>
      </c>
      <c r="CR442" s="153">
        <v>-437.56608</v>
      </c>
      <c r="CS442" s="153">
        <v>-585.20370000000003</v>
      </c>
      <c r="CT442" s="154" t="s">
        <v>199</v>
      </c>
      <c r="CU442" s="154" t="s">
        <v>199</v>
      </c>
      <c r="CV442" s="154" t="s">
        <v>199</v>
      </c>
      <c r="CW442" s="154" t="s">
        <v>199</v>
      </c>
      <c r="CX442" s="154" t="s">
        <v>199</v>
      </c>
      <c r="CY442" s="154" t="s">
        <v>199</v>
      </c>
      <c r="CZ442" s="154" t="s">
        <v>199</v>
      </c>
      <c r="DA442" s="154" t="s">
        <v>199</v>
      </c>
      <c r="DB442" s="154" t="s">
        <v>199</v>
      </c>
      <c r="DC442" s="154" t="s">
        <v>199</v>
      </c>
      <c r="DD442" s="154" t="s">
        <v>199</v>
      </c>
      <c r="DE442" s="154" t="s">
        <v>199</v>
      </c>
    </row>
    <row r="443" spans="1:109" x14ac:dyDescent="0.1">
      <c r="A443" s="113" t="s">
        <v>211</v>
      </c>
      <c r="B443" s="154" t="s">
        <v>199</v>
      </c>
      <c r="C443" s="154" t="s">
        <v>199</v>
      </c>
      <c r="D443" s="154" t="s">
        <v>199</v>
      </c>
      <c r="E443" s="154" t="s">
        <v>199</v>
      </c>
      <c r="F443" s="154" t="s">
        <v>199</v>
      </c>
      <c r="G443" s="154" t="s">
        <v>199</v>
      </c>
      <c r="H443" s="154" t="s">
        <v>199</v>
      </c>
      <c r="I443" s="154" t="s">
        <v>199</v>
      </c>
      <c r="J443" s="154" t="s">
        <v>199</v>
      </c>
      <c r="K443" s="154" t="s">
        <v>199</v>
      </c>
      <c r="L443" s="154" t="s">
        <v>199</v>
      </c>
      <c r="M443" s="154" t="s">
        <v>199</v>
      </c>
      <c r="N443" s="154" t="s">
        <v>199</v>
      </c>
      <c r="O443" s="154" t="s">
        <v>199</v>
      </c>
      <c r="P443" s="154" t="s">
        <v>199</v>
      </c>
      <c r="Q443" s="154" t="s">
        <v>199</v>
      </c>
      <c r="R443" s="154" t="s">
        <v>199</v>
      </c>
      <c r="S443" s="154" t="s">
        <v>199</v>
      </c>
      <c r="T443" s="154" t="s">
        <v>199</v>
      </c>
      <c r="U443" s="154" t="s">
        <v>199</v>
      </c>
      <c r="V443" s="154" t="s">
        <v>199</v>
      </c>
      <c r="W443" s="154" t="s">
        <v>199</v>
      </c>
      <c r="X443" s="154" t="s">
        <v>199</v>
      </c>
      <c r="Y443" s="154" t="s">
        <v>199</v>
      </c>
      <c r="Z443" s="154" t="s">
        <v>199</v>
      </c>
      <c r="AA443" s="154" t="s">
        <v>199</v>
      </c>
      <c r="AB443" s="154" t="s">
        <v>199</v>
      </c>
      <c r="AC443" s="153">
        <v>-221.5</v>
      </c>
      <c r="AD443" s="153">
        <v>-280</v>
      </c>
      <c r="AE443" s="153">
        <v>-348.5</v>
      </c>
      <c r="AF443" s="153">
        <v>-350</v>
      </c>
      <c r="AG443" s="153">
        <v>-309</v>
      </c>
      <c r="AH443" s="153">
        <v>-223</v>
      </c>
      <c r="AI443" s="153">
        <v>-423</v>
      </c>
      <c r="AJ443" s="153">
        <v>-398</v>
      </c>
      <c r="AK443" s="153">
        <v>-366</v>
      </c>
      <c r="AL443" s="153">
        <v>-356.5</v>
      </c>
      <c r="AM443" s="153">
        <v>-384</v>
      </c>
      <c r="AN443" s="154" t="s">
        <v>199</v>
      </c>
      <c r="AO443" s="153">
        <v>-614</v>
      </c>
      <c r="AP443" s="153">
        <v>-405</v>
      </c>
      <c r="AQ443" s="153">
        <v>-536</v>
      </c>
      <c r="AR443" s="153">
        <v>-449</v>
      </c>
      <c r="AS443" s="153">
        <v>-676</v>
      </c>
      <c r="AT443" s="153">
        <v>-465</v>
      </c>
      <c r="AU443" s="153">
        <v>-492.88</v>
      </c>
      <c r="AV443" s="153">
        <v>-421.17</v>
      </c>
      <c r="AW443" s="153">
        <v>-664.12</v>
      </c>
      <c r="AX443" s="153">
        <v>-643.94500000000005</v>
      </c>
      <c r="AY443" s="153">
        <v>-756.97500000000002</v>
      </c>
      <c r="AZ443" s="153">
        <v>-955</v>
      </c>
      <c r="BA443" s="153">
        <v>-985</v>
      </c>
      <c r="BB443" s="153">
        <v>-620</v>
      </c>
      <c r="BC443" s="153">
        <v>-835</v>
      </c>
      <c r="BD443" s="153">
        <v>-790</v>
      </c>
      <c r="BE443" s="153">
        <v>-988</v>
      </c>
      <c r="BF443" s="153">
        <v>-605.29999999999995</v>
      </c>
      <c r="BG443" s="153">
        <v>-714</v>
      </c>
      <c r="BH443" s="153">
        <v>-621.5</v>
      </c>
      <c r="BI443" s="153">
        <v>-961.04</v>
      </c>
      <c r="BJ443" s="153">
        <v>-554.89763000000005</v>
      </c>
      <c r="BK443" s="153">
        <v>-615</v>
      </c>
      <c r="BL443" s="153">
        <v>-561</v>
      </c>
      <c r="BM443" s="153">
        <v>-837.26495999999997</v>
      </c>
      <c r="BN443" s="153">
        <v>-488.83555999999999</v>
      </c>
      <c r="BO443" s="153">
        <v>-611.02499999999998</v>
      </c>
      <c r="BP443" s="153">
        <v>-583</v>
      </c>
      <c r="BQ443" s="153">
        <v>-782.42488000000003</v>
      </c>
      <c r="BR443" s="153">
        <v>-542.72226000000001</v>
      </c>
      <c r="BS443" s="153">
        <v>-598</v>
      </c>
      <c r="BT443" s="153">
        <v>-532.62509999999997</v>
      </c>
      <c r="BU443" s="153">
        <v>-852.65</v>
      </c>
      <c r="BV443" s="153">
        <v>-531.5</v>
      </c>
      <c r="BW443" s="153">
        <v>-564.20000000000005</v>
      </c>
      <c r="BX443" s="153">
        <v>-607.75788999999997</v>
      </c>
      <c r="BY443" s="153">
        <v>-731.5</v>
      </c>
      <c r="BZ443" s="153">
        <v>-445</v>
      </c>
      <c r="CA443" s="153">
        <v>-516.70000000000005</v>
      </c>
      <c r="CB443" s="153">
        <v>-470.85</v>
      </c>
      <c r="CC443" s="153">
        <v>-753.8</v>
      </c>
      <c r="CD443" s="153">
        <v>-425.6</v>
      </c>
      <c r="CE443" s="153">
        <v>-528.9</v>
      </c>
      <c r="CF443" s="153">
        <v>-807.8</v>
      </c>
      <c r="CG443" s="153">
        <v>-974</v>
      </c>
      <c r="CH443" s="153">
        <v>-324.80653999999998</v>
      </c>
      <c r="CI443" s="153">
        <v>-300</v>
      </c>
      <c r="CJ443" s="153">
        <v>-302</v>
      </c>
      <c r="CK443" s="153">
        <v>-346.5</v>
      </c>
      <c r="CL443" s="153">
        <v>-360.82686999999999</v>
      </c>
      <c r="CM443" s="153">
        <v>-432.95</v>
      </c>
      <c r="CN443" s="153">
        <v>-531.1</v>
      </c>
      <c r="CO443" s="153">
        <v>-754.85</v>
      </c>
      <c r="CP443" s="153">
        <v>-361.8</v>
      </c>
      <c r="CQ443" s="153">
        <v>-365.9</v>
      </c>
      <c r="CR443" s="153">
        <v>-461.5</v>
      </c>
      <c r="CS443" s="153">
        <v>-668.65738999999996</v>
      </c>
      <c r="CT443" s="153">
        <v>-375</v>
      </c>
      <c r="CU443" s="153">
        <v>-424</v>
      </c>
      <c r="CV443" s="153">
        <v>-487.4</v>
      </c>
      <c r="CW443" s="153">
        <v>-513</v>
      </c>
      <c r="CX443" s="153">
        <v>-451.67935999999997</v>
      </c>
      <c r="CY443" s="153">
        <v>-536.20745999999997</v>
      </c>
      <c r="CZ443" s="153">
        <v>-557.26148000000001</v>
      </c>
      <c r="DA443" s="153">
        <v>-772.00909999999999</v>
      </c>
      <c r="DB443" s="153">
        <v>-303.34321999999997</v>
      </c>
      <c r="DC443" s="153">
        <v>-392.48315000000002</v>
      </c>
      <c r="DD443" s="153">
        <v>-453.62488999999999</v>
      </c>
      <c r="DE443" s="153">
        <v>-957.36743999999999</v>
      </c>
    </row>
    <row r="444" spans="1:109" x14ac:dyDescent="0.1">
      <c r="A444" s="113" t="s">
        <v>212</v>
      </c>
      <c r="B444" s="154" t="s">
        <v>199</v>
      </c>
      <c r="C444" s="154" t="s">
        <v>199</v>
      </c>
      <c r="D444" s="154" t="s">
        <v>199</v>
      </c>
      <c r="E444" s="154" t="s">
        <v>199</v>
      </c>
      <c r="F444" s="154" t="s">
        <v>199</v>
      </c>
      <c r="G444" s="154" t="s">
        <v>199</v>
      </c>
      <c r="H444" s="154" t="s">
        <v>199</v>
      </c>
      <c r="I444" s="154" t="s">
        <v>199</v>
      </c>
      <c r="J444" s="154" t="s">
        <v>199</v>
      </c>
      <c r="K444" s="154" t="s">
        <v>199</v>
      </c>
      <c r="L444" s="154" t="s">
        <v>199</v>
      </c>
      <c r="M444" s="154" t="s">
        <v>199</v>
      </c>
      <c r="N444" s="154" t="s">
        <v>199</v>
      </c>
      <c r="O444" s="154" t="s">
        <v>199</v>
      </c>
      <c r="P444" s="154" t="s">
        <v>199</v>
      </c>
      <c r="Q444" s="154" t="s">
        <v>199</v>
      </c>
      <c r="R444" s="154" t="s">
        <v>199</v>
      </c>
      <c r="S444" s="154" t="s">
        <v>199</v>
      </c>
      <c r="T444" s="154" t="s">
        <v>199</v>
      </c>
      <c r="U444" s="154" t="s">
        <v>199</v>
      </c>
      <c r="V444" s="154" t="s">
        <v>199</v>
      </c>
      <c r="W444" s="154" t="s">
        <v>199</v>
      </c>
      <c r="X444" s="154" t="s">
        <v>199</v>
      </c>
      <c r="Y444" s="154" t="s">
        <v>199</v>
      </c>
      <c r="Z444" s="154" t="s">
        <v>199</v>
      </c>
      <c r="AA444" s="154" t="s">
        <v>199</v>
      </c>
      <c r="AB444" s="154" t="s">
        <v>199</v>
      </c>
      <c r="AC444" s="153">
        <v>-243</v>
      </c>
      <c r="AD444" s="153">
        <v>-310</v>
      </c>
      <c r="AE444" s="153">
        <v>-350</v>
      </c>
      <c r="AF444" s="153">
        <v>-350</v>
      </c>
      <c r="AG444" s="153">
        <v>-309</v>
      </c>
      <c r="AH444" s="153">
        <v>-223</v>
      </c>
      <c r="AI444" s="153">
        <v>-423</v>
      </c>
      <c r="AJ444" s="153">
        <v>-398</v>
      </c>
      <c r="AK444" s="153">
        <v>-366</v>
      </c>
      <c r="AL444" s="153">
        <v>-389</v>
      </c>
      <c r="AM444" s="153">
        <v>-384</v>
      </c>
      <c r="AN444" s="154" t="s">
        <v>199</v>
      </c>
      <c r="AO444" s="153">
        <v>-614</v>
      </c>
      <c r="AP444" s="153">
        <v>-405</v>
      </c>
      <c r="AQ444" s="153">
        <v>-536</v>
      </c>
      <c r="AR444" s="153">
        <v>-449</v>
      </c>
      <c r="AS444" s="153">
        <v>-676</v>
      </c>
      <c r="AT444" s="153">
        <v>-465</v>
      </c>
      <c r="AU444" s="153">
        <v>-492.88</v>
      </c>
      <c r="AV444" s="153">
        <v>-421.17</v>
      </c>
      <c r="AW444" s="153">
        <v>-779.24</v>
      </c>
      <c r="AX444" s="153">
        <v>-664</v>
      </c>
      <c r="AY444" s="153">
        <v>-785</v>
      </c>
      <c r="AZ444" s="153">
        <v>-963</v>
      </c>
      <c r="BA444" s="153">
        <v>-1115.2</v>
      </c>
      <c r="BB444" s="153">
        <v>-875</v>
      </c>
      <c r="BC444" s="153">
        <v>-875</v>
      </c>
      <c r="BD444" s="153">
        <v>-816</v>
      </c>
      <c r="BE444" s="153">
        <v>-1080</v>
      </c>
      <c r="BF444" s="153">
        <v>-750</v>
      </c>
      <c r="BG444" s="153">
        <v>-819.95</v>
      </c>
      <c r="BH444" s="153">
        <v>-799.2</v>
      </c>
      <c r="BI444" s="153">
        <v>-1375</v>
      </c>
      <c r="BJ444" s="153">
        <v>-562</v>
      </c>
      <c r="BK444" s="153">
        <v>-687.86946999999998</v>
      </c>
      <c r="BL444" s="153">
        <v>-632</v>
      </c>
      <c r="BM444" s="153">
        <v>-952.75</v>
      </c>
      <c r="BN444" s="153">
        <v>-590.70000000000005</v>
      </c>
      <c r="BO444" s="153">
        <v>-665.9</v>
      </c>
      <c r="BP444" s="153">
        <v>-676</v>
      </c>
      <c r="BQ444" s="153">
        <v>-1051</v>
      </c>
      <c r="BR444" s="153">
        <v>-712</v>
      </c>
      <c r="BS444" s="153">
        <v>-666</v>
      </c>
      <c r="BT444" s="153">
        <v>-535</v>
      </c>
      <c r="BU444" s="153">
        <v>-876</v>
      </c>
      <c r="BV444" s="153">
        <v>-631</v>
      </c>
      <c r="BW444" s="153">
        <v>-684</v>
      </c>
      <c r="BX444" s="153">
        <v>-707</v>
      </c>
      <c r="BY444" s="153">
        <v>-845</v>
      </c>
      <c r="BZ444" s="153">
        <v>-497.01636999999999</v>
      </c>
      <c r="CA444" s="153">
        <v>-585.17498999999998</v>
      </c>
      <c r="CB444" s="153">
        <v>-514</v>
      </c>
      <c r="CC444" s="153">
        <v>-760.89859999999999</v>
      </c>
      <c r="CD444" s="153">
        <v>-445.28035999999997</v>
      </c>
      <c r="CE444" s="153">
        <v>-564.19200999999998</v>
      </c>
      <c r="CF444" s="153">
        <v>-853.4991</v>
      </c>
      <c r="CG444" s="153">
        <v>-1025.5</v>
      </c>
      <c r="CH444" s="153">
        <v>-374.31308000000001</v>
      </c>
      <c r="CI444" s="153">
        <v>-300.36615999999998</v>
      </c>
      <c r="CJ444" s="153">
        <v>-345.98723000000001</v>
      </c>
      <c r="CK444" s="153">
        <v>-523.9</v>
      </c>
      <c r="CL444" s="153">
        <v>-400</v>
      </c>
      <c r="CM444" s="153">
        <v>-452</v>
      </c>
      <c r="CN444" s="153">
        <v>-543.23193000000003</v>
      </c>
      <c r="CO444" s="153">
        <v>-757.20018000000005</v>
      </c>
      <c r="CP444" s="153">
        <v>-553</v>
      </c>
      <c r="CQ444" s="153">
        <v>-452</v>
      </c>
      <c r="CR444" s="153">
        <v>-535.1</v>
      </c>
      <c r="CS444" s="153">
        <v>-740.5</v>
      </c>
      <c r="CT444" s="153">
        <v>-466</v>
      </c>
      <c r="CU444" s="153">
        <v>-489</v>
      </c>
      <c r="CV444" s="153">
        <v>-562</v>
      </c>
      <c r="CW444" s="153">
        <v>-861.31924000000004</v>
      </c>
      <c r="CX444" s="153">
        <v>-615</v>
      </c>
      <c r="CY444" s="153">
        <v>-699</v>
      </c>
      <c r="CZ444" s="153">
        <v>-683</v>
      </c>
      <c r="DA444" s="153">
        <v>-910.01819999999998</v>
      </c>
      <c r="DB444" s="153">
        <v>-303.34321999999997</v>
      </c>
      <c r="DC444" s="153">
        <v>-392.48315000000002</v>
      </c>
      <c r="DD444" s="153">
        <v>-453.62488999999999</v>
      </c>
      <c r="DE444" s="153">
        <v>-957.36743999999999</v>
      </c>
    </row>
    <row r="445" spans="1:109" x14ac:dyDescent="0.1">
      <c r="A445" s="113" t="s">
        <v>213</v>
      </c>
      <c r="B445" s="154" t="s">
        <v>199</v>
      </c>
      <c r="C445" s="154" t="s">
        <v>199</v>
      </c>
      <c r="D445" s="154" t="s">
        <v>199</v>
      </c>
      <c r="E445" s="154" t="s">
        <v>199</v>
      </c>
      <c r="F445" s="154" t="s">
        <v>199</v>
      </c>
      <c r="G445" s="154" t="s">
        <v>199</v>
      </c>
      <c r="H445" s="154" t="s">
        <v>199</v>
      </c>
      <c r="I445" s="154" t="s">
        <v>199</v>
      </c>
      <c r="J445" s="154" t="s">
        <v>199</v>
      </c>
      <c r="K445" s="154" t="s">
        <v>199</v>
      </c>
      <c r="L445" s="154" t="s">
        <v>199</v>
      </c>
      <c r="M445" s="154" t="s">
        <v>199</v>
      </c>
      <c r="N445" s="154" t="s">
        <v>199</v>
      </c>
      <c r="O445" s="154" t="s">
        <v>199</v>
      </c>
      <c r="P445" s="154" t="s">
        <v>199</v>
      </c>
      <c r="Q445" s="154" t="s">
        <v>199</v>
      </c>
      <c r="R445" s="154" t="s">
        <v>199</v>
      </c>
      <c r="S445" s="154" t="s">
        <v>199</v>
      </c>
      <c r="T445" s="154" t="s">
        <v>199</v>
      </c>
      <c r="U445" s="154" t="s">
        <v>199</v>
      </c>
      <c r="V445" s="154" t="s">
        <v>199</v>
      </c>
      <c r="W445" s="154" t="s">
        <v>199</v>
      </c>
      <c r="X445" s="154" t="s">
        <v>199</v>
      </c>
      <c r="Y445" s="154" t="s">
        <v>199</v>
      </c>
      <c r="Z445" s="154" t="s">
        <v>199</v>
      </c>
      <c r="AA445" s="154" t="s">
        <v>199</v>
      </c>
      <c r="AB445" s="154" t="s">
        <v>199</v>
      </c>
      <c r="AC445" s="153">
        <v>-200</v>
      </c>
      <c r="AD445" s="153">
        <v>-250</v>
      </c>
      <c r="AE445" s="153">
        <v>-347</v>
      </c>
      <c r="AF445" s="153">
        <v>-350</v>
      </c>
      <c r="AG445" s="153">
        <v>-309</v>
      </c>
      <c r="AH445" s="153">
        <v>-223</v>
      </c>
      <c r="AI445" s="153">
        <v>-423</v>
      </c>
      <c r="AJ445" s="153">
        <v>-398</v>
      </c>
      <c r="AK445" s="153">
        <v>-366</v>
      </c>
      <c r="AL445" s="153">
        <v>-324</v>
      </c>
      <c r="AM445" s="153">
        <v>-384</v>
      </c>
      <c r="AN445" s="154" t="s">
        <v>199</v>
      </c>
      <c r="AO445" s="153">
        <v>-614</v>
      </c>
      <c r="AP445" s="153">
        <v>-405</v>
      </c>
      <c r="AQ445" s="153">
        <v>-536</v>
      </c>
      <c r="AR445" s="153">
        <v>-449</v>
      </c>
      <c r="AS445" s="153">
        <v>-676</v>
      </c>
      <c r="AT445" s="153">
        <v>-465</v>
      </c>
      <c r="AU445" s="153">
        <v>-492.88</v>
      </c>
      <c r="AV445" s="153">
        <v>-421.17</v>
      </c>
      <c r="AW445" s="153">
        <v>-549</v>
      </c>
      <c r="AX445" s="153">
        <v>-623.89</v>
      </c>
      <c r="AY445" s="153">
        <v>-728.95</v>
      </c>
      <c r="AZ445" s="153">
        <v>-675.39</v>
      </c>
      <c r="BA445" s="153">
        <v>-875</v>
      </c>
      <c r="BB445" s="153">
        <v>-594</v>
      </c>
      <c r="BC445" s="153">
        <v>-716</v>
      </c>
      <c r="BD445" s="153">
        <v>-679</v>
      </c>
      <c r="BE445" s="153">
        <v>-850</v>
      </c>
      <c r="BF445" s="153">
        <v>-554</v>
      </c>
      <c r="BG445" s="153">
        <v>-657</v>
      </c>
      <c r="BH445" s="153">
        <v>-535.82000000000005</v>
      </c>
      <c r="BI445" s="153">
        <v>-796</v>
      </c>
      <c r="BJ445" s="153">
        <v>-497</v>
      </c>
      <c r="BK445" s="153">
        <v>-549</v>
      </c>
      <c r="BL445" s="153">
        <v>-558</v>
      </c>
      <c r="BM445" s="153">
        <v>-572</v>
      </c>
      <c r="BN445" s="153">
        <v>-400</v>
      </c>
      <c r="BO445" s="153">
        <v>-559</v>
      </c>
      <c r="BP445" s="153">
        <v>-557.07857000000001</v>
      </c>
      <c r="BQ445" s="153">
        <v>-447</v>
      </c>
      <c r="BR445" s="153">
        <v>-500</v>
      </c>
      <c r="BS445" s="153">
        <v>-581</v>
      </c>
      <c r="BT445" s="153">
        <v>-450</v>
      </c>
      <c r="BU445" s="153">
        <v>-837.75331000000006</v>
      </c>
      <c r="BV445" s="153">
        <v>-452.92964000000001</v>
      </c>
      <c r="BW445" s="153">
        <v>-544</v>
      </c>
      <c r="BX445" s="153">
        <v>-520</v>
      </c>
      <c r="BY445" s="153">
        <v>-580.48262</v>
      </c>
      <c r="BZ445" s="153">
        <v>-423</v>
      </c>
      <c r="CA445" s="153">
        <v>-482</v>
      </c>
      <c r="CB445" s="153">
        <v>-410.71458000000001</v>
      </c>
      <c r="CC445" s="153">
        <v>-710</v>
      </c>
      <c r="CD445" s="153">
        <v>-402</v>
      </c>
      <c r="CE445" s="153">
        <v>-522</v>
      </c>
      <c r="CF445" s="153">
        <v>-717</v>
      </c>
      <c r="CG445" s="153">
        <v>-904.64284999999995</v>
      </c>
      <c r="CH445" s="153">
        <v>-275.3</v>
      </c>
      <c r="CI445" s="153">
        <v>-208.8</v>
      </c>
      <c r="CJ445" s="153">
        <v>-257</v>
      </c>
      <c r="CK445" s="153">
        <v>-300.27609000000001</v>
      </c>
      <c r="CL445" s="153">
        <v>-348.6</v>
      </c>
      <c r="CM445" s="153">
        <v>-410.50894</v>
      </c>
      <c r="CN445" s="153">
        <v>-286</v>
      </c>
      <c r="CO445" s="153">
        <v>-626</v>
      </c>
      <c r="CP445" s="153">
        <v>-296.41626000000002</v>
      </c>
      <c r="CQ445" s="153">
        <v>-241.95711</v>
      </c>
      <c r="CR445" s="153">
        <v>-292.16433000000001</v>
      </c>
      <c r="CS445" s="153">
        <v>-263</v>
      </c>
      <c r="CT445" s="153">
        <v>-273.16964999999999</v>
      </c>
      <c r="CU445" s="153">
        <v>-353.9434</v>
      </c>
      <c r="CV445" s="153">
        <v>-409.24135999999999</v>
      </c>
      <c r="CW445" s="153">
        <v>-452.4</v>
      </c>
      <c r="CX445" s="153">
        <v>-288.35872000000001</v>
      </c>
      <c r="CY445" s="153">
        <v>-373.41491000000002</v>
      </c>
      <c r="CZ445" s="153">
        <v>-431.52296000000001</v>
      </c>
      <c r="DA445" s="153">
        <v>-634</v>
      </c>
      <c r="DB445" s="153">
        <v>-303.34321999999997</v>
      </c>
      <c r="DC445" s="153">
        <v>-392.48315000000002</v>
      </c>
      <c r="DD445" s="153">
        <v>-453.62488999999999</v>
      </c>
      <c r="DE445" s="153">
        <v>-957.36743999999999</v>
      </c>
    </row>
    <row r="446" spans="1:109" x14ac:dyDescent="0.1">
      <c r="A446" s="113" t="s">
        <v>214</v>
      </c>
      <c r="B446" s="154" t="s">
        <v>199</v>
      </c>
      <c r="C446" s="154" t="s">
        <v>199</v>
      </c>
      <c r="D446" s="154" t="s">
        <v>199</v>
      </c>
      <c r="E446" s="154" t="s">
        <v>199</v>
      </c>
      <c r="F446" s="154" t="s">
        <v>199</v>
      </c>
      <c r="G446" s="154" t="s">
        <v>199</v>
      </c>
      <c r="H446" s="154" t="s">
        <v>199</v>
      </c>
      <c r="I446" s="154" t="s">
        <v>199</v>
      </c>
      <c r="J446" s="154" t="s">
        <v>199</v>
      </c>
      <c r="K446" s="154" t="s">
        <v>199</v>
      </c>
      <c r="L446" s="154" t="s">
        <v>199</v>
      </c>
      <c r="M446" s="154" t="s">
        <v>199</v>
      </c>
      <c r="N446" s="154" t="s">
        <v>199</v>
      </c>
      <c r="O446" s="154" t="s">
        <v>199</v>
      </c>
      <c r="P446" s="154" t="s">
        <v>199</v>
      </c>
      <c r="Q446" s="154" t="s">
        <v>199</v>
      </c>
      <c r="R446" s="154" t="s">
        <v>199</v>
      </c>
      <c r="S446" s="154" t="s">
        <v>199</v>
      </c>
      <c r="T446" s="154" t="s">
        <v>199</v>
      </c>
      <c r="U446" s="154" t="s">
        <v>199</v>
      </c>
      <c r="V446" s="154" t="s">
        <v>199</v>
      </c>
      <c r="W446" s="154" t="s">
        <v>199</v>
      </c>
      <c r="X446" s="154" t="s">
        <v>199</v>
      </c>
      <c r="Y446" s="154" t="s">
        <v>199</v>
      </c>
      <c r="Z446" s="154" t="s">
        <v>199</v>
      </c>
      <c r="AA446" s="154" t="s">
        <v>199</v>
      </c>
      <c r="AB446" s="154" t="s">
        <v>199</v>
      </c>
      <c r="AC446" s="148">
        <v>21.5</v>
      </c>
      <c r="AD446" s="148">
        <v>30</v>
      </c>
      <c r="AE446" s="148">
        <v>1.5</v>
      </c>
      <c r="AF446" s="148">
        <v>0</v>
      </c>
      <c r="AG446" s="148">
        <v>0</v>
      </c>
      <c r="AH446" s="148">
        <v>0</v>
      </c>
      <c r="AI446" s="148">
        <v>0</v>
      </c>
      <c r="AJ446" s="148">
        <v>0</v>
      </c>
      <c r="AK446" s="148">
        <v>0</v>
      </c>
      <c r="AL446" s="148">
        <v>32.5</v>
      </c>
      <c r="AM446" s="148">
        <v>0</v>
      </c>
      <c r="AN446" s="154" t="s">
        <v>199</v>
      </c>
      <c r="AO446" s="148">
        <v>0</v>
      </c>
      <c r="AP446" s="148">
        <v>0</v>
      </c>
      <c r="AQ446" s="148">
        <v>0</v>
      </c>
      <c r="AR446" s="148">
        <v>0</v>
      </c>
      <c r="AS446" s="148">
        <v>0</v>
      </c>
      <c r="AT446" s="148">
        <v>0</v>
      </c>
      <c r="AU446" s="148">
        <v>0</v>
      </c>
      <c r="AV446" s="148">
        <v>0</v>
      </c>
      <c r="AW446" s="148">
        <v>115.12</v>
      </c>
      <c r="AX446" s="148">
        <v>20.055</v>
      </c>
      <c r="AY446" s="148">
        <v>28.024999999999999</v>
      </c>
      <c r="AZ446" s="148">
        <v>133.73491999999999</v>
      </c>
      <c r="BA446" s="148">
        <v>85.073539999999994</v>
      </c>
      <c r="BB446" s="148">
        <v>115.62088</v>
      </c>
      <c r="BC446" s="148">
        <v>67.529420000000002</v>
      </c>
      <c r="BD446" s="148">
        <v>53.363729999999997</v>
      </c>
      <c r="BE446" s="148">
        <v>94.521010000000004</v>
      </c>
      <c r="BF446" s="148">
        <v>74.027479999999997</v>
      </c>
      <c r="BG446" s="148">
        <v>73.471940000000004</v>
      </c>
      <c r="BH446" s="148">
        <v>96.904499999999999</v>
      </c>
      <c r="BI446" s="148">
        <v>217.45804000000001</v>
      </c>
      <c r="BJ446" s="148">
        <v>23.868980000000001</v>
      </c>
      <c r="BK446" s="148">
        <v>50.86403</v>
      </c>
      <c r="BL446" s="148">
        <v>30.602219999999999</v>
      </c>
      <c r="BM446" s="148">
        <v>142.79173</v>
      </c>
      <c r="BN446" s="148">
        <v>64.819749999999999</v>
      </c>
      <c r="BO446" s="148">
        <v>36.363399999999999</v>
      </c>
      <c r="BP446" s="148">
        <v>39.467030000000001</v>
      </c>
      <c r="BQ446" s="148">
        <v>164.54650000000001</v>
      </c>
      <c r="BR446" s="148">
        <v>69.801410000000004</v>
      </c>
      <c r="BS446" s="148">
        <v>31.624860000000002</v>
      </c>
      <c r="BT446" s="148">
        <v>36.146590000000003</v>
      </c>
      <c r="BU446" s="148">
        <v>13.69411</v>
      </c>
      <c r="BV446" s="148">
        <v>64.514610000000005</v>
      </c>
      <c r="BW446" s="148">
        <v>51.419969999999999</v>
      </c>
      <c r="BX446" s="148">
        <v>64.985339999999994</v>
      </c>
      <c r="BY446" s="148">
        <v>100.73984</v>
      </c>
      <c r="BZ446" s="148">
        <v>24.91395</v>
      </c>
      <c r="CA446" s="148">
        <v>39.176229999999997</v>
      </c>
      <c r="CB446" s="148">
        <v>36.830390000000001</v>
      </c>
      <c r="CC446" s="148">
        <v>22.508019999999998</v>
      </c>
      <c r="CD446" s="148">
        <v>15.98596</v>
      </c>
      <c r="CE446" s="148">
        <v>18.479120000000002</v>
      </c>
      <c r="CF446" s="148">
        <v>56.730409999999999</v>
      </c>
      <c r="CG446" s="148">
        <v>43.246229999999997</v>
      </c>
      <c r="CH446" s="148">
        <v>49.506540000000001</v>
      </c>
      <c r="CI446" s="148">
        <v>43.078659999999999</v>
      </c>
      <c r="CJ446" s="148">
        <v>36.32967</v>
      </c>
      <c r="CK446" s="148">
        <v>85.600989999999996</v>
      </c>
      <c r="CL446" s="148">
        <v>18.921029999999998</v>
      </c>
      <c r="CM446" s="148">
        <v>15.30387</v>
      </c>
      <c r="CN446" s="148">
        <v>108.14051000000001</v>
      </c>
      <c r="CO446" s="148">
        <v>56.14432</v>
      </c>
      <c r="CP446" s="148">
        <v>108.86673</v>
      </c>
      <c r="CQ446" s="148">
        <v>88.935159999999996</v>
      </c>
      <c r="CR446" s="148">
        <v>100.15076000000001</v>
      </c>
      <c r="CS446" s="148">
        <v>191.31365</v>
      </c>
      <c r="CT446" s="148">
        <v>78.764039999999994</v>
      </c>
      <c r="CU446" s="148">
        <v>55.149509999999999</v>
      </c>
      <c r="CV446" s="148">
        <v>62.36909</v>
      </c>
      <c r="CW446" s="148">
        <v>180.18928</v>
      </c>
      <c r="CX446" s="148">
        <v>163.32064</v>
      </c>
      <c r="CY446" s="148">
        <v>162.79254</v>
      </c>
      <c r="CZ446" s="148">
        <v>125.73851999999999</v>
      </c>
      <c r="DA446" s="148">
        <v>138.00909999999999</v>
      </c>
      <c r="DB446" s="148">
        <v>0</v>
      </c>
      <c r="DC446" s="148">
        <v>0</v>
      </c>
      <c r="DD446" s="148">
        <v>0</v>
      </c>
      <c r="DE446" s="148">
        <v>0</v>
      </c>
    </row>
    <row r="447" spans="1:109" x14ac:dyDescent="0.1">
      <c r="A447" s="113" t="s">
        <v>215</v>
      </c>
      <c r="B447" s="154" t="s">
        <v>199</v>
      </c>
      <c r="C447" s="154" t="s">
        <v>199</v>
      </c>
      <c r="D447" s="154" t="s">
        <v>199</v>
      </c>
      <c r="E447" s="154" t="s">
        <v>199</v>
      </c>
      <c r="F447" s="154" t="s">
        <v>199</v>
      </c>
      <c r="G447" s="154" t="s">
        <v>199</v>
      </c>
      <c r="H447" s="154" t="s">
        <v>199</v>
      </c>
      <c r="I447" s="154" t="s">
        <v>199</v>
      </c>
      <c r="J447" s="154" t="s">
        <v>199</v>
      </c>
      <c r="K447" s="154" t="s">
        <v>199</v>
      </c>
      <c r="L447" s="154" t="s">
        <v>199</v>
      </c>
      <c r="M447" s="154" t="s">
        <v>199</v>
      </c>
      <c r="N447" s="154" t="s">
        <v>199</v>
      </c>
      <c r="O447" s="154" t="s">
        <v>199</v>
      </c>
      <c r="P447" s="154" t="s">
        <v>199</v>
      </c>
      <c r="Q447" s="154" t="s">
        <v>199</v>
      </c>
      <c r="R447" s="154" t="s">
        <v>199</v>
      </c>
      <c r="S447" s="154" t="s">
        <v>199</v>
      </c>
      <c r="T447" s="154" t="s">
        <v>199</v>
      </c>
      <c r="U447" s="154" t="s">
        <v>199</v>
      </c>
      <c r="V447" s="154" t="s">
        <v>199</v>
      </c>
      <c r="W447" s="154" t="s">
        <v>199</v>
      </c>
      <c r="X447" s="154" t="s">
        <v>199</v>
      </c>
      <c r="Y447" s="154" t="s">
        <v>199</v>
      </c>
      <c r="Z447" s="154" t="s">
        <v>199</v>
      </c>
      <c r="AA447" s="154" t="s">
        <v>199</v>
      </c>
      <c r="AB447" s="154" t="s">
        <v>199</v>
      </c>
      <c r="AC447" s="154" t="s">
        <v>233</v>
      </c>
      <c r="AD447" s="154" t="s">
        <v>233</v>
      </c>
      <c r="AE447" s="154" t="s">
        <v>233</v>
      </c>
      <c r="AF447" s="154" t="s">
        <v>177</v>
      </c>
      <c r="AG447" s="154" t="s">
        <v>177</v>
      </c>
      <c r="AH447" s="154" t="s">
        <v>177</v>
      </c>
      <c r="AI447" s="154" t="s">
        <v>177</v>
      </c>
      <c r="AJ447" s="154" t="s">
        <v>177</v>
      </c>
      <c r="AK447" s="154" t="s">
        <v>177</v>
      </c>
      <c r="AL447" s="154" t="s">
        <v>233</v>
      </c>
      <c r="AM447" s="154" t="s">
        <v>177</v>
      </c>
      <c r="AN447" s="154" t="s">
        <v>199</v>
      </c>
      <c r="AO447" s="154" t="s">
        <v>177</v>
      </c>
      <c r="AP447" s="154" t="s">
        <v>177</v>
      </c>
      <c r="AQ447" s="154" t="s">
        <v>177</v>
      </c>
      <c r="AR447" s="154" t="s">
        <v>177</v>
      </c>
      <c r="AS447" s="154" t="s">
        <v>177</v>
      </c>
      <c r="AT447" s="154" t="s">
        <v>177</v>
      </c>
      <c r="AU447" s="154" t="s">
        <v>177</v>
      </c>
      <c r="AV447" s="154" t="s">
        <v>177</v>
      </c>
      <c r="AW447" s="154" t="s">
        <v>233</v>
      </c>
      <c r="AX447" s="154" t="s">
        <v>233</v>
      </c>
      <c r="AY447" s="154" t="s">
        <v>233</v>
      </c>
      <c r="AZ447" s="154" t="s">
        <v>216</v>
      </c>
      <c r="BA447" s="154" t="s">
        <v>260</v>
      </c>
      <c r="BB447" s="154" t="s">
        <v>260</v>
      </c>
      <c r="BC447" s="154" t="s">
        <v>455</v>
      </c>
      <c r="BD447" s="154" t="s">
        <v>260</v>
      </c>
      <c r="BE447" s="154" t="s">
        <v>455</v>
      </c>
      <c r="BF447" s="154" t="s">
        <v>260</v>
      </c>
      <c r="BG447" s="154" t="s">
        <v>164</v>
      </c>
      <c r="BH447" s="154" t="s">
        <v>260</v>
      </c>
      <c r="BI447" s="154" t="s">
        <v>260</v>
      </c>
      <c r="BJ447" s="154" t="s">
        <v>164</v>
      </c>
      <c r="BK447" s="154" t="s">
        <v>240</v>
      </c>
      <c r="BL447" s="154" t="s">
        <v>247</v>
      </c>
      <c r="BM447" s="154" t="s">
        <v>240</v>
      </c>
      <c r="BN447" s="154" t="s">
        <v>164</v>
      </c>
      <c r="BO447" s="154" t="s">
        <v>262</v>
      </c>
      <c r="BP447" s="154" t="s">
        <v>240</v>
      </c>
      <c r="BQ447" s="154" t="s">
        <v>249</v>
      </c>
      <c r="BR447" s="154" t="s">
        <v>240</v>
      </c>
      <c r="BS447" s="154" t="s">
        <v>466</v>
      </c>
      <c r="BT447" s="154" t="s">
        <v>268</v>
      </c>
      <c r="BU447" s="154" t="s">
        <v>268</v>
      </c>
      <c r="BV447" s="154" t="s">
        <v>260</v>
      </c>
      <c r="BW447" s="154" t="s">
        <v>164</v>
      </c>
      <c r="BX447" s="154" t="s">
        <v>164</v>
      </c>
      <c r="BY447" s="154" t="s">
        <v>240</v>
      </c>
      <c r="BZ447" s="154" t="s">
        <v>164</v>
      </c>
      <c r="CA447" s="154" t="s">
        <v>260</v>
      </c>
      <c r="CB447" s="154" t="s">
        <v>260</v>
      </c>
      <c r="CC447" s="154" t="s">
        <v>216</v>
      </c>
      <c r="CD447" s="154" t="s">
        <v>164</v>
      </c>
      <c r="CE447" s="154" t="s">
        <v>216</v>
      </c>
      <c r="CF447" s="154" t="s">
        <v>216</v>
      </c>
      <c r="CG447" s="154" t="s">
        <v>260</v>
      </c>
      <c r="CH447" s="154" t="s">
        <v>233</v>
      </c>
      <c r="CI447" s="154" t="s">
        <v>216</v>
      </c>
      <c r="CJ447" s="154" t="s">
        <v>216</v>
      </c>
      <c r="CK447" s="154" t="s">
        <v>260</v>
      </c>
      <c r="CL447" s="154" t="s">
        <v>164</v>
      </c>
      <c r="CM447" s="154" t="s">
        <v>260</v>
      </c>
      <c r="CN447" s="154" t="s">
        <v>260</v>
      </c>
      <c r="CO447" s="154" t="s">
        <v>260</v>
      </c>
      <c r="CP447" s="154" t="s">
        <v>216</v>
      </c>
      <c r="CQ447" s="154" t="s">
        <v>260</v>
      </c>
      <c r="CR447" s="154" t="s">
        <v>260</v>
      </c>
      <c r="CS447" s="154" t="s">
        <v>260</v>
      </c>
      <c r="CT447" s="154" t="s">
        <v>216</v>
      </c>
      <c r="CU447" s="154" t="s">
        <v>216</v>
      </c>
      <c r="CV447" s="154" t="s">
        <v>216</v>
      </c>
      <c r="CW447" s="154" t="s">
        <v>216</v>
      </c>
      <c r="CX447" s="154" t="s">
        <v>233</v>
      </c>
      <c r="CY447" s="154" t="s">
        <v>233</v>
      </c>
      <c r="CZ447" s="154" t="s">
        <v>233</v>
      </c>
      <c r="DA447" s="154" t="s">
        <v>233</v>
      </c>
      <c r="DB447" s="154" t="s">
        <v>177</v>
      </c>
      <c r="DC447" s="154" t="s">
        <v>177</v>
      </c>
      <c r="DD447" s="154" t="s">
        <v>177</v>
      </c>
      <c r="DE447" s="154" t="s">
        <v>177</v>
      </c>
    </row>
    <row r="448" spans="1:109" x14ac:dyDescent="0.1">
      <c r="A448" s="113" t="s">
        <v>237</v>
      </c>
      <c r="B448" s="154" t="s">
        <v>199</v>
      </c>
      <c r="C448" s="154" t="s">
        <v>199</v>
      </c>
      <c r="D448" s="154" t="s">
        <v>199</v>
      </c>
      <c r="E448" s="154" t="s">
        <v>199</v>
      </c>
      <c r="F448" s="154" t="s">
        <v>199</v>
      </c>
      <c r="G448" s="154" t="s">
        <v>199</v>
      </c>
      <c r="H448" s="154" t="s">
        <v>199</v>
      </c>
      <c r="I448" s="154" t="s">
        <v>199</v>
      </c>
      <c r="J448" s="154" t="s">
        <v>199</v>
      </c>
      <c r="K448" s="154" t="s">
        <v>199</v>
      </c>
      <c r="L448" s="154" t="s">
        <v>199</v>
      </c>
      <c r="M448" s="154" t="s">
        <v>199</v>
      </c>
      <c r="N448" s="154" t="s">
        <v>199</v>
      </c>
      <c r="O448" s="154" t="s">
        <v>199</v>
      </c>
      <c r="P448" s="154" t="s">
        <v>199</v>
      </c>
      <c r="Q448" s="154" t="s">
        <v>199</v>
      </c>
      <c r="R448" s="154" t="s">
        <v>199</v>
      </c>
      <c r="S448" s="154" t="s">
        <v>199</v>
      </c>
      <c r="T448" s="154" t="s">
        <v>199</v>
      </c>
      <c r="U448" s="154" t="s">
        <v>199</v>
      </c>
      <c r="V448" s="154" t="s">
        <v>199</v>
      </c>
      <c r="W448" s="154" t="s">
        <v>199</v>
      </c>
      <c r="X448" s="154" t="s">
        <v>199</v>
      </c>
      <c r="Y448" s="154" t="s">
        <v>199</v>
      </c>
      <c r="Z448" s="154" t="s">
        <v>199</v>
      </c>
      <c r="AA448" s="154" t="s">
        <v>199</v>
      </c>
      <c r="AB448" s="154" t="s">
        <v>199</v>
      </c>
      <c r="AC448" s="154" t="s">
        <v>238</v>
      </c>
      <c r="AD448" s="154" t="s">
        <v>238</v>
      </c>
      <c r="AE448" s="154" t="s">
        <v>238</v>
      </c>
      <c r="AF448" s="154" t="s">
        <v>238</v>
      </c>
      <c r="AG448" s="154" t="s">
        <v>238</v>
      </c>
      <c r="AH448" s="154" t="s">
        <v>238</v>
      </c>
      <c r="AI448" s="154" t="s">
        <v>238</v>
      </c>
      <c r="AJ448" s="154" t="s">
        <v>238</v>
      </c>
      <c r="AK448" s="154" t="s">
        <v>238</v>
      </c>
      <c r="AL448" s="154" t="s">
        <v>238</v>
      </c>
      <c r="AM448" s="154" t="s">
        <v>238</v>
      </c>
      <c r="AN448" s="154" t="s">
        <v>199</v>
      </c>
      <c r="AO448" s="154" t="s">
        <v>238</v>
      </c>
      <c r="AP448" s="154" t="s">
        <v>238</v>
      </c>
      <c r="AQ448" s="154" t="s">
        <v>238</v>
      </c>
      <c r="AR448" s="154" t="s">
        <v>238</v>
      </c>
      <c r="AS448" s="154" t="s">
        <v>238</v>
      </c>
      <c r="AT448" s="154" t="s">
        <v>238</v>
      </c>
      <c r="AU448" s="154" t="s">
        <v>238</v>
      </c>
      <c r="AV448" s="154" t="s">
        <v>238</v>
      </c>
      <c r="AW448" s="154" t="s">
        <v>238</v>
      </c>
      <c r="AX448" s="154" t="s">
        <v>238</v>
      </c>
      <c r="AY448" s="154" t="s">
        <v>238</v>
      </c>
      <c r="AZ448" s="154" t="s">
        <v>238</v>
      </c>
      <c r="BA448" s="154" t="s">
        <v>238</v>
      </c>
      <c r="BB448" s="154" t="s">
        <v>238</v>
      </c>
      <c r="BC448" s="154" t="s">
        <v>238</v>
      </c>
      <c r="BD448" s="154" t="s">
        <v>238</v>
      </c>
      <c r="BE448" s="154" t="s">
        <v>238</v>
      </c>
      <c r="BF448" s="154" t="s">
        <v>238</v>
      </c>
      <c r="BG448" s="154" t="s">
        <v>238</v>
      </c>
      <c r="BH448" s="154" t="s">
        <v>238</v>
      </c>
      <c r="BI448" s="154" t="s">
        <v>238</v>
      </c>
      <c r="BJ448" s="154" t="s">
        <v>238</v>
      </c>
      <c r="BK448" s="154" t="s">
        <v>238</v>
      </c>
      <c r="BL448" s="154" t="s">
        <v>238</v>
      </c>
      <c r="BM448" s="154" t="s">
        <v>238</v>
      </c>
      <c r="BN448" s="154" t="s">
        <v>238</v>
      </c>
      <c r="BO448" s="154" t="s">
        <v>238</v>
      </c>
      <c r="BP448" s="154" t="s">
        <v>238</v>
      </c>
      <c r="BQ448" s="154" t="s">
        <v>238</v>
      </c>
      <c r="BR448" s="154" t="s">
        <v>238</v>
      </c>
      <c r="BS448" s="154" t="s">
        <v>238</v>
      </c>
      <c r="BT448" s="154" t="s">
        <v>238</v>
      </c>
      <c r="BU448" s="154" t="s">
        <v>238</v>
      </c>
      <c r="BV448" s="154" t="s">
        <v>238</v>
      </c>
      <c r="BW448" s="154" t="s">
        <v>238</v>
      </c>
      <c r="BX448" s="154" t="s">
        <v>238</v>
      </c>
      <c r="BY448" s="154" t="s">
        <v>238</v>
      </c>
      <c r="BZ448" s="154" t="s">
        <v>238</v>
      </c>
      <c r="CA448" s="154" t="s">
        <v>238</v>
      </c>
      <c r="CB448" s="154" t="s">
        <v>238</v>
      </c>
      <c r="CC448" s="154" t="s">
        <v>238</v>
      </c>
      <c r="CD448" s="154" t="s">
        <v>238</v>
      </c>
      <c r="CE448" s="154" t="s">
        <v>238</v>
      </c>
      <c r="CF448" s="154" t="s">
        <v>238</v>
      </c>
      <c r="CG448" s="154" t="s">
        <v>238</v>
      </c>
      <c r="CH448" s="154" t="s">
        <v>238</v>
      </c>
      <c r="CI448" s="154" t="s">
        <v>238</v>
      </c>
      <c r="CJ448" s="154" t="s">
        <v>238</v>
      </c>
      <c r="CK448" s="154" t="s">
        <v>238</v>
      </c>
      <c r="CL448" s="154" t="s">
        <v>238</v>
      </c>
      <c r="CM448" s="154" t="s">
        <v>238</v>
      </c>
      <c r="CN448" s="154" t="s">
        <v>238</v>
      </c>
      <c r="CO448" s="154" t="s">
        <v>238</v>
      </c>
      <c r="CP448" s="154" t="s">
        <v>238</v>
      </c>
      <c r="CQ448" s="154" t="s">
        <v>238</v>
      </c>
      <c r="CR448" s="154" t="s">
        <v>238</v>
      </c>
      <c r="CS448" s="154" t="s">
        <v>238</v>
      </c>
      <c r="CT448" s="154" t="s">
        <v>238</v>
      </c>
      <c r="CU448" s="154" t="s">
        <v>238</v>
      </c>
      <c r="CV448" s="154" t="s">
        <v>238</v>
      </c>
      <c r="CW448" s="154" t="s">
        <v>238</v>
      </c>
      <c r="CX448" s="154" t="s">
        <v>238</v>
      </c>
      <c r="CY448" s="154" t="s">
        <v>238</v>
      </c>
      <c r="CZ448" s="154" t="s">
        <v>238</v>
      </c>
      <c r="DA448" s="154" t="s">
        <v>238</v>
      </c>
      <c r="DB448" s="154" t="s">
        <v>238</v>
      </c>
      <c r="DC448" s="154" t="s">
        <v>238</v>
      </c>
      <c r="DD448" s="154" t="s">
        <v>238</v>
      </c>
      <c r="DE448" s="154" t="s">
        <v>238</v>
      </c>
    </row>
    <row r="449" spans="1:109" x14ac:dyDescent="0.1">
      <c r="A449" s="115" t="s">
        <v>332</v>
      </c>
      <c r="B449" s="154" t="s">
        <v>199</v>
      </c>
      <c r="C449" s="154" t="s">
        <v>199</v>
      </c>
      <c r="D449" s="154" t="s">
        <v>199</v>
      </c>
      <c r="E449" s="154" t="s">
        <v>199</v>
      </c>
      <c r="F449" s="154" t="s">
        <v>199</v>
      </c>
      <c r="G449" s="154" t="s">
        <v>199</v>
      </c>
      <c r="H449" s="154" t="s">
        <v>199</v>
      </c>
      <c r="I449" s="154" t="s">
        <v>199</v>
      </c>
      <c r="J449" s="154" t="s">
        <v>199</v>
      </c>
      <c r="K449" s="154" t="s">
        <v>199</v>
      </c>
      <c r="L449" s="154" t="s">
        <v>199</v>
      </c>
      <c r="M449" s="154" t="s">
        <v>199</v>
      </c>
      <c r="N449" s="154" t="s">
        <v>199</v>
      </c>
      <c r="O449" s="154" t="s">
        <v>199</v>
      </c>
      <c r="P449" s="154" t="s">
        <v>199</v>
      </c>
      <c r="Q449" s="154" t="s">
        <v>199</v>
      </c>
      <c r="R449" s="154" t="s">
        <v>199</v>
      </c>
      <c r="S449" s="154" t="s">
        <v>199</v>
      </c>
      <c r="T449" s="154" t="s">
        <v>199</v>
      </c>
      <c r="U449" s="154" t="s">
        <v>199</v>
      </c>
      <c r="V449" s="154" t="s">
        <v>199</v>
      </c>
      <c r="W449" s="154" t="s">
        <v>199</v>
      </c>
      <c r="X449" s="154" t="s">
        <v>199</v>
      </c>
      <c r="Y449" s="154" t="s">
        <v>199</v>
      </c>
      <c r="Z449" s="154" t="s">
        <v>199</v>
      </c>
      <c r="AA449" s="154" t="s">
        <v>199</v>
      </c>
      <c r="AB449" s="154" t="s">
        <v>199</v>
      </c>
      <c r="AC449" s="154" t="s">
        <v>199</v>
      </c>
      <c r="AD449" s="154" t="s">
        <v>199</v>
      </c>
      <c r="AE449" s="154" t="s">
        <v>199</v>
      </c>
      <c r="AF449" s="154" t="s">
        <v>199</v>
      </c>
      <c r="AG449" s="154" t="s">
        <v>199</v>
      </c>
      <c r="AH449" s="154" t="s">
        <v>199</v>
      </c>
      <c r="AI449" s="154" t="s">
        <v>199</v>
      </c>
      <c r="AJ449" s="154" t="s">
        <v>199</v>
      </c>
      <c r="AK449" s="154" t="s">
        <v>199</v>
      </c>
      <c r="AL449" s="154" t="s">
        <v>199</v>
      </c>
      <c r="AM449" s="154" t="s">
        <v>199</v>
      </c>
      <c r="AN449" s="154" t="s">
        <v>199</v>
      </c>
      <c r="AO449" s="154" t="s">
        <v>199</v>
      </c>
      <c r="AP449" s="154" t="s">
        <v>199</v>
      </c>
      <c r="AQ449" s="154" t="s">
        <v>199</v>
      </c>
      <c r="AR449" s="154" t="s">
        <v>199</v>
      </c>
      <c r="AS449" s="154" t="s">
        <v>199</v>
      </c>
      <c r="AT449" s="154" t="s">
        <v>199</v>
      </c>
      <c r="AU449" s="154" t="s">
        <v>199</v>
      </c>
      <c r="AV449" s="154" t="s">
        <v>199</v>
      </c>
      <c r="AW449" s="152">
        <v>1428</v>
      </c>
      <c r="AX449" s="152">
        <v>-131</v>
      </c>
      <c r="AY449" s="152">
        <v>2583</v>
      </c>
      <c r="AZ449" s="152">
        <v>3202</v>
      </c>
      <c r="BA449" s="152">
        <v>1669</v>
      </c>
      <c r="BB449" s="152">
        <v>-99</v>
      </c>
      <c r="BC449" s="152">
        <v>2972</v>
      </c>
      <c r="BD449" s="152">
        <v>3012</v>
      </c>
      <c r="BE449" s="152">
        <v>1923</v>
      </c>
      <c r="BF449" s="152">
        <v>-20</v>
      </c>
      <c r="BG449" s="152">
        <v>2907</v>
      </c>
      <c r="BH449" s="152">
        <v>3207</v>
      </c>
      <c r="BI449" s="152">
        <v>1905</v>
      </c>
      <c r="BJ449" s="152">
        <v>617</v>
      </c>
      <c r="BK449" s="152">
        <v>2823</v>
      </c>
      <c r="BL449" s="152">
        <v>2921</v>
      </c>
      <c r="BM449" s="152">
        <v>1848</v>
      </c>
      <c r="BN449" s="152">
        <v>1058</v>
      </c>
      <c r="BO449" s="152">
        <v>2946</v>
      </c>
      <c r="BP449" s="152">
        <v>2716</v>
      </c>
      <c r="BQ449" s="152">
        <v>1255</v>
      </c>
      <c r="BR449" s="152">
        <v>68</v>
      </c>
      <c r="BS449" s="152">
        <v>2667</v>
      </c>
      <c r="BT449" s="152">
        <v>2427</v>
      </c>
      <c r="BU449" s="152">
        <v>1372</v>
      </c>
      <c r="BV449" s="152">
        <v>346</v>
      </c>
      <c r="BW449" s="152">
        <v>2213</v>
      </c>
      <c r="BX449" s="152">
        <v>2165</v>
      </c>
      <c r="BY449" s="152">
        <v>596</v>
      </c>
      <c r="BZ449" s="152">
        <v>339</v>
      </c>
      <c r="CA449" s="152">
        <v>1657</v>
      </c>
      <c r="CB449" s="152">
        <v>2567</v>
      </c>
      <c r="CC449" s="152">
        <v>1717</v>
      </c>
      <c r="CD449" s="152">
        <v>335</v>
      </c>
      <c r="CE449" s="152">
        <v>3399</v>
      </c>
      <c r="CF449" s="152">
        <v>2831</v>
      </c>
      <c r="CG449" s="152">
        <v>1852</v>
      </c>
      <c r="CH449" s="152">
        <v>229</v>
      </c>
      <c r="CI449" s="152">
        <v>2021</v>
      </c>
      <c r="CJ449" s="152">
        <v>3250</v>
      </c>
      <c r="CK449" s="152">
        <v>3206</v>
      </c>
      <c r="CL449" s="152">
        <v>1420</v>
      </c>
      <c r="CM449" s="152">
        <v>3655</v>
      </c>
      <c r="CN449" s="152">
        <v>3428</v>
      </c>
      <c r="CO449" s="152">
        <v>2755</v>
      </c>
      <c r="CP449" s="152">
        <v>406</v>
      </c>
      <c r="CQ449" s="152">
        <v>3653</v>
      </c>
      <c r="CR449" s="152">
        <v>3233</v>
      </c>
      <c r="CS449" s="152">
        <v>2242</v>
      </c>
      <c r="CT449" s="153">
        <v>-1538.2</v>
      </c>
      <c r="CU449" s="153">
        <v>4472.8500000000004</v>
      </c>
      <c r="CV449" s="153">
        <v>4363.05</v>
      </c>
      <c r="CW449" s="153">
        <v>1968.25</v>
      </c>
      <c r="CX449" s="153">
        <v>164</v>
      </c>
      <c r="CY449" s="153">
        <v>4156</v>
      </c>
      <c r="CZ449" s="153">
        <v>5354</v>
      </c>
      <c r="DA449" s="153">
        <v>1578</v>
      </c>
      <c r="DB449" s="154" t="s">
        <v>199</v>
      </c>
      <c r="DC449" s="154" t="s">
        <v>199</v>
      </c>
      <c r="DD449" s="154" t="s">
        <v>199</v>
      </c>
      <c r="DE449" s="154" t="s">
        <v>199</v>
      </c>
    </row>
    <row r="450" spans="1:109" x14ac:dyDescent="0.1">
      <c r="A450" s="113" t="s">
        <v>210</v>
      </c>
      <c r="B450" s="154" t="s">
        <v>199</v>
      </c>
      <c r="C450" s="154" t="s">
        <v>199</v>
      </c>
      <c r="D450" s="154" t="s">
        <v>199</v>
      </c>
      <c r="E450" s="154" t="s">
        <v>199</v>
      </c>
      <c r="F450" s="154" t="s">
        <v>199</v>
      </c>
      <c r="G450" s="154" t="s">
        <v>199</v>
      </c>
      <c r="H450" s="154" t="s">
        <v>199</v>
      </c>
      <c r="I450" s="154" t="s">
        <v>199</v>
      </c>
      <c r="J450" s="154" t="s">
        <v>199</v>
      </c>
      <c r="K450" s="154" t="s">
        <v>199</v>
      </c>
      <c r="L450" s="154" t="s">
        <v>199</v>
      </c>
      <c r="M450" s="154" t="s">
        <v>199</v>
      </c>
      <c r="N450" s="154" t="s">
        <v>199</v>
      </c>
      <c r="O450" s="154" t="s">
        <v>199</v>
      </c>
      <c r="P450" s="154" t="s">
        <v>199</v>
      </c>
      <c r="Q450" s="154" t="s">
        <v>199</v>
      </c>
      <c r="R450" s="154" t="s">
        <v>199</v>
      </c>
      <c r="S450" s="154" t="s">
        <v>199</v>
      </c>
      <c r="T450" s="154" t="s">
        <v>199</v>
      </c>
      <c r="U450" s="154" t="s">
        <v>199</v>
      </c>
      <c r="V450" s="154" t="s">
        <v>199</v>
      </c>
      <c r="W450" s="154" t="s">
        <v>199</v>
      </c>
      <c r="X450" s="154" t="s">
        <v>199</v>
      </c>
      <c r="Y450" s="154" t="s">
        <v>199</v>
      </c>
      <c r="Z450" s="154" t="s">
        <v>199</v>
      </c>
      <c r="AA450" s="154" t="s">
        <v>199</v>
      </c>
      <c r="AB450" s="154" t="s">
        <v>199</v>
      </c>
      <c r="AC450" s="154" t="s">
        <v>199</v>
      </c>
      <c r="AD450" s="154" t="s">
        <v>199</v>
      </c>
      <c r="AE450" s="154" t="s">
        <v>199</v>
      </c>
      <c r="AF450" s="154" t="s">
        <v>199</v>
      </c>
      <c r="AG450" s="154" t="s">
        <v>199</v>
      </c>
      <c r="AH450" s="154" t="s">
        <v>199</v>
      </c>
      <c r="AI450" s="154" t="s">
        <v>199</v>
      </c>
      <c r="AJ450" s="154" t="s">
        <v>199</v>
      </c>
      <c r="AK450" s="154" t="s">
        <v>199</v>
      </c>
      <c r="AL450" s="154" t="s">
        <v>199</v>
      </c>
      <c r="AM450" s="154" t="s">
        <v>199</v>
      </c>
      <c r="AN450" s="154" t="s">
        <v>199</v>
      </c>
      <c r="AO450" s="154" t="s">
        <v>199</v>
      </c>
      <c r="AP450" s="154" t="s">
        <v>199</v>
      </c>
      <c r="AQ450" s="154" t="s">
        <v>199</v>
      </c>
      <c r="AR450" s="154" t="s">
        <v>199</v>
      </c>
      <c r="AS450" s="154" t="s">
        <v>199</v>
      </c>
      <c r="AT450" s="154" t="s">
        <v>199</v>
      </c>
      <c r="AU450" s="154" t="s">
        <v>199</v>
      </c>
      <c r="AV450" s="154" t="s">
        <v>199</v>
      </c>
      <c r="AW450" s="153">
        <v>1353</v>
      </c>
      <c r="AX450" s="153">
        <v>1635</v>
      </c>
      <c r="AY450" s="153">
        <v>3459</v>
      </c>
      <c r="AZ450" s="153">
        <v>3311</v>
      </c>
      <c r="BA450" s="153">
        <v>1948</v>
      </c>
      <c r="BB450" s="153">
        <v>934</v>
      </c>
      <c r="BC450" s="153">
        <v>1553</v>
      </c>
      <c r="BD450" s="153">
        <v>3125.1942100000001</v>
      </c>
      <c r="BE450" s="153">
        <v>1365.62896</v>
      </c>
      <c r="BF450" s="153">
        <v>2669.0042600000002</v>
      </c>
      <c r="BG450" s="153">
        <v>2804.9050299999999</v>
      </c>
      <c r="BH450" s="153">
        <v>2566.9882499999999</v>
      </c>
      <c r="BI450" s="153">
        <v>785.1653</v>
      </c>
      <c r="BJ450" s="153">
        <v>1361.5300400000001</v>
      </c>
      <c r="BK450" s="153">
        <v>2302.6477199999999</v>
      </c>
      <c r="BL450" s="153">
        <v>2999.7606500000002</v>
      </c>
      <c r="BM450" s="153">
        <v>1302.3471199999999</v>
      </c>
      <c r="BN450" s="153">
        <v>1865.74531</v>
      </c>
      <c r="BO450" s="153">
        <v>2935.91678</v>
      </c>
      <c r="BP450" s="153">
        <v>2448.5901199999998</v>
      </c>
      <c r="BQ450" s="153">
        <v>2538.9499999999998</v>
      </c>
      <c r="BR450" s="153">
        <v>1822.0830599999999</v>
      </c>
      <c r="BS450" s="153">
        <v>2554.74676</v>
      </c>
      <c r="BT450" s="153">
        <v>3039.1269699999998</v>
      </c>
      <c r="BU450" s="153">
        <v>1804.73741</v>
      </c>
      <c r="BV450" s="153">
        <v>440.5</v>
      </c>
      <c r="BW450" s="153">
        <v>2740.4250000000002</v>
      </c>
      <c r="BX450" s="153">
        <v>2082.65</v>
      </c>
      <c r="BY450" s="153">
        <v>1447.82</v>
      </c>
      <c r="BZ450" s="153">
        <v>-536.29999999999995</v>
      </c>
      <c r="CA450" s="153">
        <v>2556.5666700000002</v>
      </c>
      <c r="CB450" s="153">
        <v>2755.95</v>
      </c>
      <c r="CC450" s="153">
        <v>1898.1</v>
      </c>
      <c r="CD450" s="153">
        <v>986.1</v>
      </c>
      <c r="CE450" s="154" t="s">
        <v>199</v>
      </c>
      <c r="CF450" s="153">
        <v>1478.9333300000001</v>
      </c>
      <c r="CG450" s="153">
        <v>168.06666999999999</v>
      </c>
      <c r="CH450" s="153">
        <v>-71.5</v>
      </c>
      <c r="CI450" s="153">
        <v>1390</v>
      </c>
      <c r="CJ450" s="153">
        <v>2506.9499999999998</v>
      </c>
      <c r="CK450" s="153">
        <v>1289.3</v>
      </c>
      <c r="CL450" s="153">
        <v>891.13333</v>
      </c>
      <c r="CM450" s="153">
        <v>3758.6</v>
      </c>
      <c r="CN450" s="153">
        <v>1902.4</v>
      </c>
      <c r="CO450" s="153">
        <v>2107.9</v>
      </c>
      <c r="CP450" s="153">
        <v>-393.2</v>
      </c>
      <c r="CQ450" s="153">
        <v>4075.25</v>
      </c>
      <c r="CR450" s="153">
        <v>3847.4</v>
      </c>
      <c r="CS450" s="153">
        <v>3247.75</v>
      </c>
      <c r="CT450" s="154" t="s">
        <v>199</v>
      </c>
      <c r="CU450" s="154" t="s">
        <v>199</v>
      </c>
      <c r="CV450" s="154" t="s">
        <v>199</v>
      </c>
      <c r="CW450" s="154" t="s">
        <v>199</v>
      </c>
      <c r="CX450" s="154" t="s">
        <v>199</v>
      </c>
      <c r="CY450" s="154" t="s">
        <v>199</v>
      </c>
      <c r="CZ450" s="154" t="s">
        <v>199</v>
      </c>
      <c r="DA450" s="154" t="s">
        <v>199</v>
      </c>
      <c r="DB450" s="154" t="s">
        <v>199</v>
      </c>
      <c r="DC450" s="154" t="s">
        <v>199</v>
      </c>
      <c r="DD450" s="154" t="s">
        <v>199</v>
      </c>
      <c r="DE450" s="154" t="s">
        <v>199</v>
      </c>
    </row>
    <row r="451" spans="1:109" x14ac:dyDescent="0.1">
      <c r="A451" s="113" t="s">
        <v>211</v>
      </c>
      <c r="B451" s="154" t="s">
        <v>199</v>
      </c>
      <c r="C451" s="154" t="s">
        <v>199</v>
      </c>
      <c r="D451" s="154" t="s">
        <v>199</v>
      </c>
      <c r="E451" s="154" t="s">
        <v>199</v>
      </c>
      <c r="F451" s="154" t="s">
        <v>199</v>
      </c>
      <c r="G451" s="154" t="s">
        <v>199</v>
      </c>
      <c r="H451" s="154" t="s">
        <v>199</v>
      </c>
      <c r="I451" s="154" t="s">
        <v>199</v>
      </c>
      <c r="J451" s="154" t="s">
        <v>199</v>
      </c>
      <c r="K451" s="154" t="s">
        <v>199</v>
      </c>
      <c r="L451" s="154" t="s">
        <v>199</v>
      </c>
      <c r="M451" s="154" t="s">
        <v>199</v>
      </c>
      <c r="N451" s="154" t="s">
        <v>199</v>
      </c>
      <c r="O451" s="154" t="s">
        <v>199</v>
      </c>
      <c r="P451" s="154" t="s">
        <v>199</v>
      </c>
      <c r="Q451" s="154" t="s">
        <v>199</v>
      </c>
      <c r="R451" s="154" t="s">
        <v>199</v>
      </c>
      <c r="S451" s="154" t="s">
        <v>199</v>
      </c>
      <c r="T451" s="154" t="s">
        <v>199</v>
      </c>
      <c r="U451" s="154" t="s">
        <v>199</v>
      </c>
      <c r="V451" s="154" t="s">
        <v>199</v>
      </c>
      <c r="W451" s="154" t="s">
        <v>199</v>
      </c>
      <c r="X451" s="154" t="s">
        <v>199</v>
      </c>
      <c r="Y451" s="154" t="s">
        <v>199</v>
      </c>
      <c r="Z451" s="154" t="s">
        <v>199</v>
      </c>
      <c r="AA451" s="154" t="s">
        <v>199</v>
      </c>
      <c r="AB451" s="154" t="s">
        <v>199</v>
      </c>
      <c r="AC451" s="154" t="s">
        <v>199</v>
      </c>
      <c r="AD451" s="154" t="s">
        <v>199</v>
      </c>
      <c r="AE451" s="154" t="s">
        <v>199</v>
      </c>
      <c r="AF451" s="154" t="s">
        <v>199</v>
      </c>
      <c r="AG451" s="154" t="s">
        <v>199</v>
      </c>
      <c r="AH451" s="154" t="s">
        <v>199</v>
      </c>
      <c r="AI451" s="154" t="s">
        <v>199</v>
      </c>
      <c r="AJ451" s="154" t="s">
        <v>199</v>
      </c>
      <c r="AK451" s="154" t="s">
        <v>199</v>
      </c>
      <c r="AL451" s="154" t="s">
        <v>199</v>
      </c>
      <c r="AM451" s="154" t="s">
        <v>199</v>
      </c>
      <c r="AN451" s="154" t="s">
        <v>199</v>
      </c>
      <c r="AO451" s="154" t="s">
        <v>199</v>
      </c>
      <c r="AP451" s="154" t="s">
        <v>199</v>
      </c>
      <c r="AQ451" s="154" t="s">
        <v>199</v>
      </c>
      <c r="AR451" s="154" t="s">
        <v>199</v>
      </c>
      <c r="AS451" s="154" t="s">
        <v>199</v>
      </c>
      <c r="AT451" s="154" t="s">
        <v>199</v>
      </c>
      <c r="AU451" s="154" t="s">
        <v>199</v>
      </c>
      <c r="AV451" s="154" t="s">
        <v>199</v>
      </c>
      <c r="AW451" s="153">
        <v>1353</v>
      </c>
      <c r="AX451" s="153">
        <v>1635</v>
      </c>
      <c r="AY451" s="153">
        <v>3459</v>
      </c>
      <c r="AZ451" s="153">
        <v>3311</v>
      </c>
      <c r="BA451" s="153">
        <v>1948</v>
      </c>
      <c r="BB451" s="153">
        <v>934</v>
      </c>
      <c r="BC451" s="153">
        <v>1553</v>
      </c>
      <c r="BD451" s="153">
        <v>3125.1942100000001</v>
      </c>
      <c r="BE451" s="153">
        <v>1365.62896</v>
      </c>
      <c r="BF451" s="153">
        <v>2669.0042600000002</v>
      </c>
      <c r="BG451" s="153">
        <v>2835.31005</v>
      </c>
      <c r="BH451" s="153">
        <v>2566.9882499999999</v>
      </c>
      <c r="BI451" s="153">
        <v>785.1653</v>
      </c>
      <c r="BJ451" s="153">
        <v>1132</v>
      </c>
      <c r="BK451" s="153">
        <v>2391.7954500000001</v>
      </c>
      <c r="BL451" s="153">
        <v>3321</v>
      </c>
      <c r="BM451" s="153">
        <v>1285</v>
      </c>
      <c r="BN451" s="153">
        <v>1691.7</v>
      </c>
      <c r="BO451" s="153">
        <v>2804.8</v>
      </c>
      <c r="BP451" s="153">
        <v>2443.5</v>
      </c>
      <c r="BQ451" s="153">
        <v>2493</v>
      </c>
      <c r="BR451" s="153">
        <v>1763.5</v>
      </c>
      <c r="BS451" s="153">
        <v>2549</v>
      </c>
      <c r="BT451" s="153">
        <v>3063.15</v>
      </c>
      <c r="BU451" s="153">
        <v>1986.31222</v>
      </c>
      <c r="BV451" s="153">
        <v>440.5</v>
      </c>
      <c r="BW451" s="153">
        <v>2732.85</v>
      </c>
      <c r="BX451" s="153">
        <v>2153</v>
      </c>
      <c r="BY451" s="153">
        <v>1269.0999999999999</v>
      </c>
      <c r="BZ451" s="153">
        <v>-710.9</v>
      </c>
      <c r="CA451" s="153">
        <v>2511</v>
      </c>
      <c r="CB451" s="153">
        <v>2697.9</v>
      </c>
      <c r="CC451" s="153">
        <v>1898.1</v>
      </c>
      <c r="CD451" s="153">
        <v>986.1</v>
      </c>
      <c r="CE451" s="154" t="s">
        <v>199</v>
      </c>
      <c r="CF451" s="153">
        <v>1405.8</v>
      </c>
      <c r="CG451" s="153">
        <v>149</v>
      </c>
      <c r="CH451" s="153">
        <v>-71.5</v>
      </c>
      <c r="CI451" s="153">
        <v>1390</v>
      </c>
      <c r="CJ451" s="153">
        <v>2506.9499999999998</v>
      </c>
      <c r="CK451" s="153">
        <v>1289.3</v>
      </c>
      <c r="CL451" s="153">
        <v>1500</v>
      </c>
      <c r="CM451" s="153">
        <v>3758.6</v>
      </c>
      <c r="CN451" s="153">
        <v>1902.4</v>
      </c>
      <c r="CO451" s="153">
        <v>2107.9</v>
      </c>
      <c r="CP451" s="153">
        <v>-393.2</v>
      </c>
      <c r="CQ451" s="153">
        <v>4075.25</v>
      </c>
      <c r="CR451" s="153">
        <v>3847.4</v>
      </c>
      <c r="CS451" s="153">
        <v>3247.75</v>
      </c>
      <c r="CT451" s="153">
        <v>-1538.2</v>
      </c>
      <c r="CU451" s="153">
        <v>4472.8500000000004</v>
      </c>
      <c r="CV451" s="153">
        <v>4363.05</v>
      </c>
      <c r="CW451" s="153">
        <v>1968.25</v>
      </c>
      <c r="CX451" s="153">
        <v>164</v>
      </c>
      <c r="CY451" s="153">
        <v>4156</v>
      </c>
      <c r="CZ451" s="153">
        <v>5354</v>
      </c>
      <c r="DA451" s="153">
        <v>1578</v>
      </c>
      <c r="DB451" s="154" t="s">
        <v>199</v>
      </c>
      <c r="DC451" s="154" t="s">
        <v>199</v>
      </c>
      <c r="DD451" s="154" t="s">
        <v>199</v>
      </c>
      <c r="DE451" s="154" t="s">
        <v>199</v>
      </c>
    </row>
    <row r="452" spans="1:109" x14ac:dyDescent="0.1">
      <c r="A452" s="113" t="s">
        <v>212</v>
      </c>
      <c r="B452" s="154" t="s">
        <v>199</v>
      </c>
      <c r="C452" s="154" t="s">
        <v>199</v>
      </c>
      <c r="D452" s="154" t="s">
        <v>199</v>
      </c>
      <c r="E452" s="154" t="s">
        <v>199</v>
      </c>
      <c r="F452" s="154" t="s">
        <v>199</v>
      </c>
      <c r="G452" s="154" t="s">
        <v>199</v>
      </c>
      <c r="H452" s="154" t="s">
        <v>199</v>
      </c>
      <c r="I452" s="154" t="s">
        <v>199</v>
      </c>
      <c r="J452" s="154" t="s">
        <v>199</v>
      </c>
      <c r="K452" s="154" t="s">
        <v>199</v>
      </c>
      <c r="L452" s="154" t="s">
        <v>199</v>
      </c>
      <c r="M452" s="154" t="s">
        <v>199</v>
      </c>
      <c r="N452" s="154" t="s">
        <v>199</v>
      </c>
      <c r="O452" s="154" t="s">
        <v>199</v>
      </c>
      <c r="P452" s="154" t="s">
        <v>199</v>
      </c>
      <c r="Q452" s="154" t="s">
        <v>199</v>
      </c>
      <c r="R452" s="154" t="s">
        <v>199</v>
      </c>
      <c r="S452" s="154" t="s">
        <v>199</v>
      </c>
      <c r="T452" s="154" t="s">
        <v>199</v>
      </c>
      <c r="U452" s="154" t="s">
        <v>199</v>
      </c>
      <c r="V452" s="154" t="s">
        <v>199</v>
      </c>
      <c r="W452" s="154" t="s">
        <v>199</v>
      </c>
      <c r="X452" s="154" t="s">
        <v>199</v>
      </c>
      <c r="Y452" s="154" t="s">
        <v>199</v>
      </c>
      <c r="Z452" s="154" t="s">
        <v>199</v>
      </c>
      <c r="AA452" s="154" t="s">
        <v>199</v>
      </c>
      <c r="AB452" s="154" t="s">
        <v>199</v>
      </c>
      <c r="AC452" s="154" t="s">
        <v>199</v>
      </c>
      <c r="AD452" s="154" t="s">
        <v>199</v>
      </c>
      <c r="AE452" s="154" t="s">
        <v>199</v>
      </c>
      <c r="AF452" s="154" t="s">
        <v>199</v>
      </c>
      <c r="AG452" s="154" t="s">
        <v>199</v>
      </c>
      <c r="AH452" s="154" t="s">
        <v>199</v>
      </c>
      <c r="AI452" s="154" t="s">
        <v>199</v>
      </c>
      <c r="AJ452" s="154" t="s">
        <v>199</v>
      </c>
      <c r="AK452" s="154" t="s">
        <v>199</v>
      </c>
      <c r="AL452" s="154" t="s">
        <v>199</v>
      </c>
      <c r="AM452" s="154" t="s">
        <v>199</v>
      </c>
      <c r="AN452" s="154" t="s">
        <v>199</v>
      </c>
      <c r="AO452" s="154" t="s">
        <v>199</v>
      </c>
      <c r="AP452" s="154" t="s">
        <v>199</v>
      </c>
      <c r="AQ452" s="154" t="s">
        <v>199</v>
      </c>
      <c r="AR452" s="154" t="s">
        <v>199</v>
      </c>
      <c r="AS452" s="154" t="s">
        <v>199</v>
      </c>
      <c r="AT452" s="154" t="s">
        <v>199</v>
      </c>
      <c r="AU452" s="154" t="s">
        <v>199</v>
      </c>
      <c r="AV452" s="154" t="s">
        <v>199</v>
      </c>
      <c r="AW452" s="153">
        <v>1353</v>
      </c>
      <c r="AX452" s="153">
        <v>1635</v>
      </c>
      <c r="AY452" s="153">
        <v>3459</v>
      </c>
      <c r="AZ452" s="153">
        <v>3311</v>
      </c>
      <c r="BA452" s="153">
        <v>1948</v>
      </c>
      <c r="BB452" s="153">
        <v>934</v>
      </c>
      <c r="BC452" s="153">
        <v>1553</v>
      </c>
      <c r="BD452" s="153">
        <v>4291.3884200000002</v>
      </c>
      <c r="BE452" s="153">
        <v>1751.25792</v>
      </c>
      <c r="BF452" s="153">
        <v>3701</v>
      </c>
      <c r="BG452" s="153">
        <v>3722</v>
      </c>
      <c r="BH452" s="153">
        <v>3263</v>
      </c>
      <c r="BI452" s="153">
        <v>929</v>
      </c>
      <c r="BJ452" s="153">
        <v>1933.5901100000001</v>
      </c>
      <c r="BK452" s="153">
        <v>2653</v>
      </c>
      <c r="BL452" s="153">
        <v>3753.2</v>
      </c>
      <c r="BM452" s="153">
        <v>2098</v>
      </c>
      <c r="BN452" s="153">
        <v>3571</v>
      </c>
      <c r="BO452" s="153">
        <v>3712</v>
      </c>
      <c r="BP452" s="153">
        <v>2651</v>
      </c>
      <c r="BQ452" s="153">
        <v>3403.7</v>
      </c>
      <c r="BR452" s="153">
        <v>2420</v>
      </c>
      <c r="BS452" s="153">
        <v>2731</v>
      </c>
      <c r="BT452" s="153">
        <v>3747.2078900000001</v>
      </c>
      <c r="BU452" s="153">
        <v>2122.9</v>
      </c>
      <c r="BV452" s="153">
        <v>630</v>
      </c>
      <c r="BW452" s="153">
        <v>3537</v>
      </c>
      <c r="BX452" s="153">
        <v>3070</v>
      </c>
      <c r="BY452" s="153">
        <v>2379</v>
      </c>
      <c r="BZ452" s="153">
        <v>451</v>
      </c>
      <c r="CA452" s="153">
        <v>3514.7</v>
      </c>
      <c r="CB452" s="153">
        <v>3647</v>
      </c>
      <c r="CC452" s="153">
        <v>2028.2</v>
      </c>
      <c r="CD452" s="153">
        <v>1249</v>
      </c>
      <c r="CE452" s="154" t="s">
        <v>199</v>
      </c>
      <c r="CF452" s="153">
        <v>1724</v>
      </c>
      <c r="CG452" s="153">
        <v>236.2</v>
      </c>
      <c r="CH452" s="153">
        <v>-71.5</v>
      </c>
      <c r="CI452" s="153">
        <v>1390</v>
      </c>
      <c r="CJ452" s="153">
        <v>2800</v>
      </c>
      <c r="CK452" s="153">
        <v>1607.6</v>
      </c>
      <c r="CL452" s="153">
        <v>1609</v>
      </c>
      <c r="CM452" s="153">
        <v>5147.2</v>
      </c>
      <c r="CN452" s="153">
        <v>2216</v>
      </c>
      <c r="CO452" s="153">
        <v>2218</v>
      </c>
      <c r="CP452" s="153">
        <v>-393.2</v>
      </c>
      <c r="CQ452" s="153">
        <v>4969</v>
      </c>
      <c r="CR452" s="153">
        <v>3895.8</v>
      </c>
      <c r="CS452" s="153">
        <v>3284</v>
      </c>
      <c r="CT452" s="153">
        <v>-1198</v>
      </c>
      <c r="CU452" s="153">
        <v>4828.7</v>
      </c>
      <c r="CV452" s="153">
        <v>5181</v>
      </c>
      <c r="CW452" s="153">
        <v>2457.5</v>
      </c>
      <c r="CX452" s="153">
        <v>164</v>
      </c>
      <c r="CY452" s="153">
        <v>4156</v>
      </c>
      <c r="CZ452" s="153">
        <v>5354</v>
      </c>
      <c r="DA452" s="153">
        <v>1578</v>
      </c>
      <c r="DB452" s="154" t="s">
        <v>199</v>
      </c>
      <c r="DC452" s="154" t="s">
        <v>199</v>
      </c>
      <c r="DD452" s="154" t="s">
        <v>199</v>
      </c>
      <c r="DE452" s="154" t="s">
        <v>199</v>
      </c>
    </row>
    <row r="453" spans="1:109" x14ac:dyDescent="0.1">
      <c r="A453" s="113" t="s">
        <v>213</v>
      </c>
      <c r="B453" s="154" t="s">
        <v>199</v>
      </c>
      <c r="C453" s="154" t="s">
        <v>199</v>
      </c>
      <c r="D453" s="154" t="s">
        <v>199</v>
      </c>
      <c r="E453" s="154" t="s">
        <v>199</v>
      </c>
      <c r="F453" s="154" t="s">
        <v>199</v>
      </c>
      <c r="G453" s="154" t="s">
        <v>199</v>
      </c>
      <c r="H453" s="154" t="s">
        <v>199</v>
      </c>
      <c r="I453" s="154" t="s">
        <v>199</v>
      </c>
      <c r="J453" s="154" t="s">
        <v>199</v>
      </c>
      <c r="K453" s="154" t="s">
        <v>199</v>
      </c>
      <c r="L453" s="154" t="s">
        <v>199</v>
      </c>
      <c r="M453" s="154" t="s">
        <v>199</v>
      </c>
      <c r="N453" s="154" t="s">
        <v>199</v>
      </c>
      <c r="O453" s="154" t="s">
        <v>199</v>
      </c>
      <c r="P453" s="154" t="s">
        <v>199</v>
      </c>
      <c r="Q453" s="154" t="s">
        <v>199</v>
      </c>
      <c r="R453" s="154" t="s">
        <v>199</v>
      </c>
      <c r="S453" s="154" t="s">
        <v>199</v>
      </c>
      <c r="T453" s="154" t="s">
        <v>199</v>
      </c>
      <c r="U453" s="154" t="s">
        <v>199</v>
      </c>
      <c r="V453" s="154" t="s">
        <v>199</v>
      </c>
      <c r="W453" s="154" t="s">
        <v>199</v>
      </c>
      <c r="X453" s="154" t="s">
        <v>199</v>
      </c>
      <c r="Y453" s="154" t="s">
        <v>199</v>
      </c>
      <c r="Z453" s="154" t="s">
        <v>199</v>
      </c>
      <c r="AA453" s="154" t="s">
        <v>199</v>
      </c>
      <c r="AB453" s="154" t="s">
        <v>199</v>
      </c>
      <c r="AC453" s="154" t="s">
        <v>199</v>
      </c>
      <c r="AD453" s="154" t="s">
        <v>199</v>
      </c>
      <c r="AE453" s="154" t="s">
        <v>199</v>
      </c>
      <c r="AF453" s="154" t="s">
        <v>199</v>
      </c>
      <c r="AG453" s="154" t="s">
        <v>199</v>
      </c>
      <c r="AH453" s="154" t="s">
        <v>199</v>
      </c>
      <c r="AI453" s="154" t="s">
        <v>199</v>
      </c>
      <c r="AJ453" s="154" t="s">
        <v>199</v>
      </c>
      <c r="AK453" s="154" t="s">
        <v>199</v>
      </c>
      <c r="AL453" s="154" t="s">
        <v>199</v>
      </c>
      <c r="AM453" s="154" t="s">
        <v>199</v>
      </c>
      <c r="AN453" s="154" t="s">
        <v>199</v>
      </c>
      <c r="AO453" s="154" t="s">
        <v>199</v>
      </c>
      <c r="AP453" s="154" t="s">
        <v>199</v>
      </c>
      <c r="AQ453" s="154" t="s">
        <v>199</v>
      </c>
      <c r="AR453" s="154" t="s">
        <v>199</v>
      </c>
      <c r="AS453" s="154" t="s">
        <v>199</v>
      </c>
      <c r="AT453" s="154" t="s">
        <v>199</v>
      </c>
      <c r="AU453" s="154" t="s">
        <v>199</v>
      </c>
      <c r="AV453" s="154" t="s">
        <v>199</v>
      </c>
      <c r="AW453" s="153">
        <v>1353</v>
      </c>
      <c r="AX453" s="153">
        <v>1635</v>
      </c>
      <c r="AY453" s="153">
        <v>3459</v>
      </c>
      <c r="AZ453" s="153">
        <v>3311</v>
      </c>
      <c r="BA453" s="153">
        <v>1948</v>
      </c>
      <c r="BB453" s="153">
        <v>934</v>
      </c>
      <c r="BC453" s="153">
        <v>1553</v>
      </c>
      <c r="BD453" s="153">
        <v>1959</v>
      </c>
      <c r="BE453" s="153">
        <v>980</v>
      </c>
      <c r="BF453" s="153">
        <v>1637.0085099999999</v>
      </c>
      <c r="BG453" s="153">
        <v>1827</v>
      </c>
      <c r="BH453" s="153">
        <v>1870.9765</v>
      </c>
      <c r="BI453" s="153">
        <v>641.3306</v>
      </c>
      <c r="BJ453" s="153">
        <v>1019</v>
      </c>
      <c r="BK453" s="153">
        <v>1774</v>
      </c>
      <c r="BL453" s="153">
        <v>1973</v>
      </c>
      <c r="BM453" s="153">
        <v>815.9</v>
      </c>
      <c r="BN453" s="153">
        <v>829</v>
      </c>
      <c r="BO453" s="153">
        <v>2422.0671000000002</v>
      </c>
      <c r="BP453" s="153">
        <v>2256.3604999999998</v>
      </c>
      <c r="BQ453" s="153">
        <v>1863</v>
      </c>
      <c r="BR453" s="153">
        <v>1341.33224</v>
      </c>
      <c r="BS453" s="153">
        <v>2384.2402900000002</v>
      </c>
      <c r="BT453" s="153">
        <v>2283</v>
      </c>
      <c r="BU453" s="153">
        <v>1305</v>
      </c>
      <c r="BV453" s="153">
        <v>251</v>
      </c>
      <c r="BW453" s="153">
        <v>1959</v>
      </c>
      <c r="BX453" s="153">
        <v>954.6</v>
      </c>
      <c r="BY453" s="153">
        <v>454</v>
      </c>
      <c r="BZ453" s="153">
        <v>-1349</v>
      </c>
      <c r="CA453" s="153">
        <v>1644</v>
      </c>
      <c r="CB453" s="153">
        <v>1981</v>
      </c>
      <c r="CC453" s="153">
        <v>1768</v>
      </c>
      <c r="CD453" s="153">
        <v>723.2</v>
      </c>
      <c r="CE453" s="154" t="s">
        <v>199</v>
      </c>
      <c r="CF453" s="153">
        <v>1307</v>
      </c>
      <c r="CG453" s="153">
        <v>119</v>
      </c>
      <c r="CH453" s="153">
        <v>-71.5</v>
      </c>
      <c r="CI453" s="153">
        <v>1390</v>
      </c>
      <c r="CJ453" s="153">
        <v>2213.9</v>
      </c>
      <c r="CK453" s="153">
        <v>971</v>
      </c>
      <c r="CL453" s="153">
        <v>-435.6</v>
      </c>
      <c r="CM453" s="153">
        <v>2370</v>
      </c>
      <c r="CN453" s="153">
        <v>1588.8</v>
      </c>
      <c r="CO453" s="153">
        <v>1997.8</v>
      </c>
      <c r="CP453" s="153">
        <v>-393.2</v>
      </c>
      <c r="CQ453" s="153">
        <v>3181.5</v>
      </c>
      <c r="CR453" s="153">
        <v>3799</v>
      </c>
      <c r="CS453" s="153">
        <v>3211.5</v>
      </c>
      <c r="CT453" s="153">
        <v>-1878.4</v>
      </c>
      <c r="CU453" s="153">
        <v>4117</v>
      </c>
      <c r="CV453" s="153">
        <v>3545.1</v>
      </c>
      <c r="CW453" s="153">
        <v>1479</v>
      </c>
      <c r="CX453" s="153">
        <v>164</v>
      </c>
      <c r="CY453" s="153">
        <v>4156</v>
      </c>
      <c r="CZ453" s="153">
        <v>5354</v>
      </c>
      <c r="DA453" s="153">
        <v>1578</v>
      </c>
      <c r="DB453" s="154" t="s">
        <v>199</v>
      </c>
      <c r="DC453" s="154" t="s">
        <v>199</v>
      </c>
      <c r="DD453" s="154" t="s">
        <v>199</v>
      </c>
      <c r="DE453" s="154" t="s">
        <v>199</v>
      </c>
    </row>
    <row r="454" spans="1:109" x14ac:dyDescent="0.1">
      <c r="A454" s="113" t="s">
        <v>214</v>
      </c>
      <c r="B454" s="154" t="s">
        <v>199</v>
      </c>
      <c r="C454" s="154" t="s">
        <v>199</v>
      </c>
      <c r="D454" s="154" t="s">
        <v>199</v>
      </c>
      <c r="E454" s="154" t="s">
        <v>199</v>
      </c>
      <c r="F454" s="154" t="s">
        <v>199</v>
      </c>
      <c r="G454" s="154" t="s">
        <v>199</v>
      </c>
      <c r="H454" s="154" t="s">
        <v>199</v>
      </c>
      <c r="I454" s="154" t="s">
        <v>199</v>
      </c>
      <c r="J454" s="154" t="s">
        <v>199</v>
      </c>
      <c r="K454" s="154" t="s">
        <v>199</v>
      </c>
      <c r="L454" s="154" t="s">
        <v>199</v>
      </c>
      <c r="M454" s="154" t="s">
        <v>199</v>
      </c>
      <c r="N454" s="154" t="s">
        <v>199</v>
      </c>
      <c r="O454" s="154" t="s">
        <v>199</v>
      </c>
      <c r="P454" s="154" t="s">
        <v>199</v>
      </c>
      <c r="Q454" s="154" t="s">
        <v>199</v>
      </c>
      <c r="R454" s="154" t="s">
        <v>199</v>
      </c>
      <c r="S454" s="154" t="s">
        <v>199</v>
      </c>
      <c r="T454" s="154" t="s">
        <v>199</v>
      </c>
      <c r="U454" s="154" t="s">
        <v>199</v>
      </c>
      <c r="V454" s="154" t="s">
        <v>199</v>
      </c>
      <c r="W454" s="154" t="s">
        <v>199</v>
      </c>
      <c r="X454" s="154" t="s">
        <v>199</v>
      </c>
      <c r="Y454" s="154" t="s">
        <v>199</v>
      </c>
      <c r="Z454" s="154" t="s">
        <v>199</v>
      </c>
      <c r="AA454" s="154" t="s">
        <v>199</v>
      </c>
      <c r="AB454" s="154" t="s">
        <v>199</v>
      </c>
      <c r="AC454" s="154" t="s">
        <v>199</v>
      </c>
      <c r="AD454" s="154" t="s">
        <v>199</v>
      </c>
      <c r="AE454" s="154" t="s">
        <v>199</v>
      </c>
      <c r="AF454" s="154" t="s">
        <v>199</v>
      </c>
      <c r="AG454" s="154" t="s">
        <v>199</v>
      </c>
      <c r="AH454" s="154" t="s">
        <v>199</v>
      </c>
      <c r="AI454" s="154" t="s">
        <v>199</v>
      </c>
      <c r="AJ454" s="154" t="s">
        <v>199</v>
      </c>
      <c r="AK454" s="154" t="s">
        <v>199</v>
      </c>
      <c r="AL454" s="154" t="s">
        <v>199</v>
      </c>
      <c r="AM454" s="154" t="s">
        <v>199</v>
      </c>
      <c r="AN454" s="154" t="s">
        <v>199</v>
      </c>
      <c r="AO454" s="154" t="s">
        <v>199</v>
      </c>
      <c r="AP454" s="154" t="s">
        <v>199</v>
      </c>
      <c r="AQ454" s="154" t="s">
        <v>199</v>
      </c>
      <c r="AR454" s="154" t="s">
        <v>199</v>
      </c>
      <c r="AS454" s="154" t="s">
        <v>199</v>
      </c>
      <c r="AT454" s="154" t="s">
        <v>199</v>
      </c>
      <c r="AU454" s="154" t="s">
        <v>199</v>
      </c>
      <c r="AV454" s="154" t="s">
        <v>199</v>
      </c>
      <c r="AW454" s="148">
        <v>0</v>
      </c>
      <c r="AX454" s="148">
        <v>0</v>
      </c>
      <c r="AY454" s="148">
        <v>0</v>
      </c>
      <c r="AZ454" s="148">
        <v>0</v>
      </c>
      <c r="BA454" s="148">
        <v>0</v>
      </c>
      <c r="BB454" s="148">
        <v>0</v>
      </c>
      <c r="BC454" s="148">
        <v>0</v>
      </c>
      <c r="BD454" s="148">
        <v>1166.1942100000001</v>
      </c>
      <c r="BE454" s="148">
        <v>385.62896000000001</v>
      </c>
      <c r="BF454" s="148">
        <v>1031.99575</v>
      </c>
      <c r="BG454" s="148">
        <v>670.67323999999996</v>
      </c>
      <c r="BH454" s="148">
        <v>696.01175000000001</v>
      </c>
      <c r="BI454" s="148">
        <v>143.8347</v>
      </c>
      <c r="BJ454" s="148">
        <v>407.12961999999999</v>
      </c>
      <c r="BK454" s="148">
        <v>326.78075999999999</v>
      </c>
      <c r="BL454" s="148">
        <v>634.40035999999998</v>
      </c>
      <c r="BM454" s="148">
        <v>452.87450000000001</v>
      </c>
      <c r="BN454" s="148">
        <v>913.75724000000002</v>
      </c>
      <c r="BO454" s="148">
        <v>510.92160999999999</v>
      </c>
      <c r="BP454" s="148">
        <v>147.78219000000001</v>
      </c>
      <c r="BQ454" s="148">
        <v>483.15854000000002</v>
      </c>
      <c r="BR454" s="148">
        <v>392.71951000000001</v>
      </c>
      <c r="BS454" s="148">
        <v>141.62236999999999</v>
      </c>
      <c r="BT454" s="148">
        <v>518.27314999999999</v>
      </c>
      <c r="BU454" s="148">
        <v>357.74027999999998</v>
      </c>
      <c r="BV454" s="148">
        <v>189.5</v>
      </c>
      <c r="BW454" s="148">
        <v>573.27462000000003</v>
      </c>
      <c r="BX454" s="148">
        <v>780.77799000000005</v>
      </c>
      <c r="BY454" s="148">
        <v>654.15947000000006</v>
      </c>
      <c r="BZ454" s="148">
        <v>745.14601000000005</v>
      </c>
      <c r="CA454" s="148">
        <v>764.38945999999999</v>
      </c>
      <c r="CB454" s="148">
        <v>599.96741999999995</v>
      </c>
      <c r="CC454" s="148">
        <v>130.1</v>
      </c>
      <c r="CD454" s="148">
        <v>262.89999999999998</v>
      </c>
      <c r="CE454" s="154" t="s">
        <v>199</v>
      </c>
      <c r="CF454" s="148">
        <v>177.92061000000001</v>
      </c>
      <c r="CG454" s="148">
        <v>49.709910000000001</v>
      </c>
      <c r="CH454" s="148">
        <v>0</v>
      </c>
      <c r="CI454" s="148">
        <v>0</v>
      </c>
      <c r="CJ454" s="148">
        <v>293.05</v>
      </c>
      <c r="CK454" s="148">
        <v>318.3</v>
      </c>
      <c r="CL454" s="148">
        <v>939.19691</v>
      </c>
      <c r="CM454" s="148">
        <v>1388.6</v>
      </c>
      <c r="CN454" s="148">
        <v>313.60000000000002</v>
      </c>
      <c r="CO454" s="148">
        <v>110.1</v>
      </c>
      <c r="CP454" s="148">
        <v>0</v>
      </c>
      <c r="CQ454" s="148">
        <v>893.75</v>
      </c>
      <c r="CR454" s="148">
        <v>48.4</v>
      </c>
      <c r="CS454" s="148">
        <v>36.25</v>
      </c>
      <c r="CT454" s="148">
        <v>340.2</v>
      </c>
      <c r="CU454" s="148">
        <v>355.85</v>
      </c>
      <c r="CV454" s="148">
        <v>817.95</v>
      </c>
      <c r="CW454" s="148">
        <v>489.25</v>
      </c>
      <c r="CX454" s="148">
        <v>0</v>
      </c>
      <c r="CY454" s="148">
        <v>0</v>
      </c>
      <c r="CZ454" s="148">
        <v>0</v>
      </c>
      <c r="DA454" s="148">
        <v>0</v>
      </c>
      <c r="DB454" s="154" t="s">
        <v>199</v>
      </c>
      <c r="DC454" s="154" t="s">
        <v>199</v>
      </c>
      <c r="DD454" s="154" t="s">
        <v>199</v>
      </c>
      <c r="DE454" s="154" t="s">
        <v>199</v>
      </c>
    </row>
    <row r="455" spans="1:109" x14ac:dyDescent="0.1">
      <c r="A455" s="113" t="s">
        <v>215</v>
      </c>
      <c r="B455" s="154" t="s">
        <v>199</v>
      </c>
      <c r="C455" s="154" t="s">
        <v>199</v>
      </c>
      <c r="D455" s="154" t="s">
        <v>199</v>
      </c>
      <c r="E455" s="154" t="s">
        <v>199</v>
      </c>
      <c r="F455" s="154" t="s">
        <v>199</v>
      </c>
      <c r="G455" s="154" t="s">
        <v>199</v>
      </c>
      <c r="H455" s="154" t="s">
        <v>199</v>
      </c>
      <c r="I455" s="154" t="s">
        <v>199</v>
      </c>
      <c r="J455" s="154" t="s">
        <v>199</v>
      </c>
      <c r="K455" s="154" t="s">
        <v>199</v>
      </c>
      <c r="L455" s="154" t="s">
        <v>199</v>
      </c>
      <c r="M455" s="154" t="s">
        <v>199</v>
      </c>
      <c r="N455" s="154" t="s">
        <v>199</v>
      </c>
      <c r="O455" s="154" t="s">
        <v>199</v>
      </c>
      <c r="P455" s="154" t="s">
        <v>199</v>
      </c>
      <c r="Q455" s="154" t="s">
        <v>199</v>
      </c>
      <c r="R455" s="154" t="s">
        <v>199</v>
      </c>
      <c r="S455" s="154" t="s">
        <v>199</v>
      </c>
      <c r="T455" s="154" t="s">
        <v>199</v>
      </c>
      <c r="U455" s="154" t="s">
        <v>199</v>
      </c>
      <c r="V455" s="154" t="s">
        <v>199</v>
      </c>
      <c r="W455" s="154" t="s">
        <v>199</v>
      </c>
      <c r="X455" s="154" t="s">
        <v>199</v>
      </c>
      <c r="Y455" s="154" t="s">
        <v>199</v>
      </c>
      <c r="Z455" s="154" t="s">
        <v>199</v>
      </c>
      <c r="AA455" s="154" t="s">
        <v>199</v>
      </c>
      <c r="AB455" s="154" t="s">
        <v>199</v>
      </c>
      <c r="AC455" s="154" t="s">
        <v>199</v>
      </c>
      <c r="AD455" s="154" t="s">
        <v>199</v>
      </c>
      <c r="AE455" s="154" t="s">
        <v>199</v>
      </c>
      <c r="AF455" s="154" t="s">
        <v>199</v>
      </c>
      <c r="AG455" s="154" t="s">
        <v>199</v>
      </c>
      <c r="AH455" s="154" t="s">
        <v>199</v>
      </c>
      <c r="AI455" s="154" t="s">
        <v>199</v>
      </c>
      <c r="AJ455" s="154" t="s">
        <v>199</v>
      </c>
      <c r="AK455" s="154" t="s">
        <v>199</v>
      </c>
      <c r="AL455" s="154" t="s">
        <v>199</v>
      </c>
      <c r="AM455" s="154" t="s">
        <v>199</v>
      </c>
      <c r="AN455" s="154" t="s">
        <v>199</v>
      </c>
      <c r="AO455" s="154" t="s">
        <v>199</v>
      </c>
      <c r="AP455" s="154" t="s">
        <v>199</v>
      </c>
      <c r="AQ455" s="154" t="s">
        <v>199</v>
      </c>
      <c r="AR455" s="154" t="s">
        <v>199</v>
      </c>
      <c r="AS455" s="154" t="s">
        <v>199</v>
      </c>
      <c r="AT455" s="154" t="s">
        <v>199</v>
      </c>
      <c r="AU455" s="154" t="s">
        <v>199</v>
      </c>
      <c r="AV455" s="154" t="s">
        <v>199</v>
      </c>
      <c r="AW455" s="154" t="s">
        <v>177</v>
      </c>
      <c r="AX455" s="154" t="s">
        <v>177</v>
      </c>
      <c r="AY455" s="154" t="s">
        <v>177</v>
      </c>
      <c r="AZ455" s="154" t="s">
        <v>177</v>
      </c>
      <c r="BA455" s="154" t="s">
        <v>177</v>
      </c>
      <c r="BB455" s="154" t="s">
        <v>177</v>
      </c>
      <c r="BC455" s="154" t="s">
        <v>283</v>
      </c>
      <c r="BD455" s="154" t="s">
        <v>282</v>
      </c>
      <c r="BE455" s="154" t="s">
        <v>282</v>
      </c>
      <c r="BF455" s="154" t="s">
        <v>282</v>
      </c>
      <c r="BG455" s="154" t="s">
        <v>260</v>
      </c>
      <c r="BH455" s="154" t="s">
        <v>233</v>
      </c>
      <c r="BI455" s="154" t="s">
        <v>282</v>
      </c>
      <c r="BJ455" s="154" t="s">
        <v>264</v>
      </c>
      <c r="BK455" s="154" t="s">
        <v>268</v>
      </c>
      <c r="BL455" s="154" t="s">
        <v>263</v>
      </c>
      <c r="BM455" s="154" t="s">
        <v>164</v>
      </c>
      <c r="BN455" s="154" t="s">
        <v>164</v>
      </c>
      <c r="BO455" s="154" t="s">
        <v>260</v>
      </c>
      <c r="BP455" s="154" t="s">
        <v>268</v>
      </c>
      <c r="BQ455" s="154" t="s">
        <v>245</v>
      </c>
      <c r="BR455" s="154" t="s">
        <v>315</v>
      </c>
      <c r="BS455" s="154" t="s">
        <v>216</v>
      </c>
      <c r="BT455" s="154" t="s">
        <v>260</v>
      </c>
      <c r="BU455" s="154" t="s">
        <v>216</v>
      </c>
      <c r="BV455" s="154" t="s">
        <v>282</v>
      </c>
      <c r="BW455" s="154" t="s">
        <v>260</v>
      </c>
      <c r="BX455" s="154" t="s">
        <v>260</v>
      </c>
      <c r="BY455" s="154" t="s">
        <v>164</v>
      </c>
      <c r="BZ455" s="154" t="s">
        <v>455</v>
      </c>
      <c r="CA455" s="154" t="s">
        <v>216</v>
      </c>
      <c r="CB455" s="154" t="s">
        <v>260</v>
      </c>
      <c r="CC455" s="154" t="s">
        <v>233</v>
      </c>
      <c r="CD455" s="154" t="s">
        <v>233</v>
      </c>
      <c r="CE455" s="154" t="s">
        <v>199</v>
      </c>
      <c r="CF455" s="154" t="s">
        <v>216</v>
      </c>
      <c r="CG455" s="154" t="s">
        <v>216</v>
      </c>
      <c r="CH455" s="154" t="s">
        <v>177</v>
      </c>
      <c r="CI455" s="154" t="s">
        <v>283</v>
      </c>
      <c r="CJ455" s="154" t="s">
        <v>233</v>
      </c>
      <c r="CK455" s="154" t="s">
        <v>233</v>
      </c>
      <c r="CL455" s="154" t="s">
        <v>216</v>
      </c>
      <c r="CM455" s="154" t="s">
        <v>233</v>
      </c>
      <c r="CN455" s="154" t="s">
        <v>233</v>
      </c>
      <c r="CO455" s="154" t="s">
        <v>233</v>
      </c>
      <c r="CP455" s="154" t="s">
        <v>177</v>
      </c>
      <c r="CQ455" s="154" t="s">
        <v>233</v>
      </c>
      <c r="CR455" s="154" t="s">
        <v>233</v>
      </c>
      <c r="CS455" s="154" t="s">
        <v>233</v>
      </c>
      <c r="CT455" s="154" t="s">
        <v>233</v>
      </c>
      <c r="CU455" s="154" t="s">
        <v>233</v>
      </c>
      <c r="CV455" s="154" t="s">
        <v>233</v>
      </c>
      <c r="CW455" s="154" t="s">
        <v>233</v>
      </c>
      <c r="CX455" s="154" t="s">
        <v>177</v>
      </c>
      <c r="CY455" s="154" t="s">
        <v>177</v>
      </c>
      <c r="CZ455" s="154" t="s">
        <v>177</v>
      </c>
      <c r="DA455" s="154" t="s">
        <v>177</v>
      </c>
      <c r="DB455" s="154" t="s">
        <v>199</v>
      </c>
      <c r="DC455" s="154" t="s">
        <v>199</v>
      </c>
      <c r="DD455" s="154" t="s">
        <v>199</v>
      </c>
      <c r="DE455" s="154" t="s">
        <v>199</v>
      </c>
    </row>
    <row r="456" spans="1:109" x14ac:dyDescent="0.1">
      <c r="A456" s="113" t="s">
        <v>237</v>
      </c>
      <c r="B456" s="154" t="s">
        <v>199</v>
      </c>
      <c r="C456" s="154" t="s">
        <v>199</v>
      </c>
      <c r="D456" s="154" t="s">
        <v>199</v>
      </c>
      <c r="E456" s="154" t="s">
        <v>199</v>
      </c>
      <c r="F456" s="154" t="s">
        <v>199</v>
      </c>
      <c r="G456" s="154" t="s">
        <v>199</v>
      </c>
      <c r="H456" s="154" t="s">
        <v>199</v>
      </c>
      <c r="I456" s="154" t="s">
        <v>199</v>
      </c>
      <c r="J456" s="154" t="s">
        <v>199</v>
      </c>
      <c r="K456" s="154" t="s">
        <v>199</v>
      </c>
      <c r="L456" s="154" t="s">
        <v>199</v>
      </c>
      <c r="M456" s="154" t="s">
        <v>199</v>
      </c>
      <c r="N456" s="154" t="s">
        <v>199</v>
      </c>
      <c r="O456" s="154" t="s">
        <v>199</v>
      </c>
      <c r="P456" s="154" t="s">
        <v>199</v>
      </c>
      <c r="Q456" s="154" t="s">
        <v>199</v>
      </c>
      <c r="R456" s="154" t="s">
        <v>199</v>
      </c>
      <c r="S456" s="154" t="s">
        <v>199</v>
      </c>
      <c r="T456" s="154" t="s">
        <v>199</v>
      </c>
      <c r="U456" s="154" t="s">
        <v>199</v>
      </c>
      <c r="V456" s="154" t="s">
        <v>199</v>
      </c>
      <c r="W456" s="154" t="s">
        <v>199</v>
      </c>
      <c r="X456" s="154" t="s">
        <v>199</v>
      </c>
      <c r="Y456" s="154" t="s">
        <v>199</v>
      </c>
      <c r="Z456" s="154" t="s">
        <v>199</v>
      </c>
      <c r="AA456" s="154" t="s">
        <v>199</v>
      </c>
      <c r="AB456" s="154" t="s">
        <v>199</v>
      </c>
      <c r="AC456" s="154" t="s">
        <v>199</v>
      </c>
      <c r="AD456" s="154" t="s">
        <v>199</v>
      </c>
      <c r="AE456" s="154" t="s">
        <v>199</v>
      </c>
      <c r="AF456" s="154" t="s">
        <v>199</v>
      </c>
      <c r="AG456" s="154" t="s">
        <v>199</v>
      </c>
      <c r="AH456" s="154" t="s">
        <v>199</v>
      </c>
      <c r="AI456" s="154" t="s">
        <v>199</v>
      </c>
      <c r="AJ456" s="154" t="s">
        <v>199</v>
      </c>
      <c r="AK456" s="154" t="s">
        <v>199</v>
      </c>
      <c r="AL456" s="154" t="s">
        <v>199</v>
      </c>
      <c r="AM456" s="154" t="s">
        <v>199</v>
      </c>
      <c r="AN456" s="154" t="s">
        <v>199</v>
      </c>
      <c r="AO456" s="154" t="s">
        <v>199</v>
      </c>
      <c r="AP456" s="154" t="s">
        <v>199</v>
      </c>
      <c r="AQ456" s="154" t="s">
        <v>199</v>
      </c>
      <c r="AR456" s="154" t="s">
        <v>199</v>
      </c>
      <c r="AS456" s="154" t="s">
        <v>199</v>
      </c>
      <c r="AT456" s="154" t="s">
        <v>199</v>
      </c>
      <c r="AU456" s="154" t="s">
        <v>199</v>
      </c>
      <c r="AV456" s="154" t="s">
        <v>199</v>
      </c>
      <c r="AW456" s="154" t="s">
        <v>238</v>
      </c>
      <c r="AX456" s="154" t="s">
        <v>238</v>
      </c>
      <c r="AY456" s="154" t="s">
        <v>238</v>
      </c>
      <c r="AZ456" s="154" t="s">
        <v>238</v>
      </c>
      <c r="BA456" s="154" t="s">
        <v>238</v>
      </c>
      <c r="BB456" s="154" t="s">
        <v>238</v>
      </c>
      <c r="BC456" s="154" t="s">
        <v>238</v>
      </c>
      <c r="BD456" s="154" t="s">
        <v>238</v>
      </c>
      <c r="BE456" s="154" t="s">
        <v>238</v>
      </c>
      <c r="BF456" s="154" t="s">
        <v>238</v>
      </c>
      <c r="BG456" s="154" t="s">
        <v>238</v>
      </c>
      <c r="BH456" s="154" t="s">
        <v>238</v>
      </c>
      <c r="BI456" s="154" t="s">
        <v>238</v>
      </c>
      <c r="BJ456" s="154" t="s">
        <v>238</v>
      </c>
      <c r="BK456" s="154" t="s">
        <v>238</v>
      </c>
      <c r="BL456" s="154" t="s">
        <v>238</v>
      </c>
      <c r="BM456" s="154" t="s">
        <v>238</v>
      </c>
      <c r="BN456" s="154" t="s">
        <v>238</v>
      </c>
      <c r="BO456" s="154" t="s">
        <v>238</v>
      </c>
      <c r="BP456" s="154" t="s">
        <v>238</v>
      </c>
      <c r="BQ456" s="154" t="s">
        <v>238</v>
      </c>
      <c r="BR456" s="154" t="s">
        <v>238</v>
      </c>
      <c r="BS456" s="154" t="s">
        <v>238</v>
      </c>
      <c r="BT456" s="154" t="s">
        <v>238</v>
      </c>
      <c r="BU456" s="154" t="s">
        <v>238</v>
      </c>
      <c r="BV456" s="154" t="s">
        <v>238</v>
      </c>
      <c r="BW456" s="154" t="s">
        <v>238</v>
      </c>
      <c r="BX456" s="154" t="s">
        <v>238</v>
      </c>
      <c r="BY456" s="154" t="s">
        <v>238</v>
      </c>
      <c r="BZ456" s="154" t="s">
        <v>238</v>
      </c>
      <c r="CA456" s="154" t="s">
        <v>238</v>
      </c>
      <c r="CB456" s="154" t="s">
        <v>238</v>
      </c>
      <c r="CC456" s="154" t="s">
        <v>238</v>
      </c>
      <c r="CD456" s="154" t="s">
        <v>238</v>
      </c>
      <c r="CE456" s="154" t="s">
        <v>238</v>
      </c>
      <c r="CF456" s="154" t="s">
        <v>238</v>
      </c>
      <c r="CG456" s="154" t="s">
        <v>238</v>
      </c>
      <c r="CH456" s="154" t="s">
        <v>238</v>
      </c>
      <c r="CI456" s="154" t="s">
        <v>238</v>
      </c>
      <c r="CJ456" s="154" t="s">
        <v>238</v>
      </c>
      <c r="CK456" s="154" t="s">
        <v>238</v>
      </c>
      <c r="CL456" s="154" t="s">
        <v>238</v>
      </c>
      <c r="CM456" s="154" t="s">
        <v>238</v>
      </c>
      <c r="CN456" s="154" t="s">
        <v>238</v>
      </c>
      <c r="CO456" s="154" t="s">
        <v>238</v>
      </c>
      <c r="CP456" s="154" t="s">
        <v>238</v>
      </c>
      <c r="CQ456" s="154" t="s">
        <v>238</v>
      </c>
      <c r="CR456" s="154" t="s">
        <v>238</v>
      </c>
      <c r="CS456" s="154" t="s">
        <v>238</v>
      </c>
      <c r="CT456" s="154" t="s">
        <v>238</v>
      </c>
      <c r="CU456" s="154" t="s">
        <v>238</v>
      </c>
      <c r="CV456" s="154" t="s">
        <v>238</v>
      </c>
      <c r="CW456" s="154" t="s">
        <v>238</v>
      </c>
      <c r="CX456" s="154" t="s">
        <v>238</v>
      </c>
      <c r="CY456" s="154" t="s">
        <v>238</v>
      </c>
      <c r="CZ456" s="154" t="s">
        <v>238</v>
      </c>
      <c r="DA456" s="154" t="s">
        <v>238</v>
      </c>
      <c r="DB456" s="154" t="s">
        <v>199</v>
      </c>
      <c r="DC456" s="154" t="s">
        <v>199</v>
      </c>
      <c r="DD456" s="154" t="s">
        <v>199</v>
      </c>
      <c r="DE456" s="154" t="s">
        <v>199</v>
      </c>
    </row>
    <row r="457" spans="1:109" x14ac:dyDescent="0.1">
      <c r="A457" s="115" t="s">
        <v>335</v>
      </c>
      <c r="B457" s="154" t="s">
        <v>199</v>
      </c>
      <c r="C457" s="154" t="s">
        <v>199</v>
      </c>
      <c r="D457" s="154" t="s">
        <v>199</v>
      </c>
      <c r="E457" s="154" t="s">
        <v>199</v>
      </c>
      <c r="F457" s="154" t="s">
        <v>199</v>
      </c>
      <c r="G457" s="154" t="s">
        <v>199</v>
      </c>
      <c r="H457" s="154" t="s">
        <v>199</v>
      </c>
      <c r="I457" s="154" t="s">
        <v>199</v>
      </c>
      <c r="J457" s="154" t="s">
        <v>199</v>
      </c>
      <c r="K457" s="154" t="s">
        <v>199</v>
      </c>
      <c r="L457" s="154" t="s">
        <v>199</v>
      </c>
      <c r="M457" s="154" t="s">
        <v>199</v>
      </c>
      <c r="N457" s="154" t="s">
        <v>199</v>
      </c>
      <c r="O457" s="154" t="s">
        <v>199</v>
      </c>
      <c r="P457" s="154" t="s">
        <v>199</v>
      </c>
      <c r="Q457" s="154" t="s">
        <v>199</v>
      </c>
      <c r="R457" s="154" t="s">
        <v>199</v>
      </c>
      <c r="S457" s="154" t="s">
        <v>199</v>
      </c>
      <c r="T457" s="154" t="s">
        <v>199</v>
      </c>
      <c r="U457" s="154" t="s">
        <v>199</v>
      </c>
      <c r="V457" s="154" t="s">
        <v>199</v>
      </c>
      <c r="W457" s="154" t="s">
        <v>199</v>
      </c>
      <c r="X457" s="154" t="s">
        <v>199</v>
      </c>
      <c r="Y457" s="154" t="s">
        <v>199</v>
      </c>
      <c r="Z457" s="154" t="s">
        <v>199</v>
      </c>
      <c r="AA457" s="154" t="s">
        <v>199</v>
      </c>
      <c r="AB457" s="154" t="s">
        <v>199</v>
      </c>
      <c r="AC457" s="154" t="s">
        <v>199</v>
      </c>
      <c r="AD457" s="154" t="s">
        <v>199</v>
      </c>
      <c r="AE457" s="154" t="s">
        <v>199</v>
      </c>
      <c r="AF457" s="154" t="s">
        <v>199</v>
      </c>
      <c r="AG457" s="154" t="s">
        <v>199</v>
      </c>
      <c r="AH457" s="154" t="s">
        <v>199</v>
      </c>
      <c r="AI457" s="154" t="s">
        <v>199</v>
      </c>
      <c r="AJ457" s="154" t="s">
        <v>199</v>
      </c>
      <c r="AK457" s="154" t="s">
        <v>199</v>
      </c>
      <c r="AL457" s="154" t="s">
        <v>199</v>
      </c>
      <c r="AM457" s="154" t="s">
        <v>199</v>
      </c>
      <c r="AN457" s="154" t="s">
        <v>199</v>
      </c>
      <c r="AO457" s="154" t="s">
        <v>199</v>
      </c>
      <c r="AP457" s="154" t="s">
        <v>199</v>
      </c>
      <c r="AQ457" s="154" t="s">
        <v>199</v>
      </c>
      <c r="AR457" s="154" t="s">
        <v>199</v>
      </c>
      <c r="AS457" s="154" t="s">
        <v>199</v>
      </c>
      <c r="AT457" s="154" t="s">
        <v>199</v>
      </c>
      <c r="AU457" s="154" t="s">
        <v>199</v>
      </c>
      <c r="AV457" s="154" t="s">
        <v>199</v>
      </c>
      <c r="AW457" s="154" t="s">
        <v>199</v>
      </c>
      <c r="AX457" s="154" t="s">
        <v>199</v>
      </c>
      <c r="AY457" s="154" t="s">
        <v>199</v>
      </c>
      <c r="AZ457" s="154" t="s">
        <v>199</v>
      </c>
      <c r="BA457" s="154" t="s">
        <v>199</v>
      </c>
      <c r="BB457" s="154" t="s">
        <v>199</v>
      </c>
      <c r="BC457" s="154" t="s">
        <v>199</v>
      </c>
      <c r="BD457" s="154" t="s">
        <v>199</v>
      </c>
      <c r="BE457" s="154" t="s">
        <v>199</v>
      </c>
      <c r="BF457" s="154" t="s">
        <v>199</v>
      </c>
      <c r="BG457" s="154" t="s">
        <v>199</v>
      </c>
      <c r="BH457" s="154" t="s">
        <v>199</v>
      </c>
      <c r="BI457" s="154" t="s">
        <v>199</v>
      </c>
      <c r="BJ457" s="154" t="s">
        <v>199</v>
      </c>
      <c r="BK457" s="154" t="s">
        <v>199</v>
      </c>
      <c r="BL457" s="153">
        <v>2</v>
      </c>
      <c r="BM457" s="154" t="s">
        <v>199</v>
      </c>
      <c r="BN457" s="152">
        <v>8</v>
      </c>
      <c r="BO457" s="152">
        <v>4</v>
      </c>
      <c r="BP457" s="154" t="s">
        <v>199</v>
      </c>
      <c r="BQ457" s="154" t="s">
        <v>199</v>
      </c>
      <c r="BR457" s="152">
        <v>2</v>
      </c>
      <c r="BS457" s="152">
        <v>3</v>
      </c>
      <c r="BT457" s="152">
        <v>3</v>
      </c>
      <c r="BU457" s="152">
        <v>6</v>
      </c>
      <c r="BV457" s="154" t="s">
        <v>199</v>
      </c>
      <c r="BW457" s="154" t="s">
        <v>199</v>
      </c>
      <c r="BX457" s="154" t="s">
        <v>199</v>
      </c>
      <c r="BY457" s="152">
        <v>6</v>
      </c>
      <c r="BZ457" s="152">
        <v>5</v>
      </c>
      <c r="CA457" s="152">
        <v>5</v>
      </c>
      <c r="CB457" s="152">
        <v>6</v>
      </c>
      <c r="CC457" s="154" t="s">
        <v>199</v>
      </c>
      <c r="CD457" s="154" t="s">
        <v>199</v>
      </c>
      <c r="CE457" s="154" t="s">
        <v>199</v>
      </c>
      <c r="CF457" s="154" t="s">
        <v>199</v>
      </c>
      <c r="CG457" s="154" t="s">
        <v>199</v>
      </c>
      <c r="CH457" s="154" t="s">
        <v>199</v>
      </c>
      <c r="CI457" s="154" t="s">
        <v>199</v>
      </c>
      <c r="CJ457" s="154" t="s">
        <v>199</v>
      </c>
      <c r="CK457" s="154" t="s">
        <v>199</v>
      </c>
      <c r="CL457" s="154" t="s">
        <v>199</v>
      </c>
      <c r="CM457" s="154" t="s">
        <v>199</v>
      </c>
      <c r="CN457" s="154" t="s">
        <v>199</v>
      </c>
      <c r="CO457" s="154" t="s">
        <v>199</v>
      </c>
      <c r="CP457" s="154" t="s">
        <v>199</v>
      </c>
      <c r="CQ457" s="154" t="s">
        <v>199</v>
      </c>
      <c r="CR457" s="154" t="s">
        <v>199</v>
      </c>
      <c r="CS457" s="154" t="s">
        <v>199</v>
      </c>
      <c r="CT457" s="154" t="s">
        <v>199</v>
      </c>
      <c r="CU457" s="154" t="s">
        <v>199</v>
      </c>
      <c r="CV457" s="154" t="s">
        <v>199</v>
      </c>
      <c r="CW457" s="154" t="s">
        <v>199</v>
      </c>
      <c r="CX457" s="154" t="s">
        <v>199</v>
      </c>
      <c r="CY457" s="154" t="s">
        <v>199</v>
      </c>
      <c r="CZ457" s="154" t="s">
        <v>199</v>
      </c>
      <c r="DA457" s="154" t="s">
        <v>199</v>
      </c>
      <c r="DB457" s="154" t="s">
        <v>199</v>
      </c>
      <c r="DC457" s="154" t="s">
        <v>199</v>
      </c>
      <c r="DD457" s="154" t="s">
        <v>199</v>
      </c>
      <c r="DE457" s="154" t="s">
        <v>199</v>
      </c>
    </row>
    <row r="458" spans="1:109" x14ac:dyDescent="0.1">
      <c r="A458" s="113" t="s">
        <v>210</v>
      </c>
      <c r="B458" s="154" t="s">
        <v>199</v>
      </c>
      <c r="C458" s="154" t="s">
        <v>199</v>
      </c>
      <c r="D458" s="154" t="s">
        <v>199</v>
      </c>
      <c r="E458" s="154" t="s">
        <v>199</v>
      </c>
      <c r="F458" s="154" t="s">
        <v>199</v>
      </c>
      <c r="G458" s="154" t="s">
        <v>199</v>
      </c>
      <c r="H458" s="154" t="s">
        <v>199</v>
      </c>
      <c r="I458" s="154" t="s">
        <v>199</v>
      </c>
      <c r="J458" s="154" t="s">
        <v>199</v>
      </c>
      <c r="K458" s="154" t="s">
        <v>199</v>
      </c>
      <c r="L458" s="154" t="s">
        <v>199</v>
      </c>
      <c r="M458" s="154" t="s">
        <v>199</v>
      </c>
      <c r="N458" s="154" t="s">
        <v>199</v>
      </c>
      <c r="O458" s="154" t="s">
        <v>199</v>
      </c>
      <c r="P458" s="154" t="s">
        <v>199</v>
      </c>
      <c r="Q458" s="154" t="s">
        <v>199</v>
      </c>
      <c r="R458" s="154" t="s">
        <v>199</v>
      </c>
      <c r="S458" s="154" t="s">
        <v>199</v>
      </c>
      <c r="T458" s="154" t="s">
        <v>199</v>
      </c>
      <c r="U458" s="154" t="s">
        <v>199</v>
      </c>
      <c r="V458" s="154" t="s">
        <v>199</v>
      </c>
      <c r="W458" s="154" t="s">
        <v>199</v>
      </c>
      <c r="X458" s="154" t="s">
        <v>199</v>
      </c>
      <c r="Y458" s="154" t="s">
        <v>199</v>
      </c>
      <c r="Z458" s="154" t="s">
        <v>199</v>
      </c>
      <c r="AA458" s="154" t="s">
        <v>199</v>
      </c>
      <c r="AB458" s="154" t="s">
        <v>199</v>
      </c>
      <c r="AC458" s="154" t="s">
        <v>199</v>
      </c>
      <c r="AD458" s="154" t="s">
        <v>199</v>
      </c>
      <c r="AE458" s="154" t="s">
        <v>199</v>
      </c>
      <c r="AF458" s="154" t="s">
        <v>199</v>
      </c>
      <c r="AG458" s="154" t="s">
        <v>199</v>
      </c>
      <c r="AH458" s="154" t="s">
        <v>199</v>
      </c>
      <c r="AI458" s="154" t="s">
        <v>199</v>
      </c>
      <c r="AJ458" s="154" t="s">
        <v>199</v>
      </c>
      <c r="AK458" s="154" t="s">
        <v>199</v>
      </c>
      <c r="AL458" s="154" t="s">
        <v>199</v>
      </c>
      <c r="AM458" s="154" t="s">
        <v>199</v>
      </c>
      <c r="AN458" s="154" t="s">
        <v>199</v>
      </c>
      <c r="AO458" s="154" t="s">
        <v>199</v>
      </c>
      <c r="AP458" s="154" t="s">
        <v>199</v>
      </c>
      <c r="AQ458" s="154" t="s">
        <v>199</v>
      </c>
      <c r="AR458" s="154" t="s">
        <v>199</v>
      </c>
      <c r="AS458" s="154" t="s">
        <v>199</v>
      </c>
      <c r="AT458" s="154" t="s">
        <v>199</v>
      </c>
      <c r="AU458" s="154" t="s">
        <v>199</v>
      </c>
      <c r="AV458" s="154" t="s">
        <v>199</v>
      </c>
      <c r="AW458" s="154" t="s">
        <v>199</v>
      </c>
      <c r="AX458" s="154" t="s">
        <v>199</v>
      </c>
      <c r="AY458" s="154" t="s">
        <v>199</v>
      </c>
      <c r="AZ458" s="154" t="s">
        <v>199</v>
      </c>
      <c r="BA458" s="154" t="s">
        <v>199</v>
      </c>
      <c r="BB458" s="154" t="s">
        <v>199</v>
      </c>
      <c r="BC458" s="154" t="s">
        <v>199</v>
      </c>
      <c r="BD458" s="154" t="s">
        <v>199</v>
      </c>
      <c r="BE458" s="154" t="s">
        <v>199</v>
      </c>
      <c r="BF458" s="154" t="s">
        <v>199</v>
      </c>
      <c r="BG458" s="154" t="s">
        <v>199</v>
      </c>
      <c r="BH458" s="154" t="s">
        <v>199</v>
      </c>
      <c r="BI458" s="154" t="s">
        <v>199</v>
      </c>
      <c r="BJ458" s="154" t="s">
        <v>199</v>
      </c>
      <c r="BK458" s="154" t="s">
        <v>199</v>
      </c>
      <c r="BL458" s="154" t="s">
        <v>199</v>
      </c>
      <c r="BM458" s="154" t="s">
        <v>199</v>
      </c>
      <c r="BN458" s="153">
        <v>2</v>
      </c>
      <c r="BO458" s="153">
        <v>3</v>
      </c>
      <c r="BP458" s="154" t="s">
        <v>199</v>
      </c>
      <c r="BQ458" s="154" t="s">
        <v>199</v>
      </c>
      <c r="BR458" s="153">
        <v>-4</v>
      </c>
      <c r="BS458" s="153">
        <v>-2</v>
      </c>
      <c r="BT458" s="153">
        <v>1</v>
      </c>
      <c r="BU458" s="153">
        <v>0</v>
      </c>
      <c r="BV458" s="154" t="s">
        <v>199</v>
      </c>
      <c r="BW458" s="154" t="s">
        <v>199</v>
      </c>
      <c r="BX458" s="154" t="s">
        <v>199</v>
      </c>
      <c r="BY458" s="153">
        <v>4</v>
      </c>
      <c r="BZ458" s="153">
        <v>3.6</v>
      </c>
      <c r="CA458" s="153">
        <v>2.1</v>
      </c>
      <c r="CB458" s="153">
        <v>4.7</v>
      </c>
      <c r="CC458" s="154" t="s">
        <v>199</v>
      </c>
      <c r="CD458" s="154" t="s">
        <v>199</v>
      </c>
      <c r="CE458" s="154" t="s">
        <v>199</v>
      </c>
      <c r="CF458" s="154" t="s">
        <v>199</v>
      </c>
      <c r="CG458" s="154" t="s">
        <v>199</v>
      </c>
      <c r="CH458" s="154" t="s">
        <v>199</v>
      </c>
      <c r="CI458" s="154" t="s">
        <v>199</v>
      </c>
      <c r="CJ458" s="154" t="s">
        <v>199</v>
      </c>
      <c r="CK458" s="154" t="s">
        <v>199</v>
      </c>
      <c r="CL458" s="154" t="s">
        <v>199</v>
      </c>
      <c r="CM458" s="154" t="s">
        <v>199</v>
      </c>
      <c r="CN458" s="154" t="s">
        <v>199</v>
      </c>
      <c r="CO458" s="154" t="s">
        <v>199</v>
      </c>
      <c r="CP458" s="154" t="s">
        <v>199</v>
      </c>
      <c r="CQ458" s="154" t="s">
        <v>199</v>
      </c>
      <c r="CR458" s="154" t="s">
        <v>199</v>
      </c>
      <c r="CS458" s="154" t="s">
        <v>199</v>
      </c>
      <c r="CT458" s="154" t="s">
        <v>199</v>
      </c>
      <c r="CU458" s="154" t="s">
        <v>199</v>
      </c>
      <c r="CV458" s="154" t="s">
        <v>199</v>
      </c>
      <c r="CW458" s="154" t="s">
        <v>199</v>
      </c>
      <c r="CX458" s="154" t="s">
        <v>199</v>
      </c>
      <c r="CY458" s="154" t="s">
        <v>199</v>
      </c>
      <c r="CZ458" s="154" t="s">
        <v>199</v>
      </c>
      <c r="DA458" s="154" t="s">
        <v>199</v>
      </c>
      <c r="DB458" s="154" t="s">
        <v>199</v>
      </c>
      <c r="DC458" s="154" t="s">
        <v>199</v>
      </c>
      <c r="DD458" s="154" t="s">
        <v>199</v>
      </c>
      <c r="DE458" s="154" t="s">
        <v>199</v>
      </c>
    </row>
    <row r="459" spans="1:109" x14ac:dyDescent="0.1">
      <c r="A459" s="113" t="s">
        <v>211</v>
      </c>
      <c r="B459" s="154" t="s">
        <v>199</v>
      </c>
      <c r="C459" s="154" t="s">
        <v>199</v>
      </c>
      <c r="D459" s="154" t="s">
        <v>199</v>
      </c>
      <c r="E459" s="154" t="s">
        <v>199</v>
      </c>
      <c r="F459" s="154" t="s">
        <v>199</v>
      </c>
      <c r="G459" s="154" t="s">
        <v>199</v>
      </c>
      <c r="H459" s="154" t="s">
        <v>199</v>
      </c>
      <c r="I459" s="154" t="s">
        <v>199</v>
      </c>
      <c r="J459" s="154" t="s">
        <v>199</v>
      </c>
      <c r="K459" s="154" t="s">
        <v>199</v>
      </c>
      <c r="L459" s="154" t="s">
        <v>199</v>
      </c>
      <c r="M459" s="154" t="s">
        <v>199</v>
      </c>
      <c r="N459" s="154" t="s">
        <v>199</v>
      </c>
      <c r="O459" s="154" t="s">
        <v>199</v>
      </c>
      <c r="P459" s="154" t="s">
        <v>199</v>
      </c>
      <c r="Q459" s="154" t="s">
        <v>199</v>
      </c>
      <c r="R459" s="154" t="s">
        <v>199</v>
      </c>
      <c r="S459" s="154" t="s">
        <v>199</v>
      </c>
      <c r="T459" s="154" t="s">
        <v>199</v>
      </c>
      <c r="U459" s="154" t="s">
        <v>199</v>
      </c>
      <c r="V459" s="154" t="s">
        <v>199</v>
      </c>
      <c r="W459" s="154" t="s">
        <v>199</v>
      </c>
      <c r="X459" s="154" t="s">
        <v>199</v>
      </c>
      <c r="Y459" s="154" t="s">
        <v>199</v>
      </c>
      <c r="Z459" s="154" t="s">
        <v>199</v>
      </c>
      <c r="AA459" s="154" t="s">
        <v>199</v>
      </c>
      <c r="AB459" s="154" t="s">
        <v>199</v>
      </c>
      <c r="AC459" s="154" t="s">
        <v>199</v>
      </c>
      <c r="AD459" s="154" t="s">
        <v>199</v>
      </c>
      <c r="AE459" s="154" t="s">
        <v>199</v>
      </c>
      <c r="AF459" s="154" t="s">
        <v>199</v>
      </c>
      <c r="AG459" s="154" t="s">
        <v>199</v>
      </c>
      <c r="AH459" s="154" t="s">
        <v>199</v>
      </c>
      <c r="AI459" s="154" t="s">
        <v>199</v>
      </c>
      <c r="AJ459" s="154" t="s">
        <v>199</v>
      </c>
      <c r="AK459" s="154" t="s">
        <v>199</v>
      </c>
      <c r="AL459" s="154" t="s">
        <v>199</v>
      </c>
      <c r="AM459" s="154" t="s">
        <v>199</v>
      </c>
      <c r="AN459" s="154" t="s">
        <v>199</v>
      </c>
      <c r="AO459" s="154" t="s">
        <v>199</v>
      </c>
      <c r="AP459" s="154" t="s">
        <v>199</v>
      </c>
      <c r="AQ459" s="154" t="s">
        <v>199</v>
      </c>
      <c r="AR459" s="154" t="s">
        <v>199</v>
      </c>
      <c r="AS459" s="154" t="s">
        <v>199</v>
      </c>
      <c r="AT459" s="154" t="s">
        <v>199</v>
      </c>
      <c r="AU459" s="154" t="s">
        <v>199</v>
      </c>
      <c r="AV459" s="154" t="s">
        <v>199</v>
      </c>
      <c r="AW459" s="154" t="s">
        <v>199</v>
      </c>
      <c r="AX459" s="154" t="s">
        <v>199</v>
      </c>
      <c r="AY459" s="154" t="s">
        <v>199</v>
      </c>
      <c r="AZ459" s="154" t="s">
        <v>199</v>
      </c>
      <c r="BA459" s="154" t="s">
        <v>199</v>
      </c>
      <c r="BB459" s="154" t="s">
        <v>199</v>
      </c>
      <c r="BC459" s="154" t="s">
        <v>199</v>
      </c>
      <c r="BD459" s="154" t="s">
        <v>199</v>
      </c>
      <c r="BE459" s="154" t="s">
        <v>199</v>
      </c>
      <c r="BF459" s="154" t="s">
        <v>199</v>
      </c>
      <c r="BG459" s="154" t="s">
        <v>199</v>
      </c>
      <c r="BH459" s="154" t="s">
        <v>199</v>
      </c>
      <c r="BI459" s="154" t="s">
        <v>199</v>
      </c>
      <c r="BJ459" s="154" t="s">
        <v>199</v>
      </c>
      <c r="BK459" s="154" t="s">
        <v>199</v>
      </c>
      <c r="BL459" s="153">
        <v>2</v>
      </c>
      <c r="BM459" s="154" t="s">
        <v>199</v>
      </c>
      <c r="BN459" s="153">
        <v>2</v>
      </c>
      <c r="BO459" s="153">
        <v>3</v>
      </c>
      <c r="BP459" s="154" t="s">
        <v>199</v>
      </c>
      <c r="BQ459" s="154" t="s">
        <v>199</v>
      </c>
      <c r="BR459" s="153">
        <v>-4</v>
      </c>
      <c r="BS459" s="153">
        <v>-2</v>
      </c>
      <c r="BT459" s="153">
        <v>1</v>
      </c>
      <c r="BU459" s="153">
        <v>0</v>
      </c>
      <c r="BV459" s="154" t="s">
        <v>199</v>
      </c>
      <c r="BW459" s="154" t="s">
        <v>199</v>
      </c>
      <c r="BX459" s="154" t="s">
        <v>199</v>
      </c>
      <c r="BY459" s="153">
        <v>4</v>
      </c>
      <c r="BZ459" s="153">
        <v>3.6</v>
      </c>
      <c r="CA459" s="153">
        <v>2.1</v>
      </c>
      <c r="CB459" s="153">
        <v>4.7</v>
      </c>
      <c r="CC459" s="154" t="s">
        <v>199</v>
      </c>
      <c r="CD459" s="154" t="s">
        <v>199</v>
      </c>
      <c r="CE459" s="154" t="s">
        <v>199</v>
      </c>
      <c r="CF459" s="154" t="s">
        <v>199</v>
      </c>
      <c r="CG459" s="154" t="s">
        <v>199</v>
      </c>
      <c r="CH459" s="154" t="s">
        <v>199</v>
      </c>
      <c r="CI459" s="154" t="s">
        <v>199</v>
      </c>
      <c r="CJ459" s="154" t="s">
        <v>199</v>
      </c>
      <c r="CK459" s="154" t="s">
        <v>199</v>
      </c>
      <c r="CL459" s="154" t="s">
        <v>199</v>
      </c>
      <c r="CM459" s="154" t="s">
        <v>199</v>
      </c>
      <c r="CN459" s="154" t="s">
        <v>199</v>
      </c>
      <c r="CO459" s="154" t="s">
        <v>199</v>
      </c>
      <c r="CP459" s="154" t="s">
        <v>199</v>
      </c>
      <c r="CQ459" s="154" t="s">
        <v>199</v>
      </c>
      <c r="CR459" s="154" t="s">
        <v>199</v>
      </c>
      <c r="CS459" s="154" t="s">
        <v>199</v>
      </c>
      <c r="CT459" s="154" t="s">
        <v>199</v>
      </c>
      <c r="CU459" s="154" t="s">
        <v>199</v>
      </c>
      <c r="CV459" s="154" t="s">
        <v>199</v>
      </c>
      <c r="CW459" s="154" t="s">
        <v>199</v>
      </c>
      <c r="CX459" s="154" t="s">
        <v>199</v>
      </c>
      <c r="CY459" s="154" t="s">
        <v>199</v>
      </c>
      <c r="CZ459" s="154" t="s">
        <v>199</v>
      </c>
      <c r="DA459" s="154" t="s">
        <v>199</v>
      </c>
      <c r="DB459" s="154" t="s">
        <v>199</v>
      </c>
      <c r="DC459" s="154" t="s">
        <v>199</v>
      </c>
      <c r="DD459" s="154" t="s">
        <v>199</v>
      </c>
      <c r="DE459" s="154" t="s">
        <v>199</v>
      </c>
    </row>
    <row r="460" spans="1:109" x14ac:dyDescent="0.1">
      <c r="A460" s="113" t="s">
        <v>212</v>
      </c>
      <c r="B460" s="154" t="s">
        <v>199</v>
      </c>
      <c r="C460" s="154" t="s">
        <v>199</v>
      </c>
      <c r="D460" s="154" t="s">
        <v>199</v>
      </c>
      <c r="E460" s="154" t="s">
        <v>199</v>
      </c>
      <c r="F460" s="154" t="s">
        <v>199</v>
      </c>
      <c r="G460" s="154" t="s">
        <v>199</v>
      </c>
      <c r="H460" s="154" t="s">
        <v>199</v>
      </c>
      <c r="I460" s="154" t="s">
        <v>199</v>
      </c>
      <c r="J460" s="154" t="s">
        <v>199</v>
      </c>
      <c r="K460" s="154" t="s">
        <v>199</v>
      </c>
      <c r="L460" s="154" t="s">
        <v>199</v>
      </c>
      <c r="M460" s="154" t="s">
        <v>199</v>
      </c>
      <c r="N460" s="154" t="s">
        <v>199</v>
      </c>
      <c r="O460" s="154" t="s">
        <v>199</v>
      </c>
      <c r="P460" s="154" t="s">
        <v>199</v>
      </c>
      <c r="Q460" s="154" t="s">
        <v>199</v>
      </c>
      <c r="R460" s="154" t="s">
        <v>199</v>
      </c>
      <c r="S460" s="154" t="s">
        <v>199</v>
      </c>
      <c r="T460" s="154" t="s">
        <v>199</v>
      </c>
      <c r="U460" s="154" t="s">
        <v>199</v>
      </c>
      <c r="V460" s="154" t="s">
        <v>199</v>
      </c>
      <c r="W460" s="154" t="s">
        <v>199</v>
      </c>
      <c r="X460" s="154" t="s">
        <v>199</v>
      </c>
      <c r="Y460" s="154" t="s">
        <v>199</v>
      </c>
      <c r="Z460" s="154" t="s">
        <v>199</v>
      </c>
      <c r="AA460" s="154" t="s">
        <v>199</v>
      </c>
      <c r="AB460" s="154" t="s">
        <v>199</v>
      </c>
      <c r="AC460" s="154" t="s">
        <v>199</v>
      </c>
      <c r="AD460" s="154" t="s">
        <v>199</v>
      </c>
      <c r="AE460" s="154" t="s">
        <v>199</v>
      </c>
      <c r="AF460" s="154" t="s">
        <v>199</v>
      </c>
      <c r="AG460" s="154" t="s">
        <v>199</v>
      </c>
      <c r="AH460" s="154" t="s">
        <v>199</v>
      </c>
      <c r="AI460" s="154" t="s">
        <v>199</v>
      </c>
      <c r="AJ460" s="154" t="s">
        <v>199</v>
      </c>
      <c r="AK460" s="154" t="s">
        <v>199</v>
      </c>
      <c r="AL460" s="154" t="s">
        <v>199</v>
      </c>
      <c r="AM460" s="154" t="s">
        <v>199</v>
      </c>
      <c r="AN460" s="154" t="s">
        <v>199</v>
      </c>
      <c r="AO460" s="154" t="s">
        <v>199</v>
      </c>
      <c r="AP460" s="154" t="s">
        <v>199</v>
      </c>
      <c r="AQ460" s="154" t="s">
        <v>199</v>
      </c>
      <c r="AR460" s="154" t="s">
        <v>199</v>
      </c>
      <c r="AS460" s="154" t="s">
        <v>199</v>
      </c>
      <c r="AT460" s="154" t="s">
        <v>199</v>
      </c>
      <c r="AU460" s="154" t="s">
        <v>199</v>
      </c>
      <c r="AV460" s="154" t="s">
        <v>199</v>
      </c>
      <c r="AW460" s="154" t="s">
        <v>199</v>
      </c>
      <c r="AX460" s="154" t="s">
        <v>199</v>
      </c>
      <c r="AY460" s="154" t="s">
        <v>199</v>
      </c>
      <c r="AZ460" s="154" t="s">
        <v>199</v>
      </c>
      <c r="BA460" s="154" t="s">
        <v>199</v>
      </c>
      <c r="BB460" s="154" t="s">
        <v>199</v>
      </c>
      <c r="BC460" s="154" t="s">
        <v>199</v>
      </c>
      <c r="BD460" s="154" t="s">
        <v>199</v>
      </c>
      <c r="BE460" s="154" t="s">
        <v>199</v>
      </c>
      <c r="BF460" s="154" t="s">
        <v>199</v>
      </c>
      <c r="BG460" s="154" t="s">
        <v>199</v>
      </c>
      <c r="BH460" s="154" t="s">
        <v>199</v>
      </c>
      <c r="BI460" s="154" t="s">
        <v>199</v>
      </c>
      <c r="BJ460" s="154" t="s">
        <v>199</v>
      </c>
      <c r="BK460" s="154" t="s">
        <v>199</v>
      </c>
      <c r="BL460" s="153">
        <v>2</v>
      </c>
      <c r="BM460" s="154" t="s">
        <v>199</v>
      </c>
      <c r="BN460" s="153">
        <v>2</v>
      </c>
      <c r="BO460" s="153">
        <v>3</v>
      </c>
      <c r="BP460" s="154" t="s">
        <v>199</v>
      </c>
      <c r="BQ460" s="154" t="s">
        <v>199</v>
      </c>
      <c r="BR460" s="153">
        <v>-4</v>
      </c>
      <c r="BS460" s="153">
        <v>-2</v>
      </c>
      <c r="BT460" s="153">
        <v>1</v>
      </c>
      <c r="BU460" s="153">
        <v>0</v>
      </c>
      <c r="BV460" s="154" t="s">
        <v>199</v>
      </c>
      <c r="BW460" s="154" t="s">
        <v>199</v>
      </c>
      <c r="BX460" s="154" t="s">
        <v>199</v>
      </c>
      <c r="BY460" s="153">
        <v>4</v>
      </c>
      <c r="BZ460" s="153">
        <v>3.6</v>
      </c>
      <c r="CA460" s="153">
        <v>2.1</v>
      </c>
      <c r="CB460" s="153">
        <v>4.7</v>
      </c>
      <c r="CC460" s="154" t="s">
        <v>199</v>
      </c>
      <c r="CD460" s="154" t="s">
        <v>199</v>
      </c>
      <c r="CE460" s="154" t="s">
        <v>199</v>
      </c>
      <c r="CF460" s="154" t="s">
        <v>199</v>
      </c>
      <c r="CG460" s="154" t="s">
        <v>199</v>
      </c>
      <c r="CH460" s="154" t="s">
        <v>199</v>
      </c>
      <c r="CI460" s="154" t="s">
        <v>199</v>
      </c>
      <c r="CJ460" s="154" t="s">
        <v>199</v>
      </c>
      <c r="CK460" s="154" t="s">
        <v>199</v>
      </c>
      <c r="CL460" s="154" t="s">
        <v>199</v>
      </c>
      <c r="CM460" s="154" t="s">
        <v>199</v>
      </c>
      <c r="CN460" s="154" t="s">
        <v>199</v>
      </c>
      <c r="CO460" s="154" t="s">
        <v>199</v>
      </c>
      <c r="CP460" s="154" t="s">
        <v>199</v>
      </c>
      <c r="CQ460" s="154" t="s">
        <v>199</v>
      </c>
      <c r="CR460" s="154" t="s">
        <v>199</v>
      </c>
      <c r="CS460" s="154" t="s">
        <v>199</v>
      </c>
      <c r="CT460" s="154" t="s">
        <v>199</v>
      </c>
      <c r="CU460" s="154" t="s">
        <v>199</v>
      </c>
      <c r="CV460" s="154" t="s">
        <v>199</v>
      </c>
      <c r="CW460" s="154" t="s">
        <v>199</v>
      </c>
      <c r="CX460" s="154" t="s">
        <v>199</v>
      </c>
      <c r="CY460" s="154" t="s">
        <v>199</v>
      </c>
      <c r="CZ460" s="154" t="s">
        <v>199</v>
      </c>
      <c r="DA460" s="154" t="s">
        <v>199</v>
      </c>
      <c r="DB460" s="154" t="s">
        <v>199</v>
      </c>
      <c r="DC460" s="154" t="s">
        <v>199</v>
      </c>
      <c r="DD460" s="154" t="s">
        <v>199</v>
      </c>
      <c r="DE460" s="154" t="s">
        <v>199</v>
      </c>
    </row>
    <row r="461" spans="1:109" x14ac:dyDescent="0.1">
      <c r="A461" s="113" t="s">
        <v>213</v>
      </c>
      <c r="B461" s="154" t="s">
        <v>199</v>
      </c>
      <c r="C461" s="154" t="s">
        <v>199</v>
      </c>
      <c r="D461" s="154" t="s">
        <v>199</v>
      </c>
      <c r="E461" s="154" t="s">
        <v>199</v>
      </c>
      <c r="F461" s="154" t="s">
        <v>199</v>
      </c>
      <c r="G461" s="154" t="s">
        <v>199</v>
      </c>
      <c r="H461" s="154" t="s">
        <v>199</v>
      </c>
      <c r="I461" s="154" t="s">
        <v>199</v>
      </c>
      <c r="J461" s="154" t="s">
        <v>199</v>
      </c>
      <c r="K461" s="154" t="s">
        <v>199</v>
      </c>
      <c r="L461" s="154" t="s">
        <v>199</v>
      </c>
      <c r="M461" s="154" t="s">
        <v>199</v>
      </c>
      <c r="N461" s="154" t="s">
        <v>199</v>
      </c>
      <c r="O461" s="154" t="s">
        <v>199</v>
      </c>
      <c r="P461" s="154" t="s">
        <v>199</v>
      </c>
      <c r="Q461" s="154" t="s">
        <v>199</v>
      </c>
      <c r="R461" s="154" t="s">
        <v>199</v>
      </c>
      <c r="S461" s="154" t="s">
        <v>199</v>
      </c>
      <c r="T461" s="154" t="s">
        <v>199</v>
      </c>
      <c r="U461" s="154" t="s">
        <v>199</v>
      </c>
      <c r="V461" s="154" t="s">
        <v>199</v>
      </c>
      <c r="W461" s="154" t="s">
        <v>199</v>
      </c>
      <c r="X461" s="154" t="s">
        <v>199</v>
      </c>
      <c r="Y461" s="154" t="s">
        <v>199</v>
      </c>
      <c r="Z461" s="154" t="s">
        <v>199</v>
      </c>
      <c r="AA461" s="154" t="s">
        <v>199</v>
      </c>
      <c r="AB461" s="154" t="s">
        <v>199</v>
      </c>
      <c r="AC461" s="154" t="s">
        <v>199</v>
      </c>
      <c r="AD461" s="154" t="s">
        <v>199</v>
      </c>
      <c r="AE461" s="154" t="s">
        <v>199</v>
      </c>
      <c r="AF461" s="154" t="s">
        <v>199</v>
      </c>
      <c r="AG461" s="154" t="s">
        <v>199</v>
      </c>
      <c r="AH461" s="154" t="s">
        <v>199</v>
      </c>
      <c r="AI461" s="154" t="s">
        <v>199</v>
      </c>
      <c r="AJ461" s="154" t="s">
        <v>199</v>
      </c>
      <c r="AK461" s="154" t="s">
        <v>199</v>
      </c>
      <c r="AL461" s="154" t="s">
        <v>199</v>
      </c>
      <c r="AM461" s="154" t="s">
        <v>199</v>
      </c>
      <c r="AN461" s="154" t="s">
        <v>199</v>
      </c>
      <c r="AO461" s="154" t="s">
        <v>199</v>
      </c>
      <c r="AP461" s="154" t="s">
        <v>199</v>
      </c>
      <c r="AQ461" s="154" t="s">
        <v>199</v>
      </c>
      <c r="AR461" s="154" t="s">
        <v>199</v>
      </c>
      <c r="AS461" s="154" t="s">
        <v>199</v>
      </c>
      <c r="AT461" s="154" t="s">
        <v>199</v>
      </c>
      <c r="AU461" s="154" t="s">
        <v>199</v>
      </c>
      <c r="AV461" s="154" t="s">
        <v>199</v>
      </c>
      <c r="AW461" s="154" t="s">
        <v>199</v>
      </c>
      <c r="AX461" s="154" t="s">
        <v>199</v>
      </c>
      <c r="AY461" s="154" t="s">
        <v>199</v>
      </c>
      <c r="AZ461" s="154" t="s">
        <v>199</v>
      </c>
      <c r="BA461" s="154" t="s">
        <v>199</v>
      </c>
      <c r="BB461" s="154" t="s">
        <v>199</v>
      </c>
      <c r="BC461" s="154" t="s">
        <v>199</v>
      </c>
      <c r="BD461" s="154" t="s">
        <v>199</v>
      </c>
      <c r="BE461" s="154" t="s">
        <v>199</v>
      </c>
      <c r="BF461" s="154" t="s">
        <v>199</v>
      </c>
      <c r="BG461" s="154" t="s">
        <v>199</v>
      </c>
      <c r="BH461" s="154" t="s">
        <v>199</v>
      </c>
      <c r="BI461" s="154" t="s">
        <v>199</v>
      </c>
      <c r="BJ461" s="154" t="s">
        <v>199</v>
      </c>
      <c r="BK461" s="154" t="s">
        <v>199</v>
      </c>
      <c r="BL461" s="153">
        <v>2</v>
      </c>
      <c r="BM461" s="154" t="s">
        <v>199</v>
      </c>
      <c r="BN461" s="153">
        <v>2</v>
      </c>
      <c r="BO461" s="153">
        <v>3</v>
      </c>
      <c r="BP461" s="154" t="s">
        <v>199</v>
      </c>
      <c r="BQ461" s="154" t="s">
        <v>199</v>
      </c>
      <c r="BR461" s="153">
        <v>-4</v>
      </c>
      <c r="BS461" s="153">
        <v>-2</v>
      </c>
      <c r="BT461" s="153">
        <v>1</v>
      </c>
      <c r="BU461" s="153">
        <v>0</v>
      </c>
      <c r="BV461" s="154" t="s">
        <v>199</v>
      </c>
      <c r="BW461" s="154" t="s">
        <v>199</v>
      </c>
      <c r="BX461" s="154" t="s">
        <v>199</v>
      </c>
      <c r="BY461" s="153">
        <v>4</v>
      </c>
      <c r="BZ461" s="153">
        <v>3.6</v>
      </c>
      <c r="CA461" s="153">
        <v>2.1</v>
      </c>
      <c r="CB461" s="153">
        <v>4.7</v>
      </c>
      <c r="CC461" s="154" t="s">
        <v>199</v>
      </c>
      <c r="CD461" s="154" t="s">
        <v>199</v>
      </c>
      <c r="CE461" s="154" t="s">
        <v>199</v>
      </c>
      <c r="CF461" s="154" t="s">
        <v>199</v>
      </c>
      <c r="CG461" s="154" t="s">
        <v>199</v>
      </c>
      <c r="CH461" s="154" t="s">
        <v>199</v>
      </c>
      <c r="CI461" s="154" t="s">
        <v>199</v>
      </c>
      <c r="CJ461" s="154" t="s">
        <v>199</v>
      </c>
      <c r="CK461" s="154" t="s">
        <v>199</v>
      </c>
      <c r="CL461" s="154" t="s">
        <v>199</v>
      </c>
      <c r="CM461" s="154" t="s">
        <v>199</v>
      </c>
      <c r="CN461" s="154" t="s">
        <v>199</v>
      </c>
      <c r="CO461" s="154" t="s">
        <v>199</v>
      </c>
      <c r="CP461" s="154" t="s">
        <v>199</v>
      </c>
      <c r="CQ461" s="154" t="s">
        <v>199</v>
      </c>
      <c r="CR461" s="154" t="s">
        <v>199</v>
      </c>
      <c r="CS461" s="154" t="s">
        <v>199</v>
      </c>
      <c r="CT461" s="154" t="s">
        <v>199</v>
      </c>
      <c r="CU461" s="154" t="s">
        <v>199</v>
      </c>
      <c r="CV461" s="154" t="s">
        <v>199</v>
      </c>
      <c r="CW461" s="154" t="s">
        <v>199</v>
      </c>
      <c r="CX461" s="154" t="s">
        <v>199</v>
      </c>
      <c r="CY461" s="154" t="s">
        <v>199</v>
      </c>
      <c r="CZ461" s="154" t="s">
        <v>199</v>
      </c>
      <c r="DA461" s="154" t="s">
        <v>199</v>
      </c>
      <c r="DB461" s="154" t="s">
        <v>199</v>
      </c>
      <c r="DC461" s="154" t="s">
        <v>199</v>
      </c>
      <c r="DD461" s="154" t="s">
        <v>199</v>
      </c>
      <c r="DE461" s="154" t="s">
        <v>199</v>
      </c>
    </row>
    <row r="462" spans="1:109" x14ac:dyDescent="0.1">
      <c r="A462" s="113" t="s">
        <v>214</v>
      </c>
      <c r="B462" s="154" t="s">
        <v>199</v>
      </c>
      <c r="C462" s="154" t="s">
        <v>199</v>
      </c>
      <c r="D462" s="154" t="s">
        <v>199</v>
      </c>
      <c r="E462" s="154" t="s">
        <v>199</v>
      </c>
      <c r="F462" s="154" t="s">
        <v>199</v>
      </c>
      <c r="G462" s="154" t="s">
        <v>199</v>
      </c>
      <c r="H462" s="154" t="s">
        <v>199</v>
      </c>
      <c r="I462" s="154" t="s">
        <v>199</v>
      </c>
      <c r="J462" s="154" t="s">
        <v>199</v>
      </c>
      <c r="K462" s="154" t="s">
        <v>199</v>
      </c>
      <c r="L462" s="154" t="s">
        <v>199</v>
      </c>
      <c r="M462" s="154" t="s">
        <v>199</v>
      </c>
      <c r="N462" s="154" t="s">
        <v>199</v>
      </c>
      <c r="O462" s="154" t="s">
        <v>199</v>
      </c>
      <c r="P462" s="154" t="s">
        <v>199</v>
      </c>
      <c r="Q462" s="154" t="s">
        <v>199</v>
      </c>
      <c r="R462" s="154" t="s">
        <v>199</v>
      </c>
      <c r="S462" s="154" t="s">
        <v>199</v>
      </c>
      <c r="T462" s="154" t="s">
        <v>199</v>
      </c>
      <c r="U462" s="154" t="s">
        <v>199</v>
      </c>
      <c r="V462" s="154" t="s">
        <v>199</v>
      </c>
      <c r="W462" s="154" t="s">
        <v>199</v>
      </c>
      <c r="X462" s="154" t="s">
        <v>199</v>
      </c>
      <c r="Y462" s="154" t="s">
        <v>199</v>
      </c>
      <c r="Z462" s="154" t="s">
        <v>199</v>
      </c>
      <c r="AA462" s="154" t="s">
        <v>199</v>
      </c>
      <c r="AB462" s="154" t="s">
        <v>199</v>
      </c>
      <c r="AC462" s="154" t="s">
        <v>199</v>
      </c>
      <c r="AD462" s="154" t="s">
        <v>199</v>
      </c>
      <c r="AE462" s="154" t="s">
        <v>199</v>
      </c>
      <c r="AF462" s="154" t="s">
        <v>199</v>
      </c>
      <c r="AG462" s="154" t="s">
        <v>199</v>
      </c>
      <c r="AH462" s="154" t="s">
        <v>199</v>
      </c>
      <c r="AI462" s="154" t="s">
        <v>199</v>
      </c>
      <c r="AJ462" s="154" t="s">
        <v>199</v>
      </c>
      <c r="AK462" s="154" t="s">
        <v>199</v>
      </c>
      <c r="AL462" s="154" t="s">
        <v>199</v>
      </c>
      <c r="AM462" s="154" t="s">
        <v>199</v>
      </c>
      <c r="AN462" s="154" t="s">
        <v>199</v>
      </c>
      <c r="AO462" s="154" t="s">
        <v>199</v>
      </c>
      <c r="AP462" s="154" t="s">
        <v>199</v>
      </c>
      <c r="AQ462" s="154" t="s">
        <v>199</v>
      </c>
      <c r="AR462" s="154" t="s">
        <v>199</v>
      </c>
      <c r="AS462" s="154" t="s">
        <v>199</v>
      </c>
      <c r="AT462" s="154" t="s">
        <v>199</v>
      </c>
      <c r="AU462" s="154" t="s">
        <v>199</v>
      </c>
      <c r="AV462" s="154" t="s">
        <v>199</v>
      </c>
      <c r="AW462" s="154" t="s">
        <v>199</v>
      </c>
      <c r="AX462" s="154" t="s">
        <v>199</v>
      </c>
      <c r="AY462" s="154" t="s">
        <v>199</v>
      </c>
      <c r="AZ462" s="154" t="s">
        <v>199</v>
      </c>
      <c r="BA462" s="154" t="s">
        <v>199</v>
      </c>
      <c r="BB462" s="154" t="s">
        <v>199</v>
      </c>
      <c r="BC462" s="154" t="s">
        <v>199</v>
      </c>
      <c r="BD462" s="154" t="s">
        <v>199</v>
      </c>
      <c r="BE462" s="154" t="s">
        <v>199</v>
      </c>
      <c r="BF462" s="154" t="s">
        <v>199</v>
      </c>
      <c r="BG462" s="154" t="s">
        <v>199</v>
      </c>
      <c r="BH462" s="154" t="s">
        <v>199</v>
      </c>
      <c r="BI462" s="154" t="s">
        <v>199</v>
      </c>
      <c r="BJ462" s="154" t="s">
        <v>199</v>
      </c>
      <c r="BK462" s="154" t="s">
        <v>199</v>
      </c>
      <c r="BL462" s="148">
        <v>0</v>
      </c>
      <c r="BM462" s="154" t="s">
        <v>199</v>
      </c>
      <c r="BN462" s="148">
        <v>0</v>
      </c>
      <c r="BO462" s="148">
        <v>0</v>
      </c>
      <c r="BP462" s="154" t="s">
        <v>199</v>
      </c>
      <c r="BQ462" s="154" t="s">
        <v>199</v>
      </c>
      <c r="BR462" s="148">
        <v>0</v>
      </c>
      <c r="BS462" s="148">
        <v>0</v>
      </c>
      <c r="BT462" s="148">
        <v>0</v>
      </c>
      <c r="BU462" s="148">
        <v>0</v>
      </c>
      <c r="BV462" s="154" t="s">
        <v>199</v>
      </c>
      <c r="BW462" s="154" t="s">
        <v>199</v>
      </c>
      <c r="BX462" s="154" t="s">
        <v>199</v>
      </c>
      <c r="BY462" s="148">
        <v>0</v>
      </c>
      <c r="BZ462" s="148">
        <v>0</v>
      </c>
      <c r="CA462" s="148">
        <v>0</v>
      </c>
      <c r="CB462" s="148">
        <v>0</v>
      </c>
      <c r="CC462" s="154" t="s">
        <v>199</v>
      </c>
      <c r="CD462" s="154" t="s">
        <v>199</v>
      </c>
      <c r="CE462" s="154" t="s">
        <v>199</v>
      </c>
      <c r="CF462" s="154" t="s">
        <v>199</v>
      </c>
      <c r="CG462" s="154" t="s">
        <v>199</v>
      </c>
      <c r="CH462" s="154" t="s">
        <v>199</v>
      </c>
      <c r="CI462" s="154" t="s">
        <v>199</v>
      </c>
      <c r="CJ462" s="154" t="s">
        <v>199</v>
      </c>
      <c r="CK462" s="154" t="s">
        <v>199</v>
      </c>
      <c r="CL462" s="154" t="s">
        <v>199</v>
      </c>
      <c r="CM462" s="154" t="s">
        <v>199</v>
      </c>
      <c r="CN462" s="154" t="s">
        <v>199</v>
      </c>
      <c r="CO462" s="154" t="s">
        <v>199</v>
      </c>
      <c r="CP462" s="154" t="s">
        <v>199</v>
      </c>
      <c r="CQ462" s="154" t="s">
        <v>199</v>
      </c>
      <c r="CR462" s="154" t="s">
        <v>199</v>
      </c>
      <c r="CS462" s="154" t="s">
        <v>199</v>
      </c>
      <c r="CT462" s="154" t="s">
        <v>199</v>
      </c>
      <c r="CU462" s="154" t="s">
        <v>199</v>
      </c>
      <c r="CV462" s="154" t="s">
        <v>199</v>
      </c>
      <c r="CW462" s="154" t="s">
        <v>199</v>
      </c>
      <c r="CX462" s="154" t="s">
        <v>199</v>
      </c>
      <c r="CY462" s="154" t="s">
        <v>199</v>
      </c>
      <c r="CZ462" s="154" t="s">
        <v>199</v>
      </c>
      <c r="DA462" s="154" t="s">
        <v>199</v>
      </c>
      <c r="DB462" s="154" t="s">
        <v>199</v>
      </c>
      <c r="DC462" s="154" t="s">
        <v>199</v>
      </c>
      <c r="DD462" s="154" t="s">
        <v>199</v>
      </c>
      <c r="DE462" s="154" t="s">
        <v>199</v>
      </c>
    </row>
    <row r="463" spans="1:109" x14ac:dyDescent="0.1">
      <c r="A463" s="113" t="s">
        <v>215</v>
      </c>
      <c r="B463" s="154" t="s">
        <v>199</v>
      </c>
      <c r="C463" s="154" t="s">
        <v>199</v>
      </c>
      <c r="D463" s="154" t="s">
        <v>199</v>
      </c>
      <c r="E463" s="154" t="s">
        <v>199</v>
      </c>
      <c r="F463" s="154" t="s">
        <v>199</v>
      </c>
      <c r="G463" s="154" t="s">
        <v>199</v>
      </c>
      <c r="H463" s="154" t="s">
        <v>199</v>
      </c>
      <c r="I463" s="154" t="s">
        <v>199</v>
      </c>
      <c r="J463" s="154" t="s">
        <v>199</v>
      </c>
      <c r="K463" s="154" t="s">
        <v>199</v>
      </c>
      <c r="L463" s="154" t="s">
        <v>199</v>
      </c>
      <c r="M463" s="154" t="s">
        <v>199</v>
      </c>
      <c r="N463" s="154" t="s">
        <v>199</v>
      </c>
      <c r="O463" s="154" t="s">
        <v>199</v>
      </c>
      <c r="P463" s="154" t="s">
        <v>199</v>
      </c>
      <c r="Q463" s="154" t="s">
        <v>199</v>
      </c>
      <c r="R463" s="154" t="s">
        <v>199</v>
      </c>
      <c r="S463" s="154" t="s">
        <v>199</v>
      </c>
      <c r="T463" s="154" t="s">
        <v>199</v>
      </c>
      <c r="U463" s="154" t="s">
        <v>199</v>
      </c>
      <c r="V463" s="154" t="s">
        <v>199</v>
      </c>
      <c r="W463" s="154" t="s">
        <v>199</v>
      </c>
      <c r="X463" s="154" t="s">
        <v>199</v>
      </c>
      <c r="Y463" s="154" t="s">
        <v>199</v>
      </c>
      <c r="Z463" s="154" t="s">
        <v>199</v>
      </c>
      <c r="AA463" s="154" t="s">
        <v>199</v>
      </c>
      <c r="AB463" s="154" t="s">
        <v>199</v>
      </c>
      <c r="AC463" s="154" t="s">
        <v>199</v>
      </c>
      <c r="AD463" s="154" t="s">
        <v>199</v>
      </c>
      <c r="AE463" s="154" t="s">
        <v>199</v>
      </c>
      <c r="AF463" s="154" t="s">
        <v>199</v>
      </c>
      <c r="AG463" s="154" t="s">
        <v>199</v>
      </c>
      <c r="AH463" s="154" t="s">
        <v>199</v>
      </c>
      <c r="AI463" s="154" t="s">
        <v>199</v>
      </c>
      <c r="AJ463" s="154" t="s">
        <v>199</v>
      </c>
      <c r="AK463" s="154" t="s">
        <v>199</v>
      </c>
      <c r="AL463" s="154" t="s">
        <v>199</v>
      </c>
      <c r="AM463" s="154" t="s">
        <v>199</v>
      </c>
      <c r="AN463" s="154" t="s">
        <v>199</v>
      </c>
      <c r="AO463" s="154" t="s">
        <v>199</v>
      </c>
      <c r="AP463" s="154" t="s">
        <v>199</v>
      </c>
      <c r="AQ463" s="154" t="s">
        <v>199</v>
      </c>
      <c r="AR463" s="154" t="s">
        <v>199</v>
      </c>
      <c r="AS463" s="154" t="s">
        <v>199</v>
      </c>
      <c r="AT463" s="154" t="s">
        <v>199</v>
      </c>
      <c r="AU463" s="154" t="s">
        <v>199</v>
      </c>
      <c r="AV463" s="154" t="s">
        <v>199</v>
      </c>
      <c r="AW463" s="154" t="s">
        <v>199</v>
      </c>
      <c r="AX463" s="154" t="s">
        <v>199</v>
      </c>
      <c r="AY463" s="154" t="s">
        <v>199</v>
      </c>
      <c r="AZ463" s="154" t="s">
        <v>199</v>
      </c>
      <c r="BA463" s="154" t="s">
        <v>199</v>
      </c>
      <c r="BB463" s="154" t="s">
        <v>199</v>
      </c>
      <c r="BC463" s="154" t="s">
        <v>199</v>
      </c>
      <c r="BD463" s="154" t="s">
        <v>199</v>
      </c>
      <c r="BE463" s="154" t="s">
        <v>199</v>
      </c>
      <c r="BF463" s="154" t="s">
        <v>199</v>
      </c>
      <c r="BG463" s="154" t="s">
        <v>199</v>
      </c>
      <c r="BH463" s="154" t="s">
        <v>199</v>
      </c>
      <c r="BI463" s="154" t="s">
        <v>199</v>
      </c>
      <c r="BJ463" s="154" t="s">
        <v>199</v>
      </c>
      <c r="BK463" s="154" t="s">
        <v>199</v>
      </c>
      <c r="BL463" s="154" t="s">
        <v>177</v>
      </c>
      <c r="BM463" s="154" t="s">
        <v>199</v>
      </c>
      <c r="BN463" s="154" t="s">
        <v>177</v>
      </c>
      <c r="BO463" s="154" t="s">
        <v>283</v>
      </c>
      <c r="BP463" s="154" t="s">
        <v>199</v>
      </c>
      <c r="BQ463" s="154" t="s">
        <v>199</v>
      </c>
      <c r="BR463" s="154" t="s">
        <v>177</v>
      </c>
      <c r="BS463" s="154" t="s">
        <v>177</v>
      </c>
      <c r="BT463" s="154" t="s">
        <v>177</v>
      </c>
      <c r="BU463" s="154" t="s">
        <v>177</v>
      </c>
      <c r="BV463" s="154" t="s">
        <v>199</v>
      </c>
      <c r="BW463" s="154" t="s">
        <v>199</v>
      </c>
      <c r="BX463" s="154" t="s">
        <v>199</v>
      </c>
      <c r="BY463" s="154" t="s">
        <v>177</v>
      </c>
      <c r="BZ463" s="154" t="s">
        <v>177</v>
      </c>
      <c r="CA463" s="154" t="s">
        <v>177</v>
      </c>
      <c r="CB463" s="154" t="s">
        <v>177</v>
      </c>
      <c r="CC463" s="154" t="s">
        <v>199</v>
      </c>
      <c r="CD463" s="154" t="s">
        <v>199</v>
      </c>
      <c r="CE463" s="154" t="s">
        <v>199</v>
      </c>
      <c r="CF463" s="154" t="s">
        <v>199</v>
      </c>
      <c r="CG463" s="154" t="s">
        <v>199</v>
      </c>
      <c r="CH463" s="154" t="s">
        <v>199</v>
      </c>
      <c r="CI463" s="154" t="s">
        <v>199</v>
      </c>
      <c r="CJ463" s="154" t="s">
        <v>199</v>
      </c>
      <c r="CK463" s="154" t="s">
        <v>199</v>
      </c>
      <c r="CL463" s="154" t="s">
        <v>199</v>
      </c>
      <c r="CM463" s="154" t="s">
        <v>199</v>
      </c>
      <c r="CN463" s="154" t="s">
        <v>199</v>
      </c>
      <c r="CO463" s="154" t="s">
        <v>199</v>
      </c>
      <c r="CP463" s="154" t="s">
        <v>199</v>
      </c>
      <c r="CQ463" s="154" t="s">
        <v>199</v>
      </c>
      <c r="CR463" s="154" t="s">
        <v>199</v>
      </c>
      <c r="CS463" s="154" t="s">
        <v>199</v>
      </c>
      <c r="CT463" s="154" t="s">
        <v>199</v>
      </c>
      <c r="CU463" s="154" t="s">
        <v>199</v>
      </c>
      <c r="CV463" s="154" t="s">
        <v>199</v>
      </c>
      <c r="CW463" s="154" t="s">
        <v>199</v>
      </c>
      <c r="CX463" s="154" t="s">
        <v>199</v>
      </c>
      <c r="CY463" s="154" t="s">
        <v>199</v>
      </c>
      <c r="CZ463" s="154" t="s">
        <v>199</v>
      </c>
      <c r="DA463" s="154" t="s">
        <v>199</v>
      </c>
      <c r="DB463" s="154" t="s">
        <v>199</v>
      </c>
      <c r="DC463" s="154" t="s">
        <v>199</v>
      </c>
      <c r="DD463" s="154" t="s">
        <v>199</v>
      </c>
      <c r="DE463" s="154" t="s">
        <v>199</v>
      </c>
    </row>
    <row r="464" spans="1:109" x14ac:dyDescent="0.1">
      <c r="A464" s="113" t="s">
        <v>237</v>
      </c>
      <c r="B464" s="154" t="s">
        <v>199</v>
      </c>
      <c r="C464" s="154" t="s">
        <v>199</v>
      </c>
      <c r="D464" s="154" t="s">
        <v>199</v>
      </c>
      <c r="E464" s="154" t="s">
        <v>199</v>
      </c>
      <c r="F464" s="154" t="s">
        <v>199</v>
      </c>
      <c r="G464" s="154" t="s">
        <v>199</v>
      </c>
      <c r="H464" s="154" t="s">
        <v>199</v>
      </c>
      <c r="I464" s="154" t="s">
        <v>199</v>
      </c>
      <c r="J464" s="154" t="s">
        <v>199</v>
      </c>
      <c r="K464" s="154" t="s">
        <v>199</v>
      </c>
      <c r="L464" s="154" t="s">
        <v>199</v>
      </c>
      <c r="M464" s="154" t="s">
        <v>199</v>
      </c>
      <c r="N464" s="154" t="s">
        <v>199</v>
      </c>
      <c r="O464" s="154" t="s">
        <v>199</v>
      </c>
      <c r="P464" s="154" t="s">
        <v>199</v>
      </c>
      <c r="Q464" s="154" t="s">
        <v>199</v>
      </c>
      <c r="R464" s="154" t="s">
        <v>199</v>
      </c>
      <c r="S464" s="154" t="s">
        <v>199</v>
      </c>
      <c r="T464" s="154" t="s">
        <v>199</v>
      </c>
      <c r="U464" s="154" t="s">
        <v>199</v>
      </c>
      <c r="V464" s="154" t="s">
        <v>199</v>
      </c>
      <c r="W464" s="154" t="s">
        <v>199</v>
      </c>
      <c r="X464" s="154" t="s">
        <v>199</v>
      </c>
      <c r="Y464" s="154" t="s">
        <v>199</v>
      </c>
      <c r="Z464" s="154" t="s">
        <v>199</v>
      </c>
      <c r="AA464" s="154" t="s">
        <v>199</v>
      </c>
      <c r="AB464" s="154" t="s">
        <v>199</v>
      </c>
      <c r="AC464" s="154" t="s">
        <v>199</v>
      </c>
      <c r="AD464" s="154" t="s">
        <v>199</v>
      </c>
      <c r="AE464" s="154" t="s">
        <v>199</v>
      </c>
      <c r="AF464" s="154" t="s">
        <v>199</v>
      </c>
      <c r="AG464" s="154" t="s">
        <v>199</v>
      </c>
      <c r="AH464" s="154" t="s">
        <v>199</v>
      </c>
      <c r="AI464" s="154" t="s">
        <v>199</v>
      </c>
      <c r="AJ464" s="154" t="s">
        <v>199</v>
      </c>
      <c r="AK464" s="154" t="s">
        <v>199</v>
      </c>
      <c r="AL464" s="154" t="s">
        <v>199</v>
      </c>
      <c r="AM464" s="154" t="s">
        <v>199</v>
      </c>
      <c r="AN464" s="154" t="s">
        <v>199</v>
      </c>
      <c r="AO464" s="154" t="s">
        <v>199</v>
      </c>
      <c r="AP464" s="154" t="s">
        <v>199</v>
      </c>
      <c r="AQ464" s="154" t="s">
        <v>199</v>
      </c>
      <c r="AR464" s="154" t="s">
        <v>199</v>
      </c>
      <c r="AS464" s="154" t="s">
        <v>199</v>
      </c>
      <c r="AT464" s="154" t="s">
        <v>199</v>
      </c>
      <c r="AU464" s="154" t="s">
        <v>199</v>
      </c>
      <c r="AV464" s="154" t="s">
        <v>199</v>
      </c>
      <c r="AW464" s="154" t="s">
        <v>199</v>
      </c>
      <c r="AX464" s="154" t="s">
        <v>199</v>
      </c>
      <c r="AY464" s="154" t="s">
        <v>199</v>
      </c>
      <c r="AZ464" s="154" t="s">
        <v>199</v>
      </c>
      <c r="BA464" s="154" t="s">
        <v>199</v>
      </c>
      <c r="BB464" s="154" t="s">
        <v>199</v>
      </c>
      <c r="BC464" s="154" t="s">
        <v>199</v>
      </c>
      <c r="BD464" s="154" t="s">
        <v>199</v>
      </c>
      <c r="BE464" s="154" t="s">
        <v>199</v>
      </c>
      <c r="BF464" s="154" t="s">
        <v>199</v>
      </c>
      <c r="BG464" s="154" t="s">
        <v>199</v>
      </c>
      <c r="BH464" s="154" t="s">
        <v>199</v>
      </c>
      <c r="BI464" s="154" t="s">
        <v>199</v>
      </c>
      <c r="BJ464" s="154" t="s">
        <v>199</v>
      </c>
      <c r="BK464" s="154" t="s">
        <v>199</v>
      </c>
      <c r="BL464" s="154" t="s">
        <v>238</v>
      </c>
      <c r="BM464" s="154" t="s">
        <v>199</v>
      </c>
      <c r="BN464" s="154" t="s">
        <v>238</v>
      </c>
      <c r="BO464" s="154" t="s">
        <v>238</v>
      </c>
      <c r="BP464" s="154" t="s">
        <v>199</v>
      </c>
      <c r="BQ464" s="154" t="s">
        <v>199</v>
      </c>
      <c r="BR464" s="154" t="s">
        <v>238</v>
      </c>
      <c r="BS464" s="154" t="s">
        <v>238</v>
      </c>
      <c r="BT464" s="154" t="s">
        <v>238</v>
      </c>
      <c r="BU464" s="154" t="s">
        <v>238</v>
      </c>
      <c r="BV464" s="154" t="s">
        <v>199</v>
      </c>
      <c r="BW464" s="154" t="s">
        <v>199</v>
      </c>
      <c r="BX464" s="154" t="s">
        <v>199</v>
      </c>
      <c r="BY464" s="154" t="s">
        <v>238</v>
      </c>
      <c r="BZ464" s="154" t="s">
        <v>238</v>
      </c>
      <c r="CA464" s="154" t="s">
        <v>238</v>
      </c>
      <c r="CB464" s="154" t="s">
        <v>238</v>
      </c>
      <c r="CC464" s="154" t="s">
        <v>199</v>
      </c>
      <c r="CD464" s="154" t="s">
        <v>199</v>
      </c>
      <c r="CE464" s="154" t="s">
        <v>199</v>
      </c>
      <c r="CF464" s="154" t="s">
        <v>199</v>
      </c>
      <c r="CG464" s="154" t="s">
        <v>199</v>
      </c>
      <c r="CH464" s="154" t="s">
        <v>199</v>
      </c>
      <c r="CI464" s="154" t="s">
        <v>199</v>
      </c>
      <c r="CJ464" s="154" t="s">
        <v>199</v>
      </c>
      <c r="CK464" s="154" t="s">
        <v>199</v>
      </c>
      <c r="CL464" s="154" t="s">
        <v>199</v>
      </c>
      <c r="CM464" s="154" t="s">
        <v>199</v>
      </c>
      <c r="CN464" s="154" t="s">
        <v>199</v>
      </c>
      <c r="CO464" s="154" t="s">
        <v>199</v>
      </c>
      <c r="CP464" s="154" t="s">
        <v>199</v>
      </c>
      <c r="CQ464" s="154" t="s">
        <v>199</v>
      </c>
      <c r="CR464" s="154" t="s">
        <v>199</v>
      </c>
      <c r="CS464" s="154" t="s">
        <v>199</v>
      </c>
      <c r="CT464" s="154" t="s">
        <v>199</v>
      </c>
      <c r="CU464" s="154" t="s">
        <v>199</v>
      </c>
      <c r="CV464" s="154" t="s">
        <v>199</v>
      </c>
      <c r="CW464" s="154" t="s">
        <v>199</v>
      </c>
      <c r="CX464" s="154" t="s">
        <v>199</v>
      </c>
      <c r="CY464" s="154" t="s">
        <v>199</v>
      </c>
      <c r="CZ464" s="154" t="s">
        <v>199</v>
      </c>
      <c r="DA464" s="154" t="s">
        <v>199</v>
      </c>
      <c r="DB464" s="154" t="s">
        <v>199</v>
      </c>
      <c r="DC464" s="154" t="s">
        <v>199</v>
      </c>
      <c r="DD464" s="154" t="s">
        <v>199</v>
      </c>
      <c r="DE464" s="154" t="s">
        <v>199</v>
      </c>
    </row>
    <row r="465" spans="1:109" x14ac:dyDescent="0.1">
      <c r="A465" s="115" t="s">
        <v>336</v>
      </c>
      <c r="B465" s="154" t="s">
        <v>199</v>
      </c>
      <c r="C465" s="154" t="s">
        <v>199</v>
      </c>
      <c r="D465" s="154" t="s">
        <v>199</v>
      </c>
      <c r="E465" s="154" t="s">
        <v>199</v>
      </c>
      <c r="F465" s="154" t="s">
        <v>199</v>
      </c>
      <c r="G465" s="154" t="s">
        <v>199</v>
      </c>
      <c r="H465" s="154" t="s">
        <v>199</v>
      </c>
      <c r="I465" s="154" t="s">
        <v>199</v>
      </c>
      <c r="J465" s="154" t="s">
        <v>199</v>
      </c>
      <c r="K465" s="154" t="s">
        <v>199</v>
      </c>
      <c r="L465" s="154" t="s">
        <v>199</v>
      </c>
      <c r="M465" s="154" t="s">
        <v>199</v>
      </c>
      <c r="N465" s="154" t="s">
        <v>199</v>
      </c>
      <c r="O465" s="154" t="s">
        <v>199</v>
      </c>
      <c r="P465" s="154" t="s">
        <v>199</v>
      </c>
      <c r="Q465" s="154" t="s">
        <v>199</v>
      </c>
      <c r="R465" s="154" t="s">
        <v>199</v>
      </c>
      <c r="S465" s="154" t="s">
        <v>199</v>
      </c>
      <c r="T465" s="154" t="s">
        <v>199</v>
      </c>
      <c r="U465" s="154" t="s">
        <v>199</v>
      </c>
      <c r="V465" s="154" t="s">
        <v>199</v>
      </c>
      <c r="W465" s="154" t="s">
        <v>199</v>
      </c>
      <c r="X465" s="154" t="s">
        <v>199</v>
      </c>
      <c r="Y465" s="154" t="s">
        <v>199</v>
      </c>
      <c r="Z465" s="154" t="s">
        <v>199</v>
      </c>
      <c r="AA465" s="154" t="s">
        <v>199</v>
      </c>
      <c r="AB465" s="154" t="s">
        <v>199</v>
      </c>
      <c r="AC465" s="154" t="s">
        <v>199</v>
      </c>
      <c r="AD465" s="154" t="s">
        <v>199</v>
      </c>
      <c r="AE465" s="154" t="s">
        <v>199</v>
      </c>
      <c r="AF465" s="154" t="s">
        <v>199</v>
      </c>
      <c r="AG465" s="154" t="s">
        <v>199</v>
      </c>
      <c r="AH465" s="154" t="s">
        <v>199</v>
      </c>
      <c r="AI465" s="154" t="s">
        <v>199</v>
      </c>
      <c r="AJ465" s="154" t="s">
        <v>199</v>
      </c>
      <c r="AK465" s="154" t="s">
        <v>199</v>
      </c>
      <c r="AL465" s="154" t="s">
        <v>199</v>
      </c>
      <c r="AM465" s="154" t="s">
        <v>199</v>
      </c>
      <c r="AN465" s="154" t="s">
        <v>199</v>
      </c>
      <c r="AO465" s="154" t="s">
        <v>199</v>
      </c>
      <c r="AP465" s="154" t="s">
        <v>199</v>
      </c>
      <c r="AQ465" s="154" t="s">
        <v>199</v>
      </c>
      <c r="AR465" s="154" t="s">
        <v>199</v>
      </c>
      <c r="AS465" s="154" t="s">
        <v>199</v>
      </c>
      <c r="AT465" s="154" t="s">
        <v>199</v>
      </c>
      <c r="AU465" s="154" t="s">
        <v>199</v>
      </c>
      <c r="AV465" s="154" t="s">
        <v>199</v>
      </c>
      <c r="AW465" s="152">
        <v>61.5</v>
      </c>
      <c r="AX465" s="152">
        <v>62.5</v>
      </c>
      <c r="AY465" s="152">
        <v>61</v>
      </c>
      <c r="AZ465" s="152">
        <v>60.222200000000001</v>
      </c>
      <c r="BA465" s="152">
        <v>60.12</v>
      </c>
      <c r="BB465" s="152">
        <v>61</v>
      </c>
      <c r="BC465" s="152">
        <v>60.076000000000001</v>
      </c>
      <c r="BD465" s="152">
        <v>60.672600000000003</v>
      </c>
      <c r="BE465" s="152">
        <v>59.6</v>
      </c>
      <c r="BF465" s="152">
        <v>61.5</v>
      </c>
      <c r="BG465" s="152">
        <v>60.867519999999999</v>
      </c>
      <c r="BH465" s="152">
        <v>60.16</v>
      </c>
      <c r="BI465" s="152">
        <v>60.914900000000003</v>
      </c>
      <c r="BJ465" s="152">
        <v>61.39</v>
      </c>
      <c r="BK465" s="152">
        <v>61.67</v>
      </c>
      <c r="BL465" s="152">
        <v>61.2</v>
      </c>
      <c r="BM465" s="152">
        <v>59.924579999999999</v>
      </c>
      <c r="BN465" s="152">
        <v>61.69359</v>
      </c>
      <c r="BO465" s="152">
        <v>60.7</v>
      </c>
      <c r="BP465" s="152">
        <v>59.945740000000001</v>
      </c>
      <c r="BQ465" s="152">
        <v>59.46</v>
      </c>
      <c r="BR465" s="152">
        <v>60.426000000000002</v>
      </c>
      <c r="BS465" s="152">
        <v>61.253140000000002</v>
      </c>
      <c r="BT465" s="152">
        <v>61.1</v>
      </c>
      <c r="BU465" s="152">
        <v>59.676909999999999</v>
      </c>
      <c r="BV465" s="152">
        <v>61.471809999999998</v>
      </c>
      <c r="BW465" s="152">
        <v>62.97</v>
      </c>
      <c r="BX465" s="152">
        <v>62.8</v>
      </c>
      <c r="BY465" s="152">
        <v>64.2</v>
      </c>
      <c r="BZ465" s="152">
        <v>64</v>
      </c>
      <c r="CA465" s="152">
        <v>63.5</v>
      </c>
      <c r="CB465" s="152">
        <v>63</v>
      </c>
      <c r="CC465" s="152">
        <v>62</v>
      </c>
      <c r="CD465" s="152">
        <v>62.5</v>
      </c>
      <c r="CE465" s="152">
        <v>60.7</v>
      </c>
      <c r="CF465" s="152">
        <v>60.9</v>
      </c>
      <c r="CG465" s="152">
        <v>60.3</v>
      </c>
      <c r="CH465" s="152">
        <v>61.6</v>
      </c>
      <c r="CI465" s="152">
        <v>57.7</v>
      </c>
      <c r="CJ465" s="152">
        <v>59.4</v>
      </c>
      <c r="CK465" s="152">
        <v>57.4</v>
      </c>
      <c r="CL465" s="152">
        <v>60.6</v>
      </c>
      <c r="CM465" s="152">
        <v>61.4</v>
      </c>
      <c r="CN465" s="152">
        <v>61.1</v>
      </c>
      <c r="CO465" s="152">
        <v>57.3</v>
      </c>
      <c r="CP465" s="152">
        <v>59.7</v>
      </c>
      <c r="CQ465" s="152">
        <v>59</v>
      </c>
      <c r="CR465" s="152">
        <v>59.2</v>
      </c>
      <c r="CS465" s="152">
        <v>56.5</v>
      </c>
      <c r="CT465" s="153">
        <v>59.21696</v>
      </c>
      <c r="CU465" s="153">
        <v>59.028329999999997</v>
      </c>
      <c r="CV465" s="153">
        <v>59.501989999999999</v>
      </c>
      <c r="CW465" s="153">
        <v>57.240720000000003</v>
      </c>
      <c r="CX465" s="153">
        <v>59.548929999999999</v>
      </c>
      <c r="CY465" s="153">
        <v>59.324579999999997</v>
      </c>
      <c r="CZ465" s="153">
        <v>59.560980000000001</v>
      </c>
      <c r="DA465" s="153">
        <v>57.646259999999998</v>
      </c>
      <c r="DB465" s="153">
        <v>59.995710000000003</v>
      </c>
      <c r="DC465" s="153">
        <v>59.698320000000002</v>
      </c>
      <c r="DD465" s="153">
        <v>60.243920000000003</v>
      </c>
      <c r="DE465" s="153">
        <v>57.885019999999997</v>
      </c>
    </row>
    <row r="466" spans="1:109" x14ac:dyDescent="0.1">
      <c r="A466" s="113" t="s">
        <v>210</v>
      </c>
      <c r="B466" s="154" t="s">
        <v>199</v>
      </c>
      <c r="C466" s="154" t="s">
        <v>199</v>
      </c>
      <c r="D466" s="154" t="s">
        <v>199</v>
      </c>
      <c r="E466" s="154" t="s">
        <v>199</v>
      </c>
      <c r="F466" s="154" t="s">
        <v>199</v>
      </c>
      <c r="G466" s="154" t="s">
        <v>199</v>
      </c>
      <c r="H466" s="154" t="s">
        <v>199</v>
      </c>
      <c r="I466" s="154" t="s">
        <v>199</v>
      </c>
      <c r="J466" s="154" t="s">
        <v>199</v>
      </c>
      <c r="K466" s="154" t="s">
        <v>199</v>
      </c>
      <c r="L466" s="154" t="s">
        <v>199</v>
      </c>
      <c r="M466" s="154" t="s">
        <v>199</v>
      </c>
      <c r="N466" s="154" t="s">
        <v>199</v>
      </c>
      <c r="O466" s="154" t="s">
        <v>199</v>
      </c>
      <c r="P466" s="154" t="s">
        <v>199</v>
      </c>
      <c r="Q466" s="154" t="s">
        <v>199</v>
      </c>
      <c r="R466" s="154" t="s">
        <v>199</v>
      </c>
      <c r="S466" s="154" t="s">
        <v>199</v>
      </c>
      <c r="T466" s="154" t="s">
        <v>199</v>
      </c>
      <c r="U466" s="154" t="s">
        <v>199</v>
      </c>
      <c r="V466" s="154" t="s">
        <v>199</v>
      </c>
      <c r="W466" s="154" t="s">
        <v>199</v>
      </c>
      <c r="X466" s="154" t="s">
        <v>199</v>
      </c>
      <c r="Y466" s="154" t="s">
        <v>199</v>
      </c>
      <c r="Z466" s="154" t="s">
        <v>199</v>
      </c>
      <c r="AA466" s="154" t="s">
        <v>199</v>
      </c>
      <c r="AB466" s="154" t="s">
        <v>199</v>
      </c>
      <c r="AC466" s="154" t="s">
        <v>199</v>
      </c>
      <c r="AD466" s="154" t="s">
        <v>199</v>
      </c>
      <c r="AE466" s="154" t="s">
        <v>199</v>
      </c>
      <c r="AF466" s="154" t="s">
        <v>199</v>
      </c>
      <c r="AG466" s="154" t="s">
        <v>199</v>
      </c>
      <c r="AH466" s="154" t="s">
        <v>199</v>
      </c>
      <c r="AI466" s="154" t="s">
        <v>199</v>
      </c>
      <c r="AJ466" s="154" t="s">
        <v>199</v>
      </c>
      <c r="AK466" s="154" t="s">
        <v>199</v>
      </c>
      <c r="AL466" s="154" t="s">
        <v>199</v>
      </c>
      <c r="AM466" s="154" t="s">
        <v>199</v>
      </c>
      <c r="AN466" s="154" t="s">
        <v>199</v>
      </c>
      <c r="AO466" s="154" t="s">
        <v>199</v>
      </c>
      <c r="AP466" s="154" t="s">
        <v>199</v>
      </c>
      <c r="AQ466" s="154" t="s">
        <v>199</v>
      </c>
      <c r="AR466" s="154" t="s">
        <v>199</v>
      </c>
      <c r="AS466" s="154" t="s">
        <v>199</v>
      </c>
      <c r="AT466" s="154" t="s">
        <v>199</v>
      </c>
      <c r="AU466" s="154" t="s">
        <v>199</v>
      </c>
      <c r="AV466" s="154" t="s">
        <v>199</v>
      </c>
      <c r="AW466" s="153">
        <v>60.676299999999998</v>
      </c>
      <c r="AX466" s="153">
        <v>62.138759999999998</v>
      </c>
      <c r="AY466" s="153">
        <v>62.104669999999999</v>
      </c>
      <c r="AZ466" s="153">
        <v>61.496139999999997</v>
      </c>
      <c r="BA466" s="153">
        <v>61.279899999999998</v>
      </c>
      <c r="BB466" s="153">
        <v>61.280760000000001</v>
      </c>
      <c r="BC466" s="153">
        <v>60.881570000000004</v>
      </c>
      <c r="BD466" s="153">
        <v>59.80818</v>
      </c>
      <c r="BE466" s="153">
        <v>59.681429999999999</v>
      </c>
      <c r="BF466" s="153">
        <v>60.799259999999997</v>
      </c>
      <c r="BG466" s="153">
        <v>60.749270000000003</v>
      </c>
      <c r="BH466" s="153">
        <v>60.761249999999997</v>
      </c>
      <c r="BI466" s="153">
        <v>60.260950000000001</v>
      </c>
      <c r="BJ466" s="153">
        <v>61.435920000000003</v>
      </c>
      <c r="BK466" s="153">
        <v>61.01932</v>
      </c>
      <c r="BL466" s="153">
        <v>60.416629999999998</v>
      </c>
      <c r="BM466" s="153">
        <v>60.749450000000003</v>
      </c>
      <c r="BN466" s="153">
        <v>60.857300000000002</v>
      </c>
      <c r="BO466" s="153">
        <v>61.536270000000002</v>
      </c>
      <c r="BP466" s="153">
        <v>60.749380000000002</v>
      </c>
      <c r="BQ466" s="153">
        <v>60.757370000000002</v>
      </c>
      <c r="BR466" s="153">
        <v>61.513370000000002</v>
      </c>
      <c r="BS466" s="153">
        <v>60.67201</v>
      </c>
      <c r="BT466" s="153">
        <v>60.996670000000002</v>
      </c>
      <c r="BU466" s="153">
        <v>60.298209999999997</v>
      </c>
      <c r="BV466" s="153">
        <v>62.131030000000003</v>
      </c>
      <c r="BW466" s="153">
        <v>62.87912</v>
      </c>
      <c r="BX466" s="153">
        <v>64.050479999999993</v>
      </c>
      <c r="BY466" s="153">
        <v>62.515999999999998</v>
      </c>
      <c r="BZ466" s="153">
        <v>64.889430000000004</v>
      </c>
      <c r="CA466" s="153">
        <v>65.236519999999999</v>
      </c>
      <c r="CB466" s="153">
        <v>65.048270000000002</v>
      </c>
      <c r="CC466" s="153">
        <v>64.244060000000005</v>
      </c>
      <c r="CD466" s="153">
        <v>62.84742</v>
      </c>
      <c r="CE466" s="153">
        <v>61.995170000000002</v>
      </c>
      <c r="CF466" s="153">
        <v>60.582169999999998</v>
      </c>
      <c r="CG466" s="153">
        <v>60.429969999999997</v>
      </c>
      <c r="CH466" s="153">
        <v>60.109560000000002</v>
      </c>
      <c r="CI466" s="153">
        <v>59.433819999999997</v>
      </c>
      <c r="CJ466" s="153">
        <v>59.021520000000002</v>
      </c>
      <c r="CK466" s="153">
        <v>59.148919999999997</v>
      </c>
      <c r="CL466" s="153">
        <v>60.035780000000003</v>
      </c>
      <c r="CM466" s="153">
        <v>58.957619999999999</v>
      </c>
      <c r="CN466" s="153">
        <v>60.517569999999999</v>
      </c>
      <c r="CO466" s="153">
        <v>58.029510000000002</v>
      </c>
      <c r="CP466" s="153">
        <v>60.049210000000002</v>
      </c>
      <c r="CQ466" s="153">
        <v>60.228119999999997</v>
      </c>
      <c r="CR466" s="153">
        <v>59.103520000000003</v>
      </c>
      <c r="CS466" s="153">
        <v>56.61544</v>
      </c>
      <c r="CT466" s="154" t="s">
        <v>199</v>
      </c>
      <c r="CU466" s="154" t="s">
        <v>199</v>
      </c>
      <c r="CV466" s="154" t="s">
        <v>199</v>
      </c>
      <c r="CW466" s="154" t="s">
        <v>199</v>
      </c>
      <c r="CX466" s="154" t="s">
        <v>199</v>
      </c>
      <c r="CY466" s="154" t="s">
        <v>199</v>
      </c>
      <c r="CZ466" s="154" t="s">
        <v>199</v>
      </c>
      <c r="DA466" s="154" t="s">
        <v>199</v>
      </c>
      <c r="DB466" s="154" t="s">
        <v>199</v>
      </c>
      <c r="DC466" s="154" t="s">
        <v>199</v>
      </c>
      <c r="DD466" s="154" t="s">
        <v>199</v>
      </c>
      <c r="DE466" s="154" t="s">
        <v>199</v>
      </c>
    </row>
    <row r="467" spans="1:109" x14ac:dyDescent="0.1">
      <c r="A467" s="113" t="s">
        <v>211</v>
      </c>
      <c r="B467" s="154" t="s">
        <v>199</v>
      </c>
      <c r="C467" s="154" t="s">
        <v>199</v>
      </c>
      <c r="D467" s="154" t="s">
        <v>199</v>
      </c>
      <c r="E467" s="154" t="s">
        <v>199</v>
      </c>
      <c r="F467" s="154" t="s">
        <v>199</v>
      </c>
      <c r="G467" s="154" t="s">
        <v>199</v>
      </c>
      <c r="H467" s="154" t="s">
        <v>199</v>
      </c>
      <c r="I467" s="154" t="s">
        <v>199</v>
      </c>
      <c r="J467" s="154" t="s">
        <v>199</v>
      </c>
      <c r="K467" s="154" t="s">
        <v>199</v>
      </c>
      <c r="L467" s="154" t="s">
        <v>199</v>
      </c>
      <c r="M467" s="154" t="s">
        <v>199</v>
      </c>
      <c r="N467" s="154" t="s">
        <v>199</v>
      </c>
      <c r="O467" s="154" t="s">
        <v>199</v>
      </c>
      <c r="P467" s="154" t="s">
        <v>199</v>
      </c>
      <c r="Q467" s="154" t="s">
        <v>199</v>
      </c>
      <c r="R467" s="154" t="s">
        <v>199</v>
      </c>
      <c r="S467" s="154" t="s">
        <v>199</v>
      </c>
      <c r="T467" s="154" t="s">
        <v>199</v>
      </c>
      <c r="U467" s="154" t="s">
        <v>199</v>
      </c>
      <c r="V467" s="154" t="s">
        <v>199</v>
      </c>
      <c r="W467" s="154" t="s">
        <v>199</v>
      </c>
      <c r="X467" s="154" t="s">
        <v>199</v>
      </c>
      <c r="Y467" s="154" t="s">
        <v>199</v>
      </c>
      <c r="Z467" s="154" t="s">
        <v>199</v>
      </c>
      <c r="AA467" s="154" t="s">
        <v>199</v>
      </c>
      <c r="AB467" s="154" t="s">
        <v>199</v>
      </c>
      <c r="AC467" s="154" t="s">
        <v>199</v>
      </c>
      <c r="AD467" s="154" t="s">
        <v>199</v>
      </c>
      <c r="AE467" s="154" t="s">
        <v>199</v>
      </c>
      <c r="AF467" s="154" t="s">
        <v>199</v>
      </c>
      <c r="AG467" s="154" t="s">
        <v>199</v>
      </c>
      <c r="AH467" s="154" t="s">
        <v>199</v>
      </c>
      <c r="AI467" s="154" t="s">
        <v>199</v>
      </c>
      <c r="AJ467" s="154" t="s">
        <v>199</v>
      </c>
      <c r="AK467" s="154" t="s">
        <v>199</v>
      </c>
      <c r="AL467" s="154" t="s">
        <v>199</v>
      </c>
      <c r="AM467" s="154" t="s">
        <v>199</v>
      </c>
      <c r="AN467" s="154" t="s">
        <v>199</v>
      </c>
      <c r="AO467" s="154" t="s">
        <v>199</v>
      </c>
      <c r="AP467" s="154" t="s">
        <v>199</v>
      </c>
      <c r="AQ467" s="154" t="s">
        <v>199</v>
      </c>
      <c r="AR467" s="154" t="s">
        <v>199</v>
      </c>
      <c r="AS467" s="154" t="s">
        <v>199</v>
      </c>
      <c r="AT467" s="154" t="s">
        <v>199</v>
      </c>
      <c r="AU467" s="154" t="s">
        <v>199</v>
      </c>
      <c r="AV467" s="154" t="s">
        <v>199</v>
      </c>
      <c r="AW467" s="153">
        <v>59.7</v>
      </c>
      <c r="AX467" s="153">
        <v>62</v>
      </c>
      <c r="AY467" s="153">
        <v>62.5</v>
      </c>
      <c r="AZ467" s="153">
        <v>61.3</v>
      </c>
      <c r="BA467" s="153">
        <v>61.4</v>
      </c>
      <c r="BB467" s="153">
        <v>61.15</v>
      </c>
      <c r="BC467" s="153">
        <v>60.9</v>
      </c>
      <c r="BD467" s="153">
        <v>59.8</v>
      </c>
      <c r="BE467" s="153">
        <v>59.8</v>
      </c>
      <c r="BF467" s="153">
        <v>60.8</v>
      </c>
      <c r="BG467" s="153">
        <v>60.8</v>
      </c>
      <c r="BH467" s="153">
        <v>60.8</v>
      </c>
      <c r="BI467" s="153">
        <v>60.20476</v>
      </c>
      <c r="BJ467" s="153">
        <v>61.479599999999998</v>
      </c>
      <c r="BK467" s="153">
        <v>61</v>
      </c>
      <c r="BL467" s="153">
        <v>60.4</v>
      </c>
      <c r="BM467" s="153">
        <v>60.61112</v>
      </c>
      <c r="BN467" s="153">
        <v>60.896900000000002</v>
      </c>
      <c r="BO467" s="153">
        <v>61.7</v>
      </c>
      <c r="BP467" s="153">
        <v>60.898449999999997</v>
      </c>
      <c r="BQ467" s="153">
        <v>60.659599999999998</v>
      </c>
      <c r="BR467" s="153">
        <v>61.6</v>
      </c>
      <c r="BS467" s="153">
        <v>60.7</v>
      </c>
      <c r="BT467" s="153">
        <v>60.483339999999998</v>
      </c>
      <c r="BU467" s="153">
        <v>59.8</v>
      </c>
      <c r="BV467" s="153">
        <v>62.1</v>
      </c>
      <c r="BW467" s="153">
        <v>63</v>
      </c>
      <c r="BX467" s="153">
        <v>64.099999999999994</v>
      </c>
      <c r="BY467" s="153">
        <v>62.93</v>
      </c>
      <c r="BZ467" s="153">
        <v>64.8</v>
      </c>
      <c r="CA467" s="153">
        <v>65.101709999999997</v>
      </c>
      <c r="CB467" s="153">
        <v>64.650000000000006</v>
      </c>
      <c r="CC467" s="153">
        <v>64.400000000000006</v>
      </c>
      <c r="CD467" s="153">
        <v>62.9</v>
      </c>
      <c r="CE467" s="153">
        <v>61.575859999999999</v>
      </c>
      <c r="CF467" s="153">
        <v>60.7</v>
      </c>
      <c r="CG467" s="153">
        <v>59.85</v>
      </c>
      <c r="CH467" s="153">
        <v>60.247799999999998</v>
      </c>
      <c r="CI467" s="153">
        <v>59.7</v>
      </c>
      <c r="CJ467" s="153">
        <v>59.1</v>
      </c>
      <c r="CK467" s="153">
        <v>59</v>
      </c>
      <c r="CL467" s="153">
        <v>59.9</v>
      </c>
      <c r="CM467" s="153">
        <v>59.5</v>
      </c>
      <c r="CN467" s="153">
        <v>60.417859999999997</v>
      </c>
      <c r="CO467" s="153">
        <v>58.472540000000002</v>
      </c>
      <c r="CP467" s="153">
        <v>60.1</v>
      </c>
      <c r="CQ467" s="153">
        <v>60.2</v>
      </c>
      <c r="CR467" s="153">
        <v>59.1</v>
      </c>
      <c r="CS467" s="153">
        <v>56.55</v>
      </c>
      <c r="CT467" s="153">
        <v>59.267859999999999</v>
      </c>
      <c r="CU467" s="153">
        <v>59</v>
      </c>
      <c r="CV467" s="153">
        <v>59.47</v>
      </c>
      <c r="CW467" s="153">
        <v>57.2</v>
      </c>
      <c r="CX467" s="153">
        <v>59.347859999999997</v>
      </c>
      <c r="CY467" s="153">
        <v>59.199159999999999</v>
      </c>
      <c r="CZ467" s="153">
        <v>59.571959999999997</v>
      </c>
      <c r="DA467" s="153">
        <v>57.392510000000001</v>
      </c>
      <c r="DB467" s="153">
        <v>59.995710000000003</v>
      </c>
      <c r="DC467" s="153">
        <v>59.698320000000002</v>
      </c>
      <c r="DD467" s="153">
        <v>60.243920000000003</v>
      </c>
      <c r="DE467" s="153">
        <v>57.885019999999997</v>
      </c>
    </row>
    <row r="468" spans="1:109" x14ac:dyDescent="0.1">
      <c r="A468" s="113" t="s">
        <v>212</v>
      </c>
      <c r="B468" s="154" t="s">
        <v>199</v>
      </c>
      <c r="C468" s="154" t="s">
        <v>199</v>
      </c>
      <c r="D468" s="154" t="s">
        <v>199</v>
      </c>
      <c r="E468" s="154" t="s">
        <v>199</v>
      </c>
      <c r="F468" s="154" t="s">
        <v>199</v>
      </c>
      <c r="G468" s="154" t="s">
        <v>199</v>
      </c>
      <c r="H468" s="154" t="s">
        <v>199</v>
      </c>
      <c r="I468" s="154" t="s">
        <v>199</v>
      </c>
      <c r="J468" s="154" t="s">
        <v>199</v>
      </c>
      <c r="K468" s="154" t="s">
        <v>199</v>
      </c>
      <c r="L468" s="154" t="s">
        <v>199</v>
      </c>
      <c r="M468" s="154" t="s">
        <v>199</v>
      </c>
      <c r="N468" s="154" t="s">
        <v>199</v>
      </c>
      <c r="O468" s="154" t="s">
        <v>199</v>
      </c>
      <c r="P468" s="154" t="s">
        <v>199</v>
      </c>
      <c r="Q468" s="154" t="s">
        <v>199</v>
      </c>
      <c r="R468" s="154" t="s">
        <v>199</v>
      </c>
      <c r="S468" s="154" t="s">
        <v>199</v>
      </c>
      <c r="T468" s="154" t="s">
        <v>199</v>
      </c>
      <c r="U468" s="154" t="s">
        <v>199</v>
      </c>
      <c r="V468" s="154" t="s">
        <v>199</v>
      </c>
      <c r="W468" s="154" t="s">
        <v>199</v>
      </c>
      <c r="X468" s="154" t="s">
        <v>199</v>
      </c>
      <c r="Y468" s="154" t="s">
        <v>199</v>
      </c>
      <c r="Z468" s="154" t="s">
        <v>199</v>
      </c>
      <c r="AA468" s="154" t="s">
        <v>199</v>
      </c>
      <c r="AB468" s="154" t="s">
        <v>199</v>
      </c>
      <c r="AC468" s="154" t="s">
        <v>199</v>
      </c>
      <c r="AD468" s="154" t="s">
        <v>199</v>
      </c>
      <c r="AE468" s="154" t="s">
        <v>199</v>
      </c>
      <c r="AF468" s="154" t="s">
        <v>199</v>
      </c>
      <c r="AG468" s="154" t="s">
        <v>199</v>
      </c>
      <c r="AH468" s="154" t="s">
        <v>199</v>
      </c>
      <c r="AI468" s="154" t="s">
        <v>199</v>
      </c>
      <c r="AJ468" s="154" t="s">
        <v>199</v>
      </c>
      <c r="AK468" s="154" t="s">
        <v>199</v>
      </c>
      <c r="AL468" s="154" t="s">
        <v>199</v>
      </c>
      <c r="AM468" s="154" t="s">
        <v>199</v>
      </c>
      <c r="AN468" s="154" t="s">
        <v>199</v>
      </c>
      <c r="AO468" s="154" t="s">
        <v>199</v>
      </c>
      <c r="AP468" s="154" t="s">
        <v>199</v>
      </c>
      <c r="AQ468" s="154" t="s">
        <v>199</v>
      </c>
      <c r="AR468" s="154" t="s">
        <v>199</v>
      </c>
      <c r="AS468" s="154" t="s">
        <v>199</v>
      </c>
      <c r="AT468" s="154" t="s">
        <v>199</v>
      </c>
      <c r="AU468" s="154" t="s">
        <v>199</v>
      </c>
      <c r="AV468" s="154" t="s">
        <v>199</v>
      </c>
      <c r="AW468" s="153">
        <v>65.457809999999995</v>
      </c>
      <c r="AX468" s="153">
        <v>66.232560000000007</v>
      </c>
      <c r="AY468" s="153">
        <v>63.5</v>
      </c>
      <c r="AZ468" s="153">
        <v>63.569099999999999</v>
      </c>
      <c r="BA468" s="153">
        <v>61.8</v>
      </c>
      <c r="BB468" s="153">
        <v>62.5</v>
      </c>
      <c r="BC468" s="153">
        <v>61.2</v>
      </c>
      <c r="BD468" s="153">
        <v>60.2</v>
      </c>
      <c r="BE468" s="153">
        <v>60</v>
      </c>
      <c r="BF468" s="153">
        <v>61.2</v>
      </c>
      <c r="BG468" s="153">
        <v>61.5</v>
      </c>
      <c r="BH468" s="153">
        <v>61.1</v>
      </c>
      <c r="BI468" s="153">
        <v>60.9</v>
      </c>
      <c r="BJ468" s="153">
        <v>62</v>
      </c>
      <c r="BK468" s="153">
        <v>61.4</v>
      </c>
      <c r="BL468" s="153">
        <v>61</v>
      </c>
      <c r="BM468" s="153">
        <v>62.3</v>
      </c>
      <c r="BN468" s="153">
        <v>61.7</v>
      </c>
      <c r="BO468" s="153">
        <v>62.2</v>
      </c>
      <c r="BP468" s="153">
        <v>61.8</v>
      </c>
      <c r="BQ468" s="153">
        <v>64.7</v>
      </c>
      <c r="BR468" s="153">
        <v>62.6</v>
      </c>
      <c r="BS468" s="153">
        <v>62</v>
      </c>
      <c r="BT468" s="153">
        <v>65</v>
      </c>
      <c r="BU468" s="153">
        <v>68</v>
      </c>
      <c r="BV468" s="153">
        <v>66.099999999999994</v>
      </c>
      <c r="BW468" s="153">
        <v>63.991149999999998</v>
      </c>
      <c r="BX468" s="153">
        <v>66.599999999999994</v>
      </c>
      <c r="BY468" s="153">
        <v>65.599999999999994</v>
      </c>
      <c r="BZ468" s="153">
        <v>68.083770000000001</v>
      </c>
      <c r="CA468" s="153">
        <v>67.5</v>
      </c>
      <c r="CB468" s="153">
        <v>68.782740000000004</v>
      </c>
      <c r="CC468" s="153">
        <v>67.400000000000006</v>
      </c>
      <c r="CD468" s="153">
        <v>64</v>
      </c>
      <c r="CE468" s="153">
        <v>65.400000000000006</v>
      </c>
      <c r="CF468" s="153">
        <v>61</v>
      </c>
      <c r="CG468" s="153">
        <v>65.599999999999994</v>
      </c>
      <c r="CH468" s="153">
        <v>60.6</v>
      </c>
      <c r="CI468" s="153">
        <v>61</v>
      </c>
      <c r="CJ468" s="153">
        <v>59.47</v>
      </c>
      <c r="CK468" s="153">
        <v>59.9</v>
      </c>
      <c r="CL468" s="153">
        <v>61</v>
      </c>
      <c r="CM468" s="153">
        <v>60.7</v>
      </c>
      <c r="CN468" s="153">
        <v>61.2</v>
      </c>
      <c r="CO468" s="153">
        <v>59.4</v>
      </c>
      <c r="CP468" s="153">
        <v>61.322130000000001</v>
      </c>
      <c r="CQ468" s="153">
        <v>60.7</v>
      </c>
      <c r="CR468" s="153">
        <v>60.4</v>
      </c>
      <c r="CS468" s="153">
        <v>58</v>
      </c>
      <c r="CT468" s="153">
        <v>59.8</v>
      </c>
      <c r="CU468" s="153">
        <v>59.8</v>
      </c>
      <c r="CV468" s="153">
        <v>59.9</v>
      </c>
      <c r="CW468" s="153">
        <v>57.9</v>
      </c>
      <c r="CX468" s="153">
        <v>60.4</v>
      </c>
      <c r="CY468" s="153">
        <v>59.9</v>
      </c>
      <c r="CZ468" s="153">
        <v>59.9</v>
      </c>
      <c r="DA468" s="153">
        <v>59</v>
      </c>
      <c r="DB468" s="153">
        <v>59.995710000000003</v>
      </c>
      <c r="DC468" s="153">
        <v>59.698320000000002</v>
      </c>
      <c r="DD468" s="153">
        <v>60.243920000000003</v>
      </c>
      <c r="DE468" s="153">
        <v>57.885019999999997</v>
      </c>
    </row>
    <row r="469" spans="1:109" x14ac:dyDescent="0.1">
      <c r="A469" s="113" t="s">
        <v>213</v>
      </c>
      <c r="B469" s="154" t="s">
        <v>199</v>
      </c>
      <c r="C469" s="154" t="s">
        <v>199</v>
      </c>
      <c r="D469" s="154" t="s">
        <v>199</v>
      </c>
      <c r="E469" s="154" t="s">
        <v>199</v>
      </c>
      <c r="F469" s="154" t="s">
        <v>199</v>
      </c>
      <c r="G469" s="154" t="s">
        <v>199</v>
      </c>
      <c r="H469" s="154" t="s">
        <v>199</v>
      </c>
      <c r="I469" s="154" t="s">
        <v>199</v>
      </c>
      <c r="J469" s="154" t="s">
        <v>199</v>
      </c>
      <c r="K469" s="154" t="s">
        <v>199</v>
      </c>
      <c r="L469" s="154" t="s">
        <v>199</v>
      </c>
      <c r="M469" s="154" t="s">
        <v>199</v>
      </c>
      <c r="N469" s="154" t="s">
        <v>199</v>
      </c>
      <c r="O469" s="154" t="s">
        <v>199</v>
      </c>
      <c r="P469" s="154" t="s">
        <v>199</v>
      </c>
      <c r="Q469" s="154" t="s">
        <v>199</v>
      </c>
      <c r="R469" s="154" t="s">
        <v>199</v>
      </c>
      <c r="S469" s="154" t="s">
        <v>199</v>
      </c>
      <c r="T469" s="154" t="s">
        <v>199</v>
      </c>
      <c r="U469" s="154" t="s">
        <v>199</v>
      </c>
      <c r="V469" s="154" t="s">
        <v>199</v>
      </c>
      <c r="W469" s="154" t="s">
        <v>199</v>
      </c>
      <c r="X469" s="154" t="s">
        <v>199</v>
      </c>
      <c r="Y469" s="154" t="s">
        <v>199</v>
      </c>
      <c r="Z469" s="154" t="s">
        <v>199</v>
      </c>
      <c r="AA469" s="154" t="s">
        <v>199</v>
      </c>
      <c r="AB469" s="154" t="s">
        <v>199</v>
      </c>
      <c r="AC469" s="154" t="s">
        <v>199</v>
      </c>
      <c r="AD469" s="154" t="s">
        <v>199</v>
      </c>
      <c r="AE469" s="154" t="s">
        <v>199</v>
      </c>
      <c r="AF469" s="154" t="s">
        <v>199</v>
      </c>
      <c r="AG469" s="154" t="s">
        <v>199</v>
      </c>
      <c r="AH469" s="154" t="s">
        <v>199</v>
      </c>
      <c r="AI469" s="154" t="s">
        <v>199</v>
      </c>
      <c r="AJ469" s="154" t="s">
        <v>199</v>
      </c>
      <c r="AK469" s="154" t="s">
        <v>199</v>
      </c>
      <c r="AL469" s="154" t="s">
        <v>199</v>
      </c>
      <c r="AM469" s="154" t="s">
        <v>199</v>
      </c>
      <c r="AN469" s="154" t="s">
        <v>199</v>
      </c>
      <c r="AO469" s="154" t="s">
        <v>199</v>
      </c>
      <c r="AP469" s="154" t="s">
        <v>199</v>
      </c>
      <c r="AQ469" s="154" t="s">
        <v>199</v>
      </c>
      <c r="AR469" s="154" t="s">
        <v>199</v>
      </c>
      <c r="AS469" s="154" t="s">
        <v>199</v>
      </c>
      <c r="AT469" s="154" t="s">
        <v>199</v>
      </c>
      <c r="AU469" s="154" t="s">
        <v>199</v>
      </c>
      <c r="AV469" s="154" t="s">
        <v>199</v>
      </c>
      <c r="AW469" s="153">
        <v>56.5</v>
      </c>
      <c r="AX469" s="153">
        <v>56.5</v>
      </c>
      <c r="AY469" s="153">
        <v>60.2</v>
      </c>
      <c r="AZ469" s="153">
        <v>60.6</v>
      </c>
      <c r="BA469" s="153">
        <v>60.6</v>
      </c>
      <c r="BB469" s="153">
        <v>60.6</v>
      </c>
      <c r="BC469" s="153">
        <v>60.4</v>
      </c>
      <c r="BD469" s="153">
        <v>59.473619999999997</v>
      </c>
      <c r="BE469" s="153">
        <v>59.2</v>
      </c>
      <c r="BF469" s="153">
        <v>60.3</v>
      </c>
      <c r="BG469" s="153">
        <v>60</v>
      </c>
      <c r="BH469" s="153">
        <v>60.2</v>
      </c>
      <c r="BI469" s="153">
        <v>59.7</v>
      </c>
      <c r="BJ469" s="153">
        <v>61</v>
      </c>
      <c r="BK469" s="153">
        <v>60.6</v>
      </c>
      <c r="BL469" s="153">
        <v>59.8</v>
      </c>
      <c r="BM469" s="153">
        <v>60</v>
      </c>
      <c r="BN469" s="153">
        <v>60</v>
      </c>
      <c r="BO469" s="153">
        <v>60.6</v>
      </c>
      <c r="BP469" s="153">
        <v>59.2</v>
      </c>
      <c r="BQ469" s="153">
        <v>58.9</v>
      </c>
      <c r="BR469" s="153">
        <v>60</v>
      </c>
      <c r="BS469" s="153">
        <v>59.8</v>
      </c>
      <c r="BT469" s="153">
        <v>59.8</v>
      </c>
      <c r="BU469" s="153">
        <v>58.2</v>
      </c>
      <c r="BV469" s="153">
        <v>60.5</v>
      </c>
      <c r="BW469" s="153">
        <v>61.5</v>
      </c>
      <c r="BX469" s="153">
        <v>62</v>
      </c>
      <c r="BY469" s="153">
        <v>57.7</v>
      </c>
      <c r="BZ469" s="153">
        <v>61.9</v>
      </c>
      <c r="CA469" s="153">
        <v>62.8</v>
      </c>
      <c r="CB469" s="153">
        <v>63.3</v>
      </c>
      <c r="CC469" s="153">
        <v>62.1</v>
      </c>
      <c r="CD469" s="153">
        <v>61.2</v>
      </c>
      <c r="CE469" s="153">
        <v>60.4</v>
      </c>
      <c r="CF469" s="153">
        <v>59.5</v>
      </c>
      <c r="CG469" s="153">
        <v>59.099679999999999</v>
      </c>
      <c r="CH469" s="153">
        <v>59.5</v>
      </c>
      <c r="CI469" s="153">
        <v>56.2</v>
      </c>
      <c r="CJ469" s="153">
        <v>58.4</v>
      </c>
      <c r="CK469" s="153">
        <v>58.6</v>
      </c>
      <c r="CL469" s="153">
        <v>59.2</v>
      </c>
      <c r="CM469" s="153">
        <v>56.2</v>
      </c>
      <c r="CN469" s="153">
        <v>59.9</v>
      </c>
      <c r="CO469" s="153">
        <v>54.9</v>
      </c>
      <c r="CP469" s="153">
        <v>59.1</v>
      </c>
      <c r="CQ469" s="153">
        <v>59.9</v>
      </c>
      <c r="CR469" s="153">
        <v>58.3</v>
      </c>
      <c r="CS469" s="153">
        <v>55</v>
      </c>
      <c r="CT469" s="153">
        <v>58.7</v>
      </c>
      <c r="CU469" s="153">
        <v>58.5</v>
      </c>
      <c r="CV469" s="153">
        <v>58.9</v>
      </c>
      <c r="CW469" s="153">
        <v>56.3</v>
      </c>
      <c r="CX469" s="153">
        <v>59.1</v>
      </c>
      <c r="CY469" s="153">
        <v>59</v>
      </c>
      <c r="CZ469" s="153">
        <v>59.2</v>
      </c>
      <c r="DA469" s="153">
        <v>56.8</v>
      </c>
      <c r="DB469" s="153">
        <v>59.995710000000003</v>
      </c>
      <c r="DC469" s="153">
        <v>59.698320000000002</v>
      </c>
      <c r="DD469" s="153">
        <v>60.243920000000003</v>
      </c>
      <c r="DE469" s="153">
        <v>57.885019999999997</v>
      </c>
    </row>
    <row r="470" spans="1:109" x14ac:dyDescent="0.1">
      <c r="A470" s="113" t="s">
        <v>214</v>
      </c>
      <c r="B470" s="154" t="s">
        <v>199</v>
      </c>
      <c r="C470" s="154" t="s">
        <v>199</v>
      </c>
      <c r="D470" s="154" t="s">
        <v>199</v>
      </c>
      <c r="E470" s="154" t="s">
        <v>199</v>
      </c>
      <c r="F470" s="154" t="s">
        <v>199</v>
      </c>
      <c r="G470" s="154" t="s">
        <v>199</v>
      </c>
      <c r="H470" s="154" t="s">
        <v>199</v>
      </c>
      <c r="I470" s="154" t="s">
        <v>199</v>
      </c>
      <c r="J470" s="154" t="s">
        <v>199</v>
      </c>
      <c r="K470" s="154" t="s">
        <v>199</v>
      </c>
      <c r="L470" s="154" t="s">
        <v>199</v>
      </c>
      <c r="M470" s="154" t="s">
        <v>199</v>
      </c>
      <c r="N470" s="154" t="s">
        <v>199</v>
      </c>
      <c r="O470" s="154" t="s">
        <v>199</v>
      </c>
      <c r="P470" s="154" t="s">
        <v>199</v>
      </c>
      <c r="Q470" s="154" t="s">
        <v>199</v>
      </c>
      <c r="R470" s="154" t="s">
        <v>199</v>
      </c>
      <c r="S470" s="154" t="s">
        <v>199</v>
      </c>
      <c r="T470" s="154" t="s">
        <v>199</v>
      </c>
      <c r="U470" s="154" t="s">
        <v>199</v>
      </c>
      <c r="V470" s="154" t="s">
        <v>199</v>
      </c>
      <c r="W470" s="154" t="s">
        <v>199</v>
      </c>
      <c r="X470" s="154" t="s">
        <v>199</v>
      </c>
      <c r="Y470" s="154" t="s">
        <v>199</v>
      </c>
      <c r="Z470" s="154" t="s">
        <v>199</v>
      </c>
      <c r="AA470" s="154" t="s">
        <v>199</v>
      </c>
      <c r="AB470" s="154" t="s">
        <v>199</v>
      </c>
      <c r="AC470" s="154" t="s">
        <v>199</v>
      </c>
      <c r="AD470" s="154" t="s">
        <v>199</v>
      </c>
      <c r="AE470" s="154" t="s">
        <v>199</v>
      </c>
      <c r="AF470" s="154" t="s">
        <v>199</v>
      </c>
      <c r="AG470" s="154" t="s">
        <v>199</v>
      </c>
      <c r="AH470" s="154" t="s">
        <v>199</v>
      </c>
      <c r="AI470" s="154" t="s">
        <v>199</v>
      </c>
      <c r="AJ470" s="154" t="s">
        <v>199</v>
      </c>
      <c r="AK470" s="154" t="s">
        <v>199</v>
      </c>
      <c r="AL470" s="154" t="s">
        <v>199</v>
      </c>
      <c r="AM470" s="154" t="s">
        <v>199</v>
      </c>
      <c r="AN470" s="154" t="s">
        <v>199</v>
      </c>
      <c r="AO470" s="154" t="s">
        <v>199</v>
      </c>
      <c r="AP470" s="154" t="s">
        <v>199</v>
      </c>
      <c r="AQ470" s="154" t="s">
        <v>199</v>
      </c>
      <c r="AR470" s="154" t="s">
        <v>199</v>
      </c>
      <c r="AS470" s="154" t="s">
        <v>199</v>
      </c>
      <c r="AT470" s="154" t="s">
        <v>199</v>
      </c>
      <c r="AU470" s="154" t="s">
        <v>199</v>
      </c>
      <c r="AV470" s="154" t="s">
        <v>199</v>
      </c>
      <c r="AW470" s="148">
        <v>2.9541900000000001</v>
      </c>
      <c r="AX470" s="148">
        <v>3.1101700000000001</v>
      </c>
      <c r="AY470" s="148">
        <v>1.16164</v>
      </c>
      <c r="AZ470" s="148">
        <v>0.89798999999999995</v>
      </c>
      <c r="BA470" s="148">
        <v>0.35305999999999998</v>
      </c>
      <c r="BB470" s="148">
        <v>0.58840000000000003</v>
      </c>
      <c r="BC470" s="148">
        <v>0.28058</v>
      </c>
      <c r="BD470" s="148">
        <v>0.26790000000000003</v>
      </c>
      <c r="BE470" s="148">
        <v>0.27005000000000001</v>
      </c>
      <c r="BF470" s="148">
        <v>0.24945000000000001</v>
      </c>
      <c r="BG470" s="148">
        <v>0.39166000000000001</v>
      </c>
      <c r="BH470" s="148">
        <v>0.25584000000000001</v>
      </c>
      <c r="BI470" s="148">
        <v>0.40286</v>
      </c>
      <c r="BJ470" s="148">
        <v>0.34360000000000002</v>
      </c>
      <c r="BK470" s="148">
        <v>0.29597000000000001</v>
      </c>
      <c r="BL470" s="148">
        <v>0.36720999999999998</v>
      </c>
      <c r="BM470" s="148">
        <v>0.60672999999999999</v>
      </c>
      <c r="BN470" s="148">
        <v>0.45385999999999999</v>
      </c>
      <c r="BO470" s="148">
        <v>0.48394999999999999</v>
      </c>
      <c r="BP470" s="148">
        <v>0.81152000000000002</v>
      </c>
      <c r="BQ470" s="148">
        <v>1.36206</v>
      </c>
      <c r="BR470" s="148">
        <v>0.59531999999999996</v>
      </c>
      <c r="BS470" s="148">
        <v>0.70374999999999999</v>
      </c>
      <c r="BT470" s="148">
        <v>1.43089</v>
      </c>
      <c r="BU470" s="148">
        <v>2.5402200000000001</v>
      </c>
      <c r="BV470" s="148">
        <v>1.4403600000000001</v>
      </c>
      <c r="BW470" s="148">
        <v>0.65393000000000001</v>
      </c>
      <c r="BX470" s="148">
        <v>1.08284</v>
      </c>
      <c r="BY470" s="148">
        <v>1.92424</v>
      </c>
      <c r="BZ470" s="148">
        <v>1.6271899999999999</v>
      </c>
      <c r="CA470" s="148">
        <v>1.12351</v>
      </c>
      <c r="CB470" s="148">
        <v>1.6029899999999999</v>
      </c>
      <c r="CC470" s="148">
        <v>1.41133</v>
      </c>
      <c r="CD470" s="148">
        <v>0.67586999999999997</v>
      </c>
      <c r="CE470" s="148">
        <v>1.5179199999999999</v>
      </c>
      <c r="CF470" s="148">
        <v>0.40301999999999999</v>
      </c>
      <c r="CG470" s="148">
        <v>1.8248800000000001</v>
      </c>
      <c r="CH470" s="148">
        <v>0.36157</v>
      </c>
      <c r="CI470" s="148">
        <v>1.2035</v>
      </c>
      <c r="CJ470" s="148">
        <v>0.37889</v>
      </c>
      <c r="CK470" s="148">
        <v>0.43287999999999999</v>
      </c>
      <c r="CL470" s="148">
        <v>0.61365999999999998</v>
      </c>
      <c r="CM470" s="148">
        <v>1.4047799999999999</v>
      </c>
      <c r="CN470" s="148">
        <v>0.37291000000000002</v>
      </c>
      <c r="CO470" s="148">
        <v>1.2439</v>
      </c>
      <c r="CP470" s="148">
        <v>0.57330000000000003</v>
      </c>
      <c r="CQ470" s="148">
        <v>0.29075000000000001</v>
      </c>
      <c r="CR470" s="148">
        <v>0.69932000000000005</v>
      </c>
      <c r="CS470" s="148">
        <v>0.89527999999999996</v>
      </c>
      <c r="CT470" s="148">
        <v>0.36686999999999997</v>
      </c>
      <c r="CU470" s="148">
        <v>0.35752</v>
      </c>
      <c r="CV470" s="148">
        <v>0.39533000000000001</v>
      </c>
      <c r="CW470" s="148">
        <v>0.49830000000000002</v>
      </c>
      <c r="CX470" s="148">
        <v>0.51246000000000003</v>
      </c>
      <c r="CY470" s="148">
        <v>0.34201999999999999</v>
      </c>
      <c r="CZ470" s="148">
        <v>0.27595999999999998</v>
      </c>
      <c r="DA470" s="148">
        <v>0.81818000000000002</v>
      </c>
      <c r="DB470" s="148">
        <v>0</v>
      </c>
      <c r="DC470" s="148">
        <v>0</v>
      </c>
      <c r="DD470" s="148">
        <v>0</v>
      </c>
      <c r="DE470" s="148">
        <v>0</v>
      </c>
    </row>
    <row r="471" spans="1:109" x14ac:dyDescent="0.1">
      <c r="A471" s="113" t="s">
        <v>215</v>
      </c>
      <c r="B471" s="154" t="s">
        <v>199</v>
      </c>
      <c r="C471" s="154" t="s">
        <v>199</v>
      </c>
      <c r="D471" s="154" t="s">
        <v>199</v>
      </c>
      <c r="E471" s="154" t="s">
        <v>199</v>
      </c>
      <c r="F471" s="154" t="s">
        <v>199</v>
      </c>
      <c r="G471" s="154" t="s">
        <v>199</v>
      </c>
      <c r="H471" s="154" t="s">
        <v>199</v>
      </c>
      <c r="I471" s="154" t="s">
        <v>199</v>
      </c>
      <c r="J471" s="154" t="s">
        <v>199</v>
      </c>
      <c r="K471" s="154" t="s">
        <v>199</v>
      </c>
      <c r="L471" s="154" t="s">
        <v>199</v>
      </c>
      <c r="M471" s="154" t="s">
        <v>199</v>
      </c>
      <c r="N471" s="154" t="s">
        <v>199</v>
      </c>
      <c r="O471" s="154" t="s">
        <v>199</v>
      </c>
      <c r="P471" s="154" t="s">
        <v>199</v>
      </c>
      <c r="Q471" s="154" t="s">
        <v>199</v>
      </c>
      <c r="R471" s="154" t="s">
        <v>199</v>
      </c>
      <c r="S471" s="154" t="s">
        <v>199</v>
      </c>
      <c r="T471" s="154" t="s">
        <v>199</v>
      </c>
      <c r="U471" s="154" t="s">
        <v>199</v>
      </c>
      <c r="V471" s="154" t="s">
        <v>199</v>
      </c>
      <c r="W471" s="154" t="s">
        <v>199</v>
      </c>
      <c r="X471" s="154" t="s">
        <v>199</v>
      </c>
      <c r="Y471" s="154" t="s">
        <v>199</v>
      </c>
      <c r="Z471" s="154" t="s">
        <v>199</v>
      </c>
      <c r="AA471" s="154" t="s">
        <v>199</v>
      </c>
      <c r="AB471" s="154" t="s">
        <v>199</v>
      </c>
      <c r="AC471" s="154" t="s">
        <v>199</v>
      </c>
      <c r="AD471" s="154" t="s">
        <v>199</v>
      </c>
      <c r="AE471" s="154" t="s">
        <v>199</v>
      </c>
      <c r="AF471" s="154" t="s">
        <v>199</v>
      </c>
      <c r="AG471" s="154" t="s">
        <v>199</v>
      </c>
      <c r="AH471" s="154" t="s">
        <v>199</v>
      </c>
      <c r="AI471" s="154" t="s">
        <v>199</v>
      </c>
      <c r="AJ471" s="154" t="s">
        <v>199</v>
      </c>
      <c r="AK471" s="154" t="s">
        <v>199</v>
      </c>
      <c r="AL471" s="154" t="s">
        <v>199</v>
      </c>
      <c r="AM471" s="154" t="s">
        <v>199</v>
      </c>
      <c r="AN471" s="154" t="s">
        <v>199</v>
      </c>
      <c r="AO471" s="154" t="s">
        <v>199</v>
      </c>
      <c r="AP471" s="154" t="s">
        <v>199</v>
      </c>
      <c r="AQ471" s="154" t="s">
        <v>199</v>
      </c>
      <c r="AR471" s="154" t="s">
        <v>199</v>
      </c>
      <c r="AS471" s="154" t="s">
        <v>199</v>
      </c>
      <c r="AT471" s="154" t="s">
        <v>199</v>
      </c>
      <c r="AU471" s="154" t="s">
        <v>199</v>
      </c>
      <c r="AV471" s="154" t="s">
        <v>199</v>
      </c>
      <c r="AW471" s="154" t="s">
        <v>240</v>
      </c>
      <c r="AX471" s="154" t="s">
        <v>240</v>
      </c>
      <c r="AY471" s="154" t="s">
        <v>249</v>
      </c>
      <c r="AZ471" s="154" t="s">
        <v>251</v>
      </c>
      <c r="BA471" s="154" t="s">
        <v>249</v>
      </c>
      <c r="BB471" s="154" t="s">
        <v>240</v>
      </c>
      <c r="BC471" s="154" t="s">
        <v>249</v>
      </c>
      <c r="BD471" s="154" t="s">
        <v>244</v>
      </c>
      <c r="BE471" s="154" t="s">
        <v>249</v>
      </c>
      <c r="BF471" s="154" t="s">
        <v>244</v>
      </c>
      <c r="BG471" s="154" t="s">
        <v>256</v>
      </c>
      <c r="BH471" s="154" t="s">
        <v>244</v>
      </c>
      <c r="BI471" s="154" t="s">
        <v>232</v>
      </c>
      <c r="BJ471" s="154" t="s">
        <v>285</v>
      </c>
      <c r="BK471" s="154" t="s">
        <v>296</v>
      </c>
      <c r="BL471" s="154" t="s">
        <v>218</v>
      </c>
      <c r="BM471" s="154" t="s">
        <v>232</v>
      </c>
      <c r="BN471" s="154" t="s">
        <v>218</v>
      </c>
      <c r="BO471" s="154" t="s">
        <v>224</v>
      </c>
      <c r="BP471" s="154" t="s">
        <v>232</v>
      </c>
      <c r="BQ471" s="154" t="s">
        <v>218</v>
      </c>
      <c r="BR471" s="154" t="s">
        <v>224</v>
      </c>
      <c r="BS471" s="154" t="s">
        <v>256</v>
      </c>
      <c r="BT471" s="154" t="s">
        <v>232</v>
      </c>
      <c r="BU471" s="154" t="s">
        <v>256</v>
      </c>
      <c r="BV471" s="154" t="s">
        <v>256</v>
      </c>
      <c r="BW471" s="154" t="s">
        <v>285</v>
      </c>
      <c r="BX471" s="154" t="s">
        <v>285</v>
      </c>
      <c r="BY471" s="154" t="s">
        <v>285</v>
      </c>
      <c r="BZ471" s="154" t="s">
        <v>256</v>
      </c>
      <c r="CA471" s="154" t="s">
        <v>296</v>
      </c>
      <c r="CB471" s="154" t="s">
        <v>285</v>
      </c>
      <c r="CC471" s="154" t="s">
        <v>285</v>
      </c>
      <c r="CD471" s="154" t="s">
        <v>218</v>
      </c>
      <c r="CE471" s="154" t="s">
        <v>232</v>
      </c>
      <c r="CF471" s="154" t="s">
        <v>244</v>
      </c>
      <c r="CG471" s="154" t="s">
        <v>232</v>
      </c>
      <c r="CH471" s="154" t="s">
        <v>232</v>
      </c>
      <c r="CI471" s="154" t="s">
        <v>232</v>
      </c>
      <c r="CJ471" s="154" t="s">
        <v>244</v>
      </c>
      <c r="CK471" s="154" t="s">
        <v>232</v>
      </c>
      <c r="CL471" s="154" t="s">
        <v>244</v>
      </c>
      <c r="CM471" s="154" t="s">
        <v>244</v>
      </c>
      <c r="CN471" s="154" t="s">
        <v>232</v>
      </c>
      <c r="CO471" s="154" t="s">
        <v>232</v>
      </c>
      <c r="CP471" s="154" t="s">
        <v>232</v>
      </c>
      <c r="CQ471" s="154" t="s">
        <v>256</v>
      </c>
      <c r="CR471" s="154" t="s">
        <v>244</v>
      </c>
      <c r="CS471" s="154" t="s">
        <v>251</v>
      </c>
      <c r="CT471" s="154" t="s">
        <v>251</v>
      </c>
      <c r="CU471" s="154" t="s">
        <v>249</v>
      </c>
      <c r="CV471" s="154" t="s">
        <v>249</v>
      </c>
      <c r="CW471" s="154" t="s">
        <v>249</v>
      </c>
      <c r="CX471" s="154" t="s">
        <v>260</v>
      </c>
      <c r="CY471" s="154" t="s">
        <v>260</v>
      </c>
      <c r="CZ471" s="154" t="s">
        <v>260</v>
      </c>
      <c r="DA471" s="154" t="s">
        <v>260</v>
      </c>
      <c r="DB471" s="154" t="s">
        <v>177</v>
      </c>
      <c r="DC471" s="154" t="s">
        <v>177</v>
      </c>
      <c r="DD471" s="154" t="s">
        <v>177</v>
      </c>
      <c r="DE471" s="154" t="s">
        <v>177</v>
      </c>
    </row>
    <row r="472" spans="1:109" x14ac:dyDescent="0.1">
      <c r="A472" s="113" t="s">
        <v>237</v>
      </c>
      <c r="B472" s="154" t="s">
        <v>199</v>
      </c>
      <c r="C472" s="154" t="s">
        <v>199</v>
      </c>
      <c r="D472" s="154" t="s">
        <v>199</v>
      </c>
      <c r="E472" s="154" t="s">
        <v>199</v>
      </c>
      <c r="F472" s="154" t="s">
        <v>199</v>
      </c>
      <c r="G472" s="154" t="s">
        <v>199</v>
      </c>
      <c r="H472" s="154" t="s">
        <v>199</v>
      </c>
      <c r="I472" s="154" t="s">
        <v>199</v>
      </c>
      <c r="J472" s="154" t="s">
        <v>199</v>
      </c>
      <c r="K472" s="154" t="s">
        <v>199</v>
      </c>
      <c r="L472" s="154" t="s">
        <v>199</v>
      </c>
      <c r="M472" s="154" t="s">
        <v>199</v>
      </c>
      <c r="N472" s="154" t="s">
        <v>199</v>
      </c>
      <c r="O472" s="154" t="s">
        <v>199</v>
      </c>
      <c r="P472" s="154" t="s">
        <v>199</v>
      </c>
      <c r="Q472" s="154" t="s">
        <v>199</v>
      </c>
      <c r="R472" s="154" t="s">
        <v>199</v>
      </c>
      <c r="S472" s="154" t="s">
        <v>199</v>
      </c>
      <c r="T472" s="154" t="s">
        <v>199</v>
      </c>
      <c r="U472" s="154" t="s">
        <v>199</v>
      </c>
      <c r="V472" s="154" t="s">
        <v>199</v>
      </c>
      <c r="W472" s="154" t="s">
        <v>199</v>
      </c>
      <c r="X472" s="154" t="s">
        <v>199</v>
      </c>
      <c r="Y472" s="154" t="s">
        <v>199</v>
      </c>
      <c r="Z472" s="154" t="s">
        <v>199</v>
      </c>
      <c r="AA472" s="154" t="s">
        <v>199</v>
      </c>
      <c r="AB472" s="154" t="s">
        <v>199</v>
      </c>
      <c r="AC472" s="154" t="s">
        <v>199</v>
      </c>
      <c r="AD472" s="154" t="s">
        <v>199</v>
      </c>
      <c r="AE472" s="154" t="s">
        <v>199</v>
      </c>
      <c r="AF472" s="154" t="s">
        <v>199</v>
      </c>
      <c r="AG472" s="154" t="s">
        <v>199</v>
      </c>
      <c r="AH472" s="154" t="s">
        <v>199</v>
      </c>
      <c r="AI472" s="154" t="s">
        <v>199</v>
      </c>
      <c r="AJ472" s="154" t="s">
        <v>199</v>
      </c>
      <c r="AK472" s="154" t="s">
        <v>199</v>
      </c>
      <c r="AL472" s="154" t="s">
        <v>199</v>
      </c>
      <c r="AM472" s="154" t="s">
        <v>199</v>
      </c>
      <c r="AN472" s="154" t="s">
        <v>199</v>
      </c>
      <c r="AO472" s="154" t="s">
        <v>199</v>
      </c>
      <c r="AP472" s="154" t="s">
        <v>199</v>
      </c>
      <c r="AQ472" s="154" t="s">
        <v>199</v>
      </c>
      <c r="AR472" s="154" t="s">
        <v>199</v>
      </c>
      <c r="AS472" s="154" t="s">
        <v>199</v>
      </c>
      <c r="AT472" s="154" t="s">
        <v>199</v>
      </c>
      <c r="AU472" s="154" t="s">
        <v>199</v>
      </c>
      <c r="AV472" s="154" t="s">
        <v>199</v>
      </c>
      <c r="AW472" s="154" t="s">
        <v>238</v>
      </c>
      <c r="AX472" s="154" t="s">
        <v>238</v>
      </c>
      <c r="AY472" s="154" t="s">
        <v>238</v>
      </c>
      <c r="AZ472" s="154" t="s">
        <v>238</v>
      </c>
      <c r="BA472" s="154" t="s">
        <v>238</v>
      </c>
      <c r="BB472" s="154" t="s">
        <v>238</v>
      </c>
      <c r="BC472" s="154" t="s">
        <v>238</v>
      </c>
      <c r="BD472" s="154" t="s">
        <v>238</v>
      </c>
      <c r="BE472" s="154" t="s">
        <v>238</v>
      </c>
      <c r="BF472" s="154" t="s">
        <v>238</v>
      </c>
      <c r="BG472" s="154" t="s">
        <v>238</v>
      </c>
      <c r="BH472" s="154" t="s">
        <v>238</v>
      </c>
      <c r="BI472" s="154" t="s">
        <v>238</v>
      </c>
      <c r="BJ472" s="154" t="s">
        <v>238</v>
      </c>
      <c r="BK472" s="154" t="s">
        <v>238</v>
      </c>
      <c r="BL472" s="154" t="s">
        <v>238</v>
      </c>
      <c r="BM472" s="154" t="s">
        <v>238</v>
      </c>
      <c r="BN472" s="154" t="s">
        <v>238</v>
      </c>
      <c r="BO472" s="154" t="s">
        <v>238</v>
      </c>
      <c r="BP472" s="154" t="s">
        <v>238</v>
      </c>
      <c r="BQ472" s="154" t="s">
        <v>238</v>
      </c>
      <c r="BR472" s="154" t="s">
        <v>238</v>
      </c>
      <c r="BS472" s="154" t="s">
        <v>238</v>
      </c>
      <c r="BT472" s="154" t="s">
        <v>238</v>
      </c>
      <c r="BU472" s="154" t="s">
        <v>238</v>
      </c>
      <c r="BV472" s="154" t="s">
        <v>238</v>
      </c>
      <c r="BW472" s="154" t="s">
        <v>238</v>
      </c>
      <c r="BX472" s="154" t="s">
        <v>238</v>
      </c>
      <c r="BY472" s="154" t="s">
        <v>238</v>
      </c>
      <c r="BZ472" s="154" t="s">
        <v>238</v>
      </c>
      <c r="CA472" s="154" t="s">
        <v>238</v>
      </c>
      <c r="CB472" s="154" t="s">
        <v>238</v>
      </c>
      <c r="CC472" s="154" t="s">
        <v>238</v>
      </c>
      <c r="CD472" s="154" t="s">
        <v>238</v>
      </c>
      <c r="CE472" s="154" t="s">
        <v>238</v>
      </c>
      <c r="CF472" s="154" t="s">
        <v>238</v>
      </c>
      <c r="CG472" s="154" t="s">
        <v>238</v>
      </c>
      <c r="CH472" s="154" t="s">
        <v>238</v>
      </c>
      <c r="CI472" s="154" t="s">
        <v>238</v>
      </c>
      <c r="CJ472" s="154" t="s">
        <v>238</v>
      </c>
      <c r="CK472" s="154" t="s">
        <v>238</v>
      </c>
      <c r="CL472" s="154" t="s">
        <v>238</v>
      </c>
      <c r="CM472" s="154" t="s">
        <v>238</v>
      </c>
      <c r="CN472" s="154" t="s">
        <v>238</v>
      </c>
      <c r="CO472" s="154" t="s">
        <v>238</v>
      </c>
      <c r="CP472" s="154" t="s">
        <v>238</v>
      </c>
      <c r="CQ472" s="154" t="s">
        <v>238</v>
      </c>
      <c r="CR472" s="154" t="s">
        <v>238</v>
      </c>
      <c r="CS472" s="154" t="s">
        <v>238</v>
      </c>
      <c r="CT472" s="154" t="s">
        <v>238</v>
      </c>
      <c r="CU472" s="154" t="s">
        <v>238</v>
      </c>
      <c r="CV472" s="154" t="s">
        <v>238</v>
      </c>
      <c r="CW472" s="154" t="s">
        <v>238</v>
      </c>
      <c r="CX472" s="154" t="s">
        <v>238</v>
      </c>
      <c r="CY472" s="154" t="s">
        <v>238</v>
      </c>
      <c r="CZ472" s="154" t="s">
        <v>238</v>
      </c>
      <c r="DA472" s="154" t="s">
        <v>238</v>
      </c>
      <c r="DB472" s="154" t="s">
        <v>238</v>
      </c>
      <c r="DC472" s="154" t="s">
        <v>238</v>
      </c>
      <c r="DD472" s="154" t="s">
        <v>238</v>
      </c>
      <c r="DE472" s="154" t="s">
        <v>238</v>
      </c>
    </row>
    <row r="473" spans="1:109" x14ac:dyDescent="0.1">
      <c r="A473" s="115" t="s">
        <v>338</v>
      </c>
      <c r="B473" s="154" t="s">
        <v>199</v>
      </c>
      <c r="C473" s="154" t="s">
        <v>199</v>
      </c>
      <c r="D473" s="154" t="s">
        <v>199</v>
      </c>
      <c r="E473" s="154" t="s">
        <v>199</v>
      </c>
      <c r="F473" s="154" t="s">
        <v>199</v>
      </c>
      <c r="G473" s="154" t="s">
        <v>199</v>
      </c>
      <c r="H473" s="154" t="s">
        <v>199</v>
      </c>
      <c r="I473" s="154" t="s">
        <v>199</v>
      </c>
      <c r="J473" s="154" t="s">
        <v>199</v>
      </c>
      <c r="K473" s="154" t="s">
        <v>199</v>
      </c>
      <c r="L473" s="154" t="s">
        <v>199</v>
      </c>
      <c r="M473" s="154" t="s">
        <v>199</v>
      </c>
      <c r="N473" s="154" t="s">
        <v>199</v>
      </c>
      <c r="O473" s="154" t="s">
        <v>199</v>
      </c>
      <c r="P473" s="154" t="s">
        <v>199</v>
      </c>
      <c r="Q473" s="154" t="s">
        <v>199</v>
      </c>
      <c r="R473" s="154" t="s">
        <v>199</v>
      </c>
      <c r="S473" s="154" t="s">
        <v>199</v>
      </c>
      <c r="T473" s="154" t="s">
        <v>199</v>
      </c>
      <c r="U473" s="154" t="s">
        <v>199</v>
      </c>
      <c r="V473" s="154" t="s">
        <v>199</v>
      </c>
      <c r="W473" s="154" t="s">
        <v>199</v>
      </c>
      <c r="X473" s="154" t="s">
        <v>199</v>
      </c>
      <c r="Y473" s="154" t="s">
        <v>199</v>
      </c>
      <c r="Z473" s="154" t="s">
        <v>199</v>
      </c>
      <c r="AA473" s="154" t="s">
        <v>199</v>
      </c>
      <c r="AB473" s="154" t="s">
        <v>199</v>
      </c>
      <c r="AC473" s="154" t="s">
        <v>199</v>
      </c>
      <c r="AD473" s="154" t="s">
        <v>199</v>
      </c>
      <c r="AE473" s="154" t="s">
        <v>199</v>
      </c>
      <c r="AF473" s="154" t="s">
        <v>199</v>
      </c>
      <c r="AG473" s="154" t="s">
        <v>199</v>
      </c>
      <c r="AH473" s="154" t="s">
        <v>199</v>
      </c>
      <c r="AI473" s="154" t="s">
        <v>199</v>
      </c>
      <c r="AJ473" s="154" t="s">
        <v>199</v>
      </c>
      <c r="AK473" s="154" t="s">
        <v>199</v>
      </c>
      <c r="AL473" s="154" t="s">
        <v>199</v>
      </c>
      <c r="AM473" s="154" t="s">
        <v>199</v>
      </c>
      <c r="AN473" s="154" t="s">
        <v>199</v>
      </c>
      <c r="AO473" s="154" t="s">
        <v>199</v>
      </c>
      <c r="AP473" s="154" t="s">
        <v>199</v>
      </c>
      <c r="AQ473" s="154" t="s">
        <v>199</v>
      </c>
      <c r="AR473" s="154" t="s">
        <v>199</v>
      </c>
      <c r="AS473" s="154" t="s">
        <v>199</v>
      </c>
      <c r="AT473" s="154" t="s">
        <v>199</v>
      </c>
      <c r="AU473" s="154" t="s">
        <v>199</v>
      </c>
      <c r="AV473" s="154" t="s">
        <v>199</v>
      </c>
      <c r="AW473" s="152">
        <v>21.5</v>
      </c>
      <c r="AX473" s="152">
        <v>24</v>
      </c>
      <c r="AY473" s="152">
        <v>24</v>
      </c>
      <c r="AZ473" s="152">
        <v>24</v>
      </c>
      <c r="BA473" s="152">
        <v>24.3</v>
      </c>
      <c r="BB473" s="152">
        <v>24.8</v>
      </c>
      <c r="BC473" s="152">
        <v>22.72</v>
      </c>
      <c r="BD473" s="152">
        <v>24</v>
      </c>
      <c r="BE473" s="152">
        <v>24</v>
      </c>
      <c r="BF473" s="152">
        <v>23.5</v>
      </c>
      <c r="BG473" s="152">
        <v>22.6</v>
      </c>
      <c r="BH473" s="152">
        <v>23</v>
      </c>
      <c r="BI473" s="152">
        <v>23.3</v>
      </c>
      <c r="BJ473" s="152">
        <v>26.2</v>
      </c>
      <c r="BK473" s="152">
        <v>22.2</v>
      </c>
      <c r="BL473" s="152">
        <v>22.5</v>
      </c>
      <c r="BM473" s="152">
        <v>28.34572</v>
      </c>
      <c r="BN473" s="152">
        <v>20.949020000000001</v>
      </c>
      <c r="BO473" s="152">
        <v>22.5</v>
      </c>
      <c r="BP473" s="152">
        <v>22.5</v>
      </c>
      <c r="BQ473" s="152">
        <v>19.63589</v>
      </c>
      <c r="BR473" s="152">
        <v>21.1721</v>
      </c>
      <c r="BS473" s="152">
        <v>19.516169999999999</v>
      </c>
      <c r="BT473" s="152">
        <v>22.5</v>
      </c>
      <c r="BU473" s="153">
        <v>22.57</v>
      </c>
      <c r="BV473" s="152">
        <v>21.433309999999999</v>
      </c>
      <c r="BW473" s="152">
        <v>24</v>
      </c>
      <c r="BX473" s="152">
        <v>24</v>
      </c>
      <c r="BY473" s="152">
        <v>24</v>
      </c>
      <c r="BZ473" s="152">
        <v>21</v>
      </c>
      <c r="CA473" s="152">
        <v>21</v>
      </c>
      <c r="CB473" s="152">
        <v>19</v>
      </c>
      <c r="CC473" s="152">
        <v>11.866</v>
      </c>
      <c r="CD473" s="152">
        <v>19.5</v>
      </c>
      <c r="CE473" s="152">
        <v>19.2</v>
      </c>
      <c r="CF473" s="152">
        <v>19.5</v>
      </c>
      <c r="CG473" s="152">
        <v>19</v>
      </c>
      <c r="CH473" s="152">
        <v>19.5</v>
      </c>
      <c r="CI473" s="152">
        <v>19.5</v>
      </c>
      <c r="CJ473" s="152">
        <v>19.5</v>
      </c>
      <c r="CK473" s="152">
        <v>19.3</v>
      </c>
      <c r="CL473" s="152">
        <v>19.100000000000001</v>
      </c>
      <c r="CM473" s="152">
        <v>19.100000000000001</v>
      </c>
      <c r="CN473" s="152">
        <v>19.739999999999998</v>
      </c>
      <c r="CO473" s="152">
        <v>18.399999999999999</v>
      </c>
      <c r="CP473" s="152">
        <v>19.5</v>
      </c>
      <c r="CQ473" s="152">
        <v>19.5</v>
      </c>
      <c r="CR473" s="152">
        <v>18</v>
      </c>
      <c r="CS473" s="152">
        <v>19.100000000000001</v>
      </c>
      <c r="CT473" s="153">
        <v>19.5</v>
      </c>
      <c r="CU473" s="153">
        <v>19.5</v>
      </c>
      <c r="CV473" s="153">
        <v>19.5</v>
      </c>
      <c r="CW473" s="153">
        <v>19.5</v>
      </c>
      <c r="CX473" s="153">
        <v>19.66667</v>
      </c>
      <c r="CY473" s="153">
        <v>19.66667</v>
      </c>
      <c r="CZ473" s="153">
        <v>19.66667</v>
      </c>
      <c r="DA473" s="153">
        <v>19.66667</v>
      </c>
      <c r="DB473" s="154" t="s">
        <v>199</v>
      </c>
      <c r="DC473" s="154" t="s">
        <v>199</v>
      </c>
      <c r="DD473" s="154" t="s">
        <v>199</v>
      </c>
      <c r="DE473" s="154" t="s">
        <v>199</v>
      </c>
    </row>
    <row r="474" spans="1:109" x14ac:dyDescent="0.1">
      <c r="A474" s="113" t="s">
        <v>210</v>
      </c>
      <c r="B474" s="154" t="s">
        <v>199</v>
      </c>
      <c r="C474" s="154" t="s">
        <v>199</v>
      </c>
      <c r="D474" s="154" t="s">
        <v>199</v>
      </c>
      <c r="E474" s="154" t="s">
        <v>199</v>
      </c>
      <c r="F474" s="154" t="s">
        <v>199</v>
      </c>
      <c r="G474" s="154" t="s">
        <v>199</v>
      </c>
      <c r="H474" s="154" t="s">
        <v>199</v>
      </c>
      <c r="I474" s="154" t="s">
        <v>199</v>
      </c>
      <c r="J474" s="154" t="s">
        <v>199</v>
      </c>
      <c r="K474" s="154" t="s">
        <v>199</v>
      </c>
      <c r="L474" s="154" t="s">
        <v>199</v>
      </c>
      <c r="M474" s="154" t="s">
        <v>199</v>
      </c>
      <c r="N474" s="154" t="s">
        <v>199</v>
      </c>
      <c r="O474" s="154" t="s">
        <v>199</v>
      </c>
      <c r="P474" s="154" t="s">
        <v>199</v>
      </c>
      <c r="Q474" s="154" t="s">
        <v>199</v>
      </c>
      <c r="R474" s="154" t="s">
        <v>199</v>
      </c>
      <c r="S474" s="154" t="s">
        <v>199</v>
      </c>
      <c r="T474" s="154" t="s">
        <v>199</v>
      </c>
      <c r="U474" s="154" t="s">
        <v>199</v>
      </c>
      <c r="V474" s="154" t="s">
        <v>199</v>
      </c>
      <c r="W474" s="154" t="s">
        <v>199</v>
      </c>
      <c r="X474" s="154" t="s">
        <v>199</v>
      </c>
      <c r="Y474" s="154" t="s">
        <v>199</v>
      </c>
      <c r="Z474" s="154" t="s">
        <v>199</v>
      </c>
      <c r="AA474" s="154" t="s">
        <v>199</v>
      </c>
      <c r="AB474" s="154" t="s">
        <v>199</v>
      </c>
      <c r="AC474" s="154" t="s">
        <v>199</v>
      </c>
      <c r="AD474" s="154" t="s">
        <v>199</v>
      </c>
      <c r="AE474" s="154" t="s">
        <v>199</v>
      </c>
      <c r="AF474" s="154" t="s">
        <v>199</v>
      </c>
      <c r="AG474" s="154" t="s">
        <v>199</v>
      </c>
      <c r="AH474" s="154" t="s">
        <v>199</v>
      </c>
      <c r="AI474" s="154" t="s">
        <v>199</v>
      </c>
      <c r="AJ474" s="154" t="s">
        <v>199</v>
      </c>
      <c r="AK474" s="154" t="s">
        <v>199</v>
      </c>
      <c r="AL474" s="154" t="s">
        <v>199</v>
      </c>
      <c r="AM474" s="154" t="s">
        <v>199</v>
      </c>
      <c r="AN474" s="154" t="s">
        <v>199</v>
      </c>
      <c r="AO474" s="154" t="s">
        <v>199</v>
      </c>
      <c r="AP474" s="154" t="s">
        <v>199</v>
      </c>
      <c r="AQ474" s="154" t="s">
        <v>199</v>
      </c>
      <c r="AR474" s="154" t="s">
        <v>199</v>
      </c>
      <c r="AS474" s="154" t="s">
        <v>199</v>
      </c>
      <c r="AT474" s="154" t="s">
        <v>199</v>
      </c>
      <c r="AU474" s="154" t="s">
        <v>199</v>
      </c>
      <c r="AV474" s="154" t="s">
        <v>199</v>
      </c>
      <c r="AW474" s="153">
        <v>23.78</v>
      </c>
      <c r="AX474" s="153">
        <v>23.94</v>
      </c>
      <c r="AY474" s="153">
        <v>23.985710000000001</v>
      </c>
      <c r="AZ474" s="153">
        <v>23.95</v>
      </c>
      <c r="BA474" s="153">
        <v>23.957139999999999</v>
      </c>
      <c r="BB474" s="153">
        <v>24.383330000000001</v>
      </c>
      <c r="BC474" s="153">
        <v>24.328569999999999</v>
      </c>
      <c r="BD474" s="153">
        <v>24</v>
      </c>
      <c r="BE474" s="153">
        <v>24</v>
      </c>
      <c r="BF474" s="153">
        <v>23.912500000000001</v>
      </c>
      <c r="BG474" s="153">
        <v>23.588889999999999</v>
      </c>
      <c r="BH474" s="153">
        <v>22.855560000000001</v>
      </c>
      <c r="BI474" s="153">
        <v>23.07273</v>
      </c>
      <c r="BJ474" s="153">
        <v>23.06</v>
      </c>
      <c r="BK474" s="153">
        <v>22.763639999999999</v>
      </c>
      <c r="BL474" s="153">
        <v>22.466670000000001</v>
      </c>
      <c r="BM474" s="153">
        <v>22.190909999999999</v>
      </c>
      <c r="BN474" s="153">
        <v>22.590910000000001</v>
      </c>
      <c r="BO474" s="153">
        <v>22.5</v>
      </c>
      <c r="BP474" s="153">
        <v>22.5</v>
      </c>
      <c r="BQ474" s="153">
        <v>21.883330000000001</v>
      </c>
      <c r="BR474" s="153">
        <v>22.5</v>
      </c>
      <c r="BS474" s="153">
        <v>22.5</v>
      </c>
      <c r="BT474" s="153">
        <v>22.545449999999999</v>
      </c>
      <c r="BU474" s="154" t="s">
        <v>199</v>
      </c>
      <c r="BV474" s="153">
        <v>23.75</v>
      </c>
      <c r="BW474" s="153">
        <v>24.04167</v>
      </c>
      <c r="BX474" s="153">
        <v>24.00909</v>
      </c>
      <c r="BY474" s="153">
        <v>23.983329999999999</v>
      </c>
      <c r="BZ474" s="153">
        <v>21</v>
      </c>
      <c r="CA474" s="153">
        <v>21</v>
      </c>
      <c r="CB474" s="153">
        <v>20.91667</v>
      </c>
      <c r="CC474" s="153">
        <v>20.35455</v>
      </c>
      <c r="CD474" s="153">
        <v>19.62</v>
      </c>
      <c r="CE474" s="153">
        <v>19.63636</v>
      </c>
      <c r="CF474" s="153">
        <v>19.462499999999999</v>
      </c>
      <c r="CG474" s="153">
        <v>19.5</v>
      </c>
      <c r="CH474" s="153">
        <v>19.5</v>
      </c>
      <c r="CI474" s="153">
        <v>19.571429999999999</v>
      </c>
      <c r="CJ474" s="153">
        <v>19.58333</v>
      </c>
      <c r="CK474" s="153">
        <v>19.357140000000001</v>
      </c>
      <c r="CL474" s="153">
        <v>20.08333</v>
      </c>
      <c r="CM474" s="153">
        <v>19.16667</v>
      </c>
      <c r="CN474" s="153">
        <v>19.157139999999998</v>
      </c>
      <c r="CO474" s="153">
        <v>18.8</v>
      </c>
      <c r="CP474" s="153">
        <v>20</v>
      </c>
      <c r="CQ474" s="153">
        <v>19.61429</v>
      </c>
      <c r="CR474" s="153">
        <v>19.585709999999999</v>
      </c>
      <c r="CS474" s="153">
        <v>19.100000000000001</v>
      </c>
      <c r="CT474" s="154" t="s">
        <v>199</v>
      </c>
      <c r="CU474" s="154" t="s">
        <v>199</v>
      </c>
      <c r="CV474" s="154" t="s">
        <v>199</v>
      </c>
      <c r="CW474" s="154" t="s">
        <v>199</v>
      </c>
      <c r="CX474" s="154" t="s">
        <v>199</v>
      </c>
      <c r="CY474" s="154" t="s">
        <v>199</v>
      </c>
      <c r="CZ474" s="154" t="s">
        <v>199</v>
      </c>
      <c r="DA474" s="154" t="s">
        <v>199</v>
      </c>
      <c r="DB474" s="154" t="s">
        <v>199</v>
      </c>
      <c r="DC474" s="154" t="s">
        <v>199</v>
      </c>
      <c r="DD474" s="154" t="s">
        <v>199</v>
      </c>
      <c r="DE474" s="154" t="s">
        <v>199</v>
      </c>
    </row>
    <row r="475" spans="1:109" x14ac:dyDescent="0.1">
      <c r="A475" s="113" t="s">
        <v>211</v>
      </c>
      <c r="B475" s="154" t="s">
        <v>199</v>
      </c>
      <c r="C475" s="154" t="s">
        <v>199</v>
      </c>
      <c r="D475" s="154" t="s">
        <v>199</v>
      </c>
      <c r="E475" s="154" t="s">
        <v>199</v>
      </c>
      <c r="F475" s="154" t="s">
        <v>199</v>
      </c>
      <c r="G475" s="154" t="s">
        <v>199</v>
      </c>
      <c r="H475" s="154" t="s">
        <v>199</v>
      </c>
      <c r="I475" s="154" t="s">
        <v>199</v>
      </c>
      <c r="J475" s="154" t="s">
        <v>199</v>
      </c>
      <c r="K475" s="154" t="s">
        <v>199</v>
      </c>
      <c r="L475" s="154" t="s">
        <v>199</v>
      </c>
      <c r="M475" s="154" t="s">
        <v>199</v>
      </c>
      <c r="N475" s="154" t="s">
        <v>199</v>
      </c>
      <c r="O475" s="154" t="s">
        <v>199</v>
      </c>
      <c r="P475" s="154" t="s">
        <v>199</v>
      </c>
      <c r="Q475" s="154" t="s">
        <v>199</v>
      </c>
      <c r="R475" s="154" t="s">
        <v>199</v>
      </c>
      <c r="S475" s="154" t="s">
        <v>199</v>
      </c>
      <c r="T475" s="154" t="s">
        <v>199</v>
      </c>
      <c r="U475" s="154" t="s">
        <v>199</v>
      </c>
      <c r="V475" s="154" t="s">
        <v>199</v>
      </c>
      <c r="W475" s="154" t="s">
        <v>199</v>
      </c>
      <c r="X475" s="154" t="s">
        <v>199</v>
      </c>
      <c r="Y475" s="154" t="s">
        <v>199</v>
      </c>
      <c r="Z475" s="154" t="s">
        <v>199</v>
      </c>
      <c r="AA475" s="154" t="s">
        <v>199</v>
      </c>
      <c r="AB475" s="154" t="s">
        <v>199</v>
      </c>
      <c r="AC475" s="154" t="s">
        <v>199</v>
      </c>
      <c r="AD475" s="154" t="s">
        <v>199</v>
      </c>
      <c r="AE475" s="154" t="s">
        <v>199</v>
      </c>
      <c r="AF475" s="154" t="s">
        <v>199</v>
      </c>
      <c r="AG475" s="154" t="s">
        <v>199</v>
      </c>
      <c r="AH475" s="154" t="s">
        <v>199</v>
      </c>
      <c r="AI475" s="154" t="s">
        <v>199</v>
      </c>
      <c r="AJ475" s="154" t="s">
        <v>199</v>
      </c>
      <c r="AK475" s="154" t="s">
        <v>199</v>
      </c>
      <c r="AL475" s="154" t="s">
        <v>199</v>
      </c>
      <c r="AM475" s="154" t="s">
        <v>199</v>
      </c>
      <c r="AN475" s="154" t="s">
        <v>199</v>
      </c>
      <c r="AO475" s="154" t="s">
        <v>199</v>
      </c>
      <c r="AP475" s="154" t="s">
        <v>199</v>
      </c>
      <c r="AQ475" s="154" t="s">
        <v>199</v>
      </c>
      <c r="AR475" s="154" t="s">
        <v>199</v>
      </c>
      <c r="AS475" s="154" t="s">
        <v>199</v>
      </c>
      <c r="AT475" s="154" t="s">
        <v>199</v>
      </c>
      <c r="AU475" s="154" t="s">
        <v>199</v>
      </c>
      <c r="AV475" s="154" t="s">
        <v>199</v>
      </c>
      <c r="AW475" s="153">
        <v>23.5</v>
      </c>
      <c r="AX475" s="153">
        <v>24</v>
      </c>
      <c r="AY475" s="153">
        <v>24</v>
      </c>
      <c r="AZ475" s="153">
        <v>24</v>
      </c>
      <c r="BA475" s="153">
        <v>24</v>
      </c>
      <c r="BB475" s="153">
        <v>24.5</v>
      </c>
      <c r="BC475" s="153">
        <v>24.5</v>
      </c>
      <c r="BD475" s="153">
        <v>24</v>
      </c>
      <c r="BE475" s="153">
        <v>24</v>
      </c>
      <c r="BF475" s="153">
        <v>24</v>
      </c>
      <c r="BG475" s="153">
        <v>23.5</v>
      </c>
      <c r="BH475" s="153">
        <v>23</v>
      </c>
      <c r="BI475" s="153">
        <v>23</v>
      </c>
      <c r="BJ475" s="153">
        <v>23</v>
      </c>
      <c r="BK475" s="153">
        <v>23</v>
      </c>
      <c r="BL475" s="153">
        <v>22.5</v>
      </c>
      <c r="BM475" s="153">
        <v>22.5</v>
      </c>
      <c r="BN475" s="153">
        <v>22.5</v>
      </c>
      <c r="BO475" s="153">
        <v>22.5</v>
      </c>
      <c r="BP475" s="153">
        <v>22.5</v>
      </c>
      <c r="BQ475" s="153">
        <v>22.5</v>
      </c>
      <c r="BR475" s="153">
        <v>22.5</v>
      </c>
      <c r="BS475" s="153">
        <v>22.5</v>
      </c>
      <c r="BT475" s="153">
        <v>22.5</v>
      </c>
      <c r="BU475" s="153">
        <v>22.5</v>
      </c>
      <c r="BV475" s="153">
        <v>24</v>
      </c>
      <c r="BW475" s="153">
        <v>24</v>
      </c>
      <c r="BX475" s="153">
        <v>24</v>
      </c>
      <c r="BY475" s="153">
        <v>24</v>
      </c>
      <c r="BZ475" s="153">
        <v>21</v>
      </c>
      <c r="CA475" s="153">
        <v>21</v>
      </c>
      <c r="CB475" s="153">
        <v>21</v>
      </c>
      <c r="CC475" s="153">
        <v>20.5</v>
      </c>
      <c r="CD475" s="153">
        <v>19.5</v>
      </c>
      <c r="CE475" s="153">
        <v>19.5</v>
      </c>
      <c r="CF475" s="153">
        <v>19.5</v>
      </c>
      <c r="CG475" s="153">
        <v>19.5</v>
      </c>
      <c r="CH475" s="153">
        <v>19.5</v>
      </c>
      <c r="CI475" s="153">
        <v>19.5</v>
      </c>
      <c r="CJ475" s="153">
        <v>19.5</v>
      </c>
      <c r="CK475" s="153">
        <v>19.5</v>
      </c>
      <c r="CL475" s="153">
        <v>19.5</v>
      </c>
      <c r="CM475" s="153">
        <v>19.100000000000001</v>
      </c>
      <c r="CN475" s="153">
        <v>19.100000000000001</v>
      </c>
      <c r="CO475" s="153">
        <v>18.8</v>
      </c>
      <c r="CP475" s="153">
        <v>20</v>
      </c>
      <c r="CQ475" s="153">
        <v>19.5</v>
      </c>
      <c r="CR475" s="153">
        <v>19.5</v>
      </c>
      <c r="CS475" s="153">
        <v>19</v>
      </c>
      <c r="CT475" s="153">
        <v>19.5</v>
      </c>
      <c r="CU475" s="153">
        <v>19.5</v>
      </c>
      <c r="CV475" s="153">
        <v>19.5</v>
      </c>
      <c r="CW475" s="153">
        <v>19.5</v>
      </c>
      <c r="CX475" s="153">
        <v>19.5</v>
      </c>
      <c r="CY475" s="153">
        <v>19.5</v>
      </c>
      <c r="CZ475" s="153">
        <v>19.5</v>
      </c>
      <c r="DA475" s="153">
        <v>19.5</v>
      </c>
      <c r="DB475" s="154" t="s">
        <v>199</v>
      </c>
      <c r="DC475" s="154" t="s">
        <v>199</v>
      </c>
      <c r="DD475" s="154" t="s">
        <v>199</v>
      </c>
      <c r="DE475" s="154" t="s">
        <v>199</v>
      </c>
    </row>
    <row r="476" spans="1:109" x14ac:dyDescent="0.1">
      <c r="A476" s="113" t="s">
        <v>212</v>
      </c>
      <c r="B476" s="154" t="s">
        <v>199</v>
      </c>
      <c r="C476" s="154" t="s">
        <v>199</v>
      </c>
      <c r="D476" s="154" t="s">
        <v>199</v>
      </c>
      <c r="E476" s="154" t="s">
        <v>199</v>
      </c>
      <c r="F476" s="154" t="s">
        <v>199</v>
      </c>
      <c r="G476" s="154" t="s">
        <v>199</v>
      </c>
      <c r="H476" s="154" t="s">
        <v>199</v>
      </c>
      <c r="I476" s="154" t="s">
        <v>199</v>
      </c>
      <c r="J476" s="154" t="s">
        <v>199</v>
      </c>
      <c r="K476" s="154" t="s">
        <v>199</v>
      </c>
      <c r="L476" s="154" t="s">
        <v>199</v>
      </c>
      <c r="M476" s="154" t="s">
        <v>199</v>
      </c>
      <c r="N476" s="154" t="s">
        <v>199</v>
      </c>
      <c r="O476" s="154" t="s">
        <v>199</v>
      </c>
      <c r="P476" s="154" t="s">
        <v>199</v>
      </c>
      <c r="Q476" s="154" t="s">
        <v>199</v>
      </c>
      <c r="R476" s="154" t="s">
        <v>199</v>
      </c>
      <c r="S476" s="154" t="s">
        <v>199</v>
      </c>
      <c r="T476" s="154" t="s">
        <v>199</v>
      </c>
      <c r="U476" s="154" t="s">
        <v>199</v>
      </c>
      <c r="V476" s="154" t="s">
        <v>199</v>
      </c>
      <c r="W476" s="154" t="s">
        <v>199</v>
      </c>
      <c r="X476" s="154" t="s">
        <v>199</v>
      </c>
      <c r="Y476" s="154" t="s">
        <v>199</v>
      </c>
      <c r="Z476" s="154" t="s">
        <v>199</v>
      </c>
      <c r="AA476" s="154" t="s">
        <v>199</v>
      </c>
      <c r="AB476" s="154" t="s">
        <v>199</v>
      </c>
      <c r="AC476" s="154" t="s">
        <v>199</v>
      </c>
      <c r="AD476" s="154" t="s">
        <v>199</v>
      </c>
      <c r="AE476" s="154" t="s">
        <v>199</v>
      </c>
      <c r="AF476" s="154" t="s">
        <v>199</v>
      </c>
      <c r="AG476" s="154" t="s">
        <v>199</v>
      </c>
      <c r="AH476" s="154" t="s">
        <v>199</v>
      </c>
      <c r="AI476" s="154" t="s">
        <v>199</v>
      </c>
      <c r="AJ476" s="154" t="s">
        <v>199</v>
      </c>
      <c r="AK476" s="154" t="s">
        <v>199</v>
      </c>
      <c r="AL476" s="154" t="s">
        <v>199</v>
      </c>
      <c r="AM476" s="154" t="s">
        <v>199</v>
      </c>
      <c r="AN476" s="154" t="s">
        <v>199</v>
      </c>
      <c r="AO476" s="154" t="s">
        <v>199</v>
      </c>
      <c r="AP476" s="154" t="s">
        <v>199</v>
      </c>
      <c r="AQ476" s="154" t="s">
        <v>199</v>
      </c>
      <c r="AR476" s="154" t="s">
        <v>199</v>
      </c>
      <c r="AS476" s="154" t="s">
        <v>199</v>
      </c>
      <c r="AT476" s="154" t="s">
        <v>199</v>
      </c>
      <c r="AU476" s="154" t="s">
        <v>199</v>
      </c>
      <c r="AV476" s="154" t="s">
        <v>199</v>
      </c>
      <c r="AW476" s="153">
        <v>24.2</v>
      </c>
      <c r="AX476" s="153">
        <v>24</v>
      </c>
      <c r="AY476" s="153">
        <v>24.2</v>
      </c>
      <c r="AZ476" s="153">
        <v>24</v>
      </c>
      <c r="BA476" s="153">
        <v>24</v>
      </c>
      <c r="BB476" s="153">
        <v>24.5</v>
      </c>
      <c r="BC476" s="153">
        <v>24.5</v>
      </c>
      <c r="BD476" s="153">
        <v>24</v>
      </c>
      <c r="BE476" s="153">
        <v>24</v>
      </c>
      <c r="BF476" s="153">
        <v>24</v>
      </c>
      <c r="BG476" s="153">
        <v>24</v>
      </c>
      <c r="BH476" s="153">
        <v>23.2</v>
      </c>
      <c r="BI476" s="153">
        <v>23.5</v>
      </c>
      <c r="BJ476" s="153">
        <v>23.5</v>
      </c>
      <c r="BK476" s="153">
        <v>23</v>
      </c>
      <c r="BL476" s="153">
        <v>23</v>
      </c>
      <c r="BM476" s="153">
        <v>23</v>
      </c>
      <c r="BN476" s="153">
        <v>23</v>
      </c>
      <c r="BO476" s="153">
        <v>22.5</v>
      </c>
      <c r="BP476" s="153">
        <v>22.5</v>
      </c>
      <c r="BQ476" s="153">
        <v>23</v>
      </c>
      <c r="BR476" s="153">
        <v>22.5</v>
      </c>
      <c r="BS476" s="153">
        <v>22.5</v>
      </c>
      <c r="BT476" s="153">
        <v>23</v>
      </c>
      <c r="BU476" s="153">
        <v>23</v>
      </c>
      <c r="BV476" s="153">
        <v>24</v>
      </c>
      <c r="BW476" s="153">
        <v>24.5</v>
      </c>
      <c r="BX476" s="153">
        <v>24.1</v>
      </c>
      <c r="BY476" s="153">
        <v>24</v>
      </c>
      <c r="BZ476" s="153">
        <v>21</v>
      </c>
      <c r="CA476" s="153">
        <v>21</v>
      </c>
      <c r="CB476" s="153">
        <v>21</v>
      </c>
      <c r="CC476" s="153">
        <v>20.5</v>
      </c>
      <c r="CD476" s="153">
        <v>21</v>
      </c>
      <c r="CE476" s="153">
        <v>21</v>
      </c>
      <c r="CF476" s="153">
        <v>19.5</v>
      </c>
      <c r="CG476" s="153">
        <v>19.5</v>
      </c>
      <c r="CH476" s="153">
        <v>19.5</v>
      </c>
      <c r="CI476" s="153">
        <v>20</v>
      </c>
      <c r="CJ476" s="153">
        <v>20</v>
      </c>
      <c r="CK476" s="153">
        <v>20</v>
      </c>
      <c r="CL476" s="153">
        <v>23</v>
      </c>
      <c r="CM476" s="153">
        <v>19.5</v>
      </c>
      <c r="CN476" s="153">
        <v>19.5</v>
      </c>
      <c r="CO476" s="153">
        <v>19.100000000000001</v>
      </c>
      <c r="CP476" s="153">
        <v>20</v>
      </c>
      <c r="CQ476" s="153">
        <v>20</v>
      </c>
      <c r="CR476" s="153">
        <v>20</v>
      </c>
      <c r="CS476" s="153">
        <v>19.5</v>
      </c>
      <c r="CT476" s="153">
        <v>19.5</v>
      </c>
      <c r="CU476" s="153">
        <v>19.5</v>
      </c>
      <c r="CV476" s="153">
        <v>19.5</v>
      </c>
      <c r="CW476" s="153">
        <v>19.5</v>
      </c>
      <c r="CX476" s="153">
        <v>20</v>
      </c>
      <c r="CY476" s="153">
        <v>20</v>
      </c>
      <c r="CZ476" s="153">
        <v>20</v>
      </c>
      <c r="DA476" s="153">
        <v>20</v>
      </c>
      <c r="DB476" s="154" t="s">
        <v>199</v>
      </c>
      <c r="DC476" s="154" t="s">
        <v>199</v>
      </c>
      <c r="DD476" s="154" t="s">
        <v>199</v>
      </c>
      <c r="DE476" s="154" t="s">
        <v>199</v>
      </c>
    </row>
    <row r="477" spans="1:109" x14ac:dyDescent="0.1">
      <c r="A477" s="113" t="s">
        <v>213</v>
      </c>
      <c r="B477" s="154" t="s">
        <v>199</v>
      </c>
      <c r="C477" s="154" t="s">
        <v>199</v>
      </c>
      <c r="D477" s="154" t="s">
        <v>199</v>
      </c>
      <c r="E477" s="154" t="s">
        <v>199</v>
      </c>
      <c r="F477" s="154" t="s">
        <v>199</v>
      </c>
      <c r="G477" s="154" t="s">
        <v>199</v>
      </c>
      <c r="H477" s="154" t="s">
        <v>199</v>
      </c>
      <c r="I477" s="154" t="s">
        <v>199</v>
      </c>
      <c r="J477" s="154" t="s">
        <v>199</v>
      </c>
      <c r="K477" s="154" t="s">
        <v>199</v>
      </c>
      <c r="L477" s="154" t="s">
        <v>199</v>
      </c>
      <c r="M477" s="154" t="s">
        <v>199</v>
      </c>
      <c r="N477" s="154" t="s">
        <v>199</v>
      </c>
      <c r="O477" s="154" t="s">
        <v>199</v>
      </c>
      <c r="P477" s="154" t="s">
        <v>199</v>
      </c>
      <c r="Q477" s="154" t="s">
        <v>199</v>
      </c>
      <c r="R477" s="154" t="s">
        <v>199</v>
      </c>
      <c r="S477" s="154" t="s">
        <v>199</v>
      </c>
      <c r="T477" s="154" t="s">
        <v>199</v>
      </c>
      <c r="U477" s="154" t="s">
        <v>199</v>
      </c>
      <c r="V477" s="154" t="s">
        <v>199</v>
      </c>
      <c r="W477" s="154" t="s">
        <v>199</v>
      </c>
      <c r="X477" s="154" t="s">
        <v>199</v>
      </c>
      <c r="Y477" s="154" t="s">
        <v>199</v>
      </c>
      <c r="Z477" s="154" t="s">
        <v>199</v>
      </c>
      <c r="AA477" s="154" t="s">
        <v>199</v>
      </c>
      <c r="AB477" s="154" t="s">
        <v>199</v>
      </c>
      <c r="AC477" s="154" t="s">
        <v>199</v>
      </c>
      <c r="AD477" s="154" t="s">
        <v>199</v>
      </c>
      <c r="AE477" s="154" t="s">
        <v>199</v>
      </c>
      <c r="AF477" s="154" t="s">
        <v>199</v>
      </c>
      <c r="AG477" s="154" t="s">
        <v>199</v>
      </c>
      <c r="AH477" s="154" t="s">
        <v>199</v>
      </c>
      <c r="AI477" s="154" t="s">
        <v>199</v>
      </c>
      <c r="AJ477" s="154" t="s">
        <v>199</v>
      </c>
      <c r="AK477" s="154" t="s">
        <v>199</v>
      </c>
      <c r="AL477" s="154" t="s">
        <v>199</v>
      </c>
      <c r="AM477" s="154" t="s">
        <v>199</v>
      </c>
      <c r="AN477" s="154" t="s">
        <v>199</v>
      </c>
      <c r="AO477" s="154" t="s">
        <v>199</v>
      </c>
      <c r="AP477" s="154" t="s">
        <v>199</v>
      </c>
      <c r="AQ477" s="154" t="s">
        <v>199</v>
      </c>
      <c r="AR477" s="154" t="s">
        <v>199</v>
      </c>
      <c r="AS477" s="154" t="s">
        <v>199</v>
      </c>
      <c r="AT477" s="154" t="s">
        <v>199</v>
      </c>
      <c r="AU477" s="154" t="s">
        <v>199</v>
      </c>
      <c r="AV477" s="154" t="s">
        <v>199</v>
      </c>
      <c r="AW477" s="153">
        <v>23.5</v>
      </c>
      <c r="AX477" s="153">
        <v>23.7</v>
      </c>
      <c r="AY477" s="153">
        <v>23.7</v>
      </c>
      <c r="AZ477" s="153">
        <v>23.7</v>
      </c>
      <c r="BA477" s="153">
        <v>23.7</v>
      </c>
      <c r="BB477" s="153">
        <v>24</v>
      </c>
      <c r="BC477" s="153">
        <v>24</v>
      </c>
      <c r="BD477" s="153">
        <v>24</v>
      </c>
      <c r="BE477" s="153">
        <v>24</v>
      </c>
      <c r="BF477" s="153">
        <v>23.3</v>
      </c>
      <c r="BG477" s="153">
        <v>23.3</v>
      </c>
      <c r="BH477" s="153">
        <v>22</v>
      </c>
      <c r="BI477" s="153">
        <v>23</v>
      </c>
      <c r="BJ477" s="153">
        <v>23</v>
      </c>
      <c r="BK477" s="153">
        <v>20.399999999999999</v>
      </c>
      <c r="BL477" s="153">
        <v>21.2</v>
      </c>
      <c r="BM477" s="153">
        <v>18.899999999999999</v>
      </c>
      <c r="BN477" s="153">
        <v>22.5</v>
      </c>
      <c r="BO477" s="153">
        <v>22.5</v>
      </c>
      <c r="BP477" s="153">
        <v>22.5</v>
      </c>
      <c r="BQ477" s="153">
        <v>14.6</v>
      </c>
      <c r="BR477" s="153">
        <v>22.5</v>
      </c>
      <c r="BS477" s="153">
        <v>22.5</v>
      </c>
      <c r="BT477" s="153">
        <v>22.5</v>
      </c>
      <c r="BU477" s="153">
        <v>22.5</v>
      </c>
      <c r="BV477" s="153">
        <v>22.5</v>
      </c>
      <c r="BW477" s="153">
        <v>24</v>
      </c>
      <c r="BX477" s="153">
        <v>24</v>
      </c>
      <c r="BY477" s="153">
        <v>23.8</v>
      </c>
      <c r="BZ477" s="153">
        <v>21</v>
      </c>
      <c r="CA477" s="153">
        <v>21</v>
      </c>
      <c r="CB477" s="153">
        <v>20</v>
      </c>
      <c r="CC477" s="153">
        <v>19.5</v>
      </c>
      <c r="CD477" s="153">
        <v>19.2</v>
      </c>
      <c r="CE477" s="153">
        <v>19.5</v>
      </c>
      <c r="CF477" s="153">
        <v>19.2</v>
      </c>
      <c r="CG477" s="153">
        <v>19.5</v>
      </c>
      <c r="CH477" s="153">
        <v>19.5</v>
      </c>
      <c r="CI477" s="153">
        <v>19.5</v>
      </c>
      <c r="CJ477" s="153">
        <v>19.5</v>
      </c>
      <c r="CK477" s="153">
        <v>18</v>
      </c>
      <c r="CL477" s="153">
        <v>19.5</v>
      </c>
      <c r="CM477" s="153">
        <v>19.100000000000001</v>
      </c>
      <c r="CN477" s="153">
        <v>19.100000000000001</v>
      </c>
      <c r="CO477" s="153">
        <v>18.5</v>
      </c>
      <c r="CP477" s="153">
        <v>20</v>
      </c>
      <c r="CQ477" s="153">
        <v>19.5</v>
      </c>
      <c r="CR477" s="153">
        <v>19.5</v>
      </c>
      <c r="CS477" s="153">
        <v>19</v>
      </c>
      <c r="CT477" s="153">
        <v>19.5</v>
      </c>
      <c r="CU477" s="153">
        <v>19.5</v>
      </c>
      <c r="CV477" s="153">
        <v>19.5</v>
      </c>
      <c r="CW477" s="153">
        <v>19.5</v>
      </c>
      <c r="CX477" s="153">
        <v>19.5</v>
      </c>
      <c r="CY477" s="153">
        <v>19.5</v>
      </c>
      <c r="CZ477" s="153">
        <v>19.5</v>
      </c>
      <c r="DA477" s="153">
        <v>19.5</v>
      </c>
      <c r="DB477" s="154" t="s">
        <v>199</v>
      </c>
      <c r="DC477" s="154" t="s">
        <v>199</v>
      </c>
      <c r="DD477" s="154" t="s">
        <v>199</v>
      </c>
      <c r="DE477" s="154" t="s">
        <v>199</v>
      </c>
    </row>
    <row r="478" spans="1:109" x14ac:dyDescent="0.1">
      <c r="A478" s="113" t="s">
        <v>214</v>
      </c>
      <c r="B478" s="154" t="s">
        <v>199</v>
      </c>
      <c r="C478" s="154" t="s">
        <v>199</v>
      </c>
      <c r="D478" s="154" t="s">
        <v>199</v>
      </c>
      <c r="E478" s="154" t="s">
        <v>199</v>
      </c>
      <c r="F478" s="154" t="s">
        <v>199</v>
      </c>
      <c r="G478" s="154" t="s">
        <v>199</v>
      </c>
      <c r="H478" s="154" t="s">
        <v>199</v>
      </c>
      <c r="I478" s="154" t="s">
        <v>199</v>
      </c>
      <c r="J478" s="154" t="s">
        <v>199</v>
      </c>
      <c r="K478" s="154" t="s">
        <v>199</v>
      </c>
      <c r="L478" s="154" t="s">
        <v>199</v>
      </c>
      <c r="M478" s="154" t="s">
        <v>199</v>
      </c>
      <c r="N478" s="154" t="s">
        <v>199</v>
      </c>
      <c r="O478" s="154" t="s">
        <v>199</v>
      </c>
      <c r="P478" s="154" t="s">
        <v>199</v>
      </c>
      <c r="Q478" s="154" t="s">
        <v>199</v>
      </c>
      <c r="R478" s="154" t="s">
        <v>199</v>
      </c>
      <c r="S478" s="154" t="s">
        <v>199</v>
      </c>
      <c r="T478" s="154" t="s">
        <v>199</v>
      </c>
      <c r="U478" s="154" t="s">
        <v>199</v>
      </c>
      <c r="V478" s="154" t="s">
        <v>199</v>
      </c>
      <c r="W478" s="154" t="s">
        <v>199</v>
      </c>
      <c r="X478" s="154" t="s">
        <v>199</v>
      </c>
      <c r="Y478" s="154" t="s">
        <v>199</v>
      </c>
      <c r="Z478" s="154" t="s">
        <v>199</v>
      </c>
      <c r="AA478" s="154" t="s">
        <v>199</v>
      </c>
      <c r="AB478" s="154" t="s">
        <v>199</v>
      </c>
      <c r="AC478" s="154" t="s">
        <v>199</v>
      </c>
      <c r="AD478" s="154" t="s">
        <v>199</v>
      </c>
      <c r="AE478" s="154" t="s">
        <v>199</v>
      </c>
      <c r="AF478" s="154" t="s">
        <v>199</v>
      </c>
      <c r="AG478" s="154" t="s">
        <v>199</v>
      </c>
      <c r="AH478" s="154" t="s">
        <v>199</v>
      </c>
      <c r="AI478" s="154" t="s">
        <v>199</v>
      </c>
      <c r="AJ478" s="154" t="s">
        <v>199</v>
      </c>
      <c r="AK478" s="154" t="s">
        <v>199</v>
      </c>
      <c r="AL478" s="154" t="s">
        <v>199</v>
      </c>
      <c r="AM478" s="154" t="s">
        <v>199</v>
      </c>
      <c r="AN478" s="154" t="s">
        <v>199</v>
      </c>
      <c r="AO478" s="154" t="s">
        <v>199</v>
      </c>
      <c r="AP478" s="154" t="s">
        <v>199</v>
      </c>
      <c r="AQ478" s="154" t="s">
        <v>199</v>
      </c>
      <c r="AR478" s="154" t="s">
        <v>199</v>
      </c>
      <c r="AS478" s="154" t="s">
        <v>199</v>
      </c>
      <c r="AT478" s="154" t="s">
        <v>199</v>
      </c>
      <c r="AU478" s="154" t="s">
        <v>199</v>
      </c>
      <c r="AV478" s="154" t="s">
        <v>199</v>
      </c>
      <c r="AW478" s="148">
        <v>0.34293000000000001</v>
      </c>
      <c r="AX478" s="148">
        <v>0.12</v>
      </c>
      <c r="AY478" s="148">
        <v>0.13553000000000001</v>
      </c>
      <c r="AZ478" s="148">
        <v>0.1118</v>
      </c>
      <c r="BA478" s="148">
        <v>0.10498</v>
      </c>
      <c r="BB478" s="148">
        <v>0.18634000000000001</v>
      </c>
      <c r="BC478" s="148">
        <v>0.21853</v>
      </c>
      <c r="BD478" s="148">
        <v>0</v>
      </c>
      <c r="BE478" s="148">
        <v>0</v>
      </c>
      <c r="BF478" s="148">
        <v>0.23150000000000001</v>
      </c>
      <c r="BG478" s="148">
        <v>0.22825000000000001</v>
      </c>
      <c r="BH478" s="148">
        <v>0.34995999999999999</v>
      </c>
      <c r="BI478" s="148">
        <v>0.14827000000000001</v>
      </c>
      <c r="BJ478" s="148">
        <v>0.14967</v>
      </c>
      <c r="BK478" s="148">
        <v>0.74744999999999995</v>
      </c>
      <c r="BL478" s="148">
        <v>0.42687000000000003</v>
      </c>
      <c r="BM478" s="148">
        <v>1.05525</v>
      </c>
      <c r="BN478" s="148">
        <v>0.19284999999999999</v>
      </c>
      <c r="BO478" s="148">
        <v>0</v>
      </c>
      <c r="BP478" s="148">
        <v>0</v>
      </c>
      <c r="BQ478" s="148">
        <v>2.2003200000000001</v>
      </c>
      <c r="BR478" s="148">
        <v>0</v>
      </c>
      <c r="BS478" s="148">
        <v>0</v>
      </c>
      <c r="BT478" s="148">
        <v>0.14374000000000001</v>
      </c>
      <c r="BU478" s="148">
        <v>0.15523999999999999</v>
      </c>
      <c r="BV478" s="148">
        <v>0.51234999999999997</v>
      </c>
      <c r="BW478" s="148">
        <v>0.13819000000000001</v>
      </c>
      <c r="BX478" s="148">
        <v>2.8750000000000001E-2</v>
      </c>
      <c r="BY478" s="148">
        <v>5.5280000000000003E-2</v>
      </c>
      <c r="BZ478" s="148">
        <v>0</v>
      </c>
      <c r="CA478" s="148">
        <v>0</v>
      </c>
      <c r="CB478" s="148">
        <v>0.27639000000000002</v>
      </c>
      <c r="CC478" s="148">
        <v>0.28400999999999998</v>
      </c>
      <c r="CD478" s="148">
        <v>0.46861000000000003</v>
      </c>
      <c r="CE478" s="148">
        <v>0.43121999999999999</v>
      </c>
      <c r="CF478" s="148">
        <v>9.9220000000000003E-2</v>
      </c>
      <c r="CG478" s="148">
        <v>0</v>
      </c>
      <c r="CH478" s="148">
        <v>0</v>
      </c>
      <c r="CI478" s="148">
        <v>0.17496</v>
      </c>
      <c r="CJ478" s="148">
        <v>0.18634000000000001</v>
      </c>
      <c r="CK478" s="148">
        <v>0.58028999999999997</v>
      </c>
      <c r="CL478" s="148">
        <v>1.30437</v>
      </c>
      <c r="CM478" s="148">
        <v>0.14907000000000001</v>
      </c>
      <c r="CN478" s="148">
        <v>0.13997000000000001</v>
      </c>
      <c r="CO478" s="148">
        <v>0.19272</v>
      </c>
      <c r="CP478" s="148">
        <v>0</v>
      </c>
      <c r="CQ478" s="148">
        <v>0.18844</v>
      </c>
      <c r="CR478" s="148">
        <v>0.17261000000000001</v>
      </c>
      <c r="CS478" s="148">
        <v>0.2</v>
      </c>
      <c r="CT478" s="148">
        <v>0</v>
      </c>
      <c r="CU478" s="148">
        <v>0</v>
      </c>
      <c r="CV478" s="148">
        <v>0</v>
      </c>
      <c r="CW478" s="148">
        <v>0</v>
      </c>
      <c r="CX478" s="148">
        <v>0.23569999999999999</v>
      </c>
      <c r="CY478" s="148">
        <v>0.23569999999999999</v>
      </c>
      <c r="CZ478" s="148">
        <v>0.23569999999999999</v>
      </c>
      <c r="DA478" s="148">
        <v>0.23569999999999999</v>
      </c>
      <c r="DB478" s="154" t="s">
        <v>199</v>
      </c>
      <c r="DC478" s="154" t="s">
        <v>199</v>
      </c>
      <c r="DD478" s="154" t="s">
        <v>199</v>
      </c>
      <c r="DE478" s="154" t="s">
        <v>199</v>
      </c>
    </row>
    <row r="479" spans="1:109" x14ac:dyDescent="0.1">
      <c r="A479" s="113" t="s">
        <v>215</v>
      </c>
      <c r="B479" s="154" t="s">
        <v>199</v>
      </c>
      <c r="C479" s="154" t="s">
        <v>199</v>
      </c>
      <c r="D479" s="154" t="s">
        <v>199</v>
      </c>
      <c r="E479" s="154" t="s">
        <v>199</v>
      </c>
      <c r="F479" s="154" t="s">
        <v>199</v>
      </c>
      <c r="G479" s="154" t="s">
        <v>199</v>
      </c>
      <c r="H479" s="154" t="s">
        <v>199</v>
      </c>
      <c r="I479" s="154" t="s">
        <v>199</v>
      </c>
      <c r="J479" s="154" t="s">
        <v>199</v>
      </c>
      <c r="K479" s="154" t="s">
        <v>199</v>
      </c>
      <c r="L479" s="154" t="s">
        <v>199</v>
      </c>
      <c r="M479" s="154" t="s">
        <v>199</v>
      </c>
      <c r="N479" s="154" t="s">
        <v>199</v>
      </c>
      <c r="O479" s="154" t="s">
        <v>199</v>
      </c>
      <c r="P479" s="154" t="s">
        <v>199</v>
      </c>
      <c r="Q479" s="154" t="s">
        <v>199</v>
      </c>
      <c r="R479" s="154" t="s">
        <v>199</v>
      </c>
      <c r="S479" s="154" t="s">
        <v>199</v>
      </c>
      <c r="T479" s="154" t="s">
        <v>199</v>
      </c>
      <c r="U479" s="154" t="s">
        <v>199</v>
      </c>
      <c r="V479" s="154" t="s">
        <v>199</v>
      </c>
      <c r="W479" s="154" t="s">
        <v>199</v>
      </c>
      <c r="X479" s="154" t="s">
        <v>199</v>
      </c>
      <c r="Y479" s="154" t="s">
        <v>199</v>
      </c>
      <c r="Z479" s="154" t="s">
        <v>199</v>
      </c>
      <c r="AA479" s="154" t="s">
        <v>199</v>
      </c>
      <c r="AB479" s="154" t="s">
        <v>199</v>
      </c>
      <c r="AC479" s="154" t="s">
        <v>199</v>
      </c>
      <c r="AD479" s="154" t="s">
        <v>199</v>
      </c>
      <c r="AE479" s="154" t="s">
        <v>199</v>
      </c>
      <c r="AF479" s="154" t="s">
        <v>199</v>
      </c>
      <c r="AG479" s="154" t="s">
        <v>199</v>
      </c>
      <c r="AH479" s="154" t="s">
        <v>199</v>
      </c>
      <c r="AI479" s="154" t="s">
        <v>199</v>
      </c>
      <c r="AJ479" s="154" t="s">
        <v>199</v>
      </c>
      <c r="AK479" s="154" t="s">
        <v>199</v>
      </c>
      <c r="AL479" s="154" t="s">
        <v>199</v>
      </c>
      <c r="AM479" s="154" t="s">
        <v>199</v>
      </c>
      <c r="AN479" s="154" t="s">
        <v>199</v>
      </c>
      <c r="AO479" s="154" t="s">
        <v>199</v>
      </c>
      <c r="AP479" s="154" t="s">
        <v>199</v>
      </c>
      <c r="AQ479" s="154" t="s">
        <v>199</v>
      </c>
      <c r="AR479" s="154" t="s">
        <v>199</v>
      </c>
      <c r="AS479" s="154" t="s">
        <v>199</v>
      </c>
      <c r="AT479" s="154" t="s">
        <v>199</v>
      </c>
      <c r="AU479" s="154" t="s">
        <v>199</v>
      </c>
      <c r="AV479" s="154" t="s">
        <v>199</v>
      </c>
      <c r="AW479" s="154" t="s">
        <v>164</v>
      </c>
      <c r="AX479" s="154" t="s">
        <v>164</v>
      </c>
      <c r="AY479" s="154" t="s">
        <v>249</v>
      </c>
      <c r="AZ479" s="154" t="s">
        <v>240</v>
      </c>
      <c r="BA479" s="154" t="s">
        <v>249</v>
      </c>
      <c r="BB479" s="154" t="s">
        <v>262</v>
      </c>
      <c r="BC479" s="154" t="s">
        <v>249</v>
      </c>
      <c r="BD479" s="154" t="s">
        <v>251</v>
      </c>
      <c r="BE479" s="154" t="s">
        <v>249</v>
      </c>
      <c r="BF479" s="154" t="s">
        <v>251</v>
      </c>
      <c r="BG479" s="154" t="s">
        <v>325</v>
      </c>
      <c r="BH479" s="154" t="s">
        <v>244</v>
      </c>
      <c r="BI479" s="154" t="s">
        <v>256</v>
      </c>
      <c r="BJ479" s="154" t="s">
        <v>232</v>
      </c>
      <c r="BK479" s="154" t="s">
        <v>256</v>
      </c>
      <c r="BL479" s="154" t="s">
        <v>218</v>
      </c>
      <c r="BM479" s="154" t="s">
        <v>256</v>
      </c>
      <c r="BN479" s="154" t="s">
        <v>256</v>
      </c>
      <c r="BO479" s="154" t="s">
        <v>256</v>
      </c>
      <c r="BP479" s="154" t="s">
        <v>218</v>
      </c>
      <c r="BQ479" s="154" t="s">
        <v>218</v>
      </c>
      <c r="BR479" s="154" t="s">
        <v>256</v>
      </c>
      <c r="BS479" s="154" t="s">
        <v>232</v>
      </c>
      <c r="BT479" s="154" t="s">
        <v>256</v>
      </c>
      <c r="BU479" s="154" t="s">
        <v>232</v>
      </c>
      <c r="BV479" s="154" t="s">
        <v>232</v>
      </c>
      <c r="BW479" s="154" t="s">
        <v>218</v>
      </c>
      <c r="BX479" s="154" t="s">
        <v>256</v>
      </c>
      <c r="BY479" s="154" t="s">
        <v>218</v>
      </c>
      <c r="BZ479" s="154" t="s">
        <v>256</v>
      </c>
      <c r="CA479" s="154" t="s">
        <v>256</v>
      </c>
      <c r="CB479" s="154" t="s">
        <v>218</v>
      </c>
      <c r="CC479" s="154" t="s">
        <v>256</v>
      </c>
      <c r="CD479" s="154" t="s">
        <v>232</v>
      </c>
      <c r="CE479" s="154" t="s">
        <v>256</v>
      </c>
      <c r="CF479" s="154" t="s">
        <v>251</v>
      </c>
      <c r="CG479" s="154" t="s">
        <v>249</v>
      </c>
      <c r="CH479" s="154" t="s">
        <v>240</v>
      </c>
      <c r="CI479" s="154" t="s">
        <v>249</v>
      </c>
      <c r="CJ479" s="154" t="s">
        <v>240</v>
      </c>
      <c r="CK479" s="154" t="s">
        <v>249</v>
      </c>
      <c r="CL479" s="154" t="s">
        <v>262</v>
      </c>
      <c r="CM479" s="154" t="s">
        <v>240</v>
      </c>
      <c r="CN479" s="154" t="s">
        <v>249</v>
      </c>
      <c r="CO479" s="154" t="s">
        <v>249</v>
      </c>
      <c r="CP479" s="154" t="s">
        <v>251</v>
      </c>
      <c r="CQ479" s="154" t="s">
        <v>249</v>
      </c>
      <c r="CR479" s="154" t="s">
        <v>249</v>
      </c>
      <c r="CS479" s="154" t="s">
        <v>263</v>
      </c>
      <c r="CT479" s="154" t="s">
        <v>240</v>
      </c>
      <c r="CU479" s="154" t="s">
        <v>164</v>
      </c>
      <c r="CV479" s="154" t="s">
        <v>164</v>
      </c>
      <c r="CW479" s="154" t="s">
        <v>164</v>
      </c>
      <c r="CX479" s="154" t="s">
        <v>216</v>
      </c>
      <c r="CY479" s="154" t="s">
        <v>216</v>
      </c>
      <c r="CZ479" s="154" t="s">
        <v>216</v>
      </c>
      <c r="DA479" s="154" t="s">
        <v>216</v>
      </c>
      <c r="DB479" s="154" t="s">
        <v>199</v>
      </c>
      <c r="DC479" s="154" t="s">
        <v>199</v>
      </c>
      <c r="DD479" s="154" t="s">
        <v>199</v>
      </c>
      <c r="DE479" s="154" t="s">
        <v>199</v>
      </c>
    </row>
    <row r="480" spans="1:109" x14ac:dyDescent="0.1">
      <c r="A480" s="113" t="s">
        <v>234</v>
      </c>
      <c r="B480" s="154" t="s">
        <v>199</v>
      </c>
      <c r="C480" s="154" t="s">
        <v>199</v>
      </c>
      <c r="D480" s="154" t="s">
        <v>199</v>
      </c>
      <c r="E480" s="154" t="s">
        <v>199</v>
      </c>
      <c r="F480" s="154" t="s">
        <v>199</v>
      </c>
      <c r="G480" s="154" t="s">
        <v>199</v>
      </c>
      <c r="H480" s="154" t="s">
        <v>199</v>
      </c>
      <c r="I480" s="154" t="s">
        <v>199</v>
      </c>
      <c r="J480" s="154" t="s">
        <v>199</v>
      </c>
      <c r="K480" s="154" t="s">
        <v>199</v>
      </c>
      <c r="L480" s="154" t="s">
        <v>199</v>
      </c>
      <c r="M480" s="154" t="s">
        <v>199</v>
      </c>
      <c r="N480" s="154" t="s">
        <v>199</v>
      </c>
      <c r="O480" s="154" t="s">
        <v>199</v>
      </c>
      <c r="P480" s="154" t="s">
        <v>199</v>
      </c>
      <c r="Q480" s="154" t="s">
        <v>199</v>
      </c>
      <c r="R480" s="154" t="s">
        <v>199</v>
      </c>
      <c r="S480" s="154" t="s">
        <v>199</v>
      </c>
      <c r="T480" s="154" t="s">
        <v>199</v>
      </c>
      <c r="U480" s="154" t="s">
        <v>199</v>
      </c>
      <c r="V480" s="154" t="s">
        <v>199</v>
      </c>
      <c r="W480" s="154" t="s">
        <v>199</v>
      </c>
      <c r="X480" s="154" t="s">
        <v>199</v>
      </c>
      <c r="Y480" s="154" t="s">
        <v>199</v>
      </c>
      <c r="Z480" s="154" t="s">
        <v>199</v>
      </c>
      <c r="AA480" s="154" t="s">
        <v>199</v>
      </c>
      <c r="AB480" s="154" t="s">
        <v>199</v>
      </c>
      <c r="AC480" s="154" t="s">
        <v>199</v>
      </c>
      <c r="AD480" s="154" t="s">
        <v>199</v>
      </c>
      <c r="AE480" s="154" t="s">
        <v>199</v>
      </c>
      <c r="AF480" s="154" t="s">
        <v>199</v>
      </c>
      <c r="AG480" s="154" t="s">
        <v>199</v>
      </c>
      <c r="AH480" s="154" t="s">
        <v>199</v>
      </c>
      <c r="AI480" s="154" t="s">
        <v>199</v>
      </c>
      <c r="AJ480" s="154" t="s">
        <v>199</v>
      </c>
      <c r="AK480" s="154" t="s">
        <v>199</v>
      </c>
      <c r="AL480" s="154" t="s">
        <v>199</v>
      </c>
      <c r="AM480" s="154" t="s">
        <v>199</v>
      </c>
      <c r="AN480" s="154" t="s">
        <v>199</v>
      </c>
      <c r="AO480" s="154" t="s">
        <v>199</v>
      </c>
      <c r="AP480" s="154" t="s">
        <v>199</v>
      </c>
      <c r="AQ480" s="154" t="s">
        <v>199</v>
      </c>
      <c r="AR480" s="154" t="s">
        <v>199</v>
      </c>
      <c r="AS480" s="154" t="s">
        <v>199</v>
      </c>
      <c r="AT480" s="154" t="s">
        <v>199</v>
      </c>
      <c r="AU480" s="154" t="s">
        <v>199</v>
      </c>
      <c r="AV480" s="154" t="s">
        <v>199</v>
      </c>
      <c r="AW480" s="154" t="s">
        <v>199</v>
      </c>
      <c r="AX480" s="154" t="s">
        <v>199</v>
      </c>
      <c r="AY480" s="154" t="s">
        <v>199</v>
      </c>
      <c r="AZ480" s="154" t="s">
        <v>199</v>
      </c>
      <c r="BA480" s="154" t="s">
        <v>199</v>
      </c>
      <c r="BB480" s="154" t="s">
        <v>199</v>
      </c>
      <c r="BC480" s="154" t="s">
        <v>199</v>
      </c>
      <c r="BD480" s="154" t="s">
        <v>199</v>
      </c>
      <c r="BE480" s="154" t="s">
        <v>199</v>
      </c>
      <c r="BF480" s="154" t="s">
        <v>199</v>
      </c>
      <c r="BG480" s="154" t="s">
        <v>199</v>
      </c>
      <c r="BH480" s="155">
        <v>23</v>
      </c>
      <c r="BI480" s="155">
        <v>23</v>
      </c>
      <c r="BJ480" s="155">
        <v>23</v>
      </c>
      <c r="BK480" s="155">
        <v>23</v>
      </c>
      <c r="BL480" s="155">
        <v>23</v>
      </c>
      <c r="BM480" s="155">
        <v>23</v>
      </c>
      <c r="BN480" s="154" t="s">
        <v>199</v>
      </c>
      <c r="BO480" s="154" t="s">
        <v>199</v>
      </c>
      <c r="BP480" s="154" t="s">
        <v>199</v>
      </c>
      <c r="BQ480" s="154" t="s">
        <v>199</v>
      </c>
      <c r="BR480" s="154" t="s">
        <v>199</v>
      </c>
      <c r="BS480" s="154" t="s">
        <v>199</v>
      </c>
      <c r="BT480" s="154" t="s">
        <v>199</v>
      </c>
      <c r="BU480" s="154" t="s">
        <v>199</v>
      </c>
      <c r="BV480" s="154" t="s">
        <v>199</v>
      </c>
      <c r="BW480" s="154" t="s">
        <v>199</v>
      </c>
      <c r="BX480" s="154" t="s">
        <v>199</v>
      </c>
      <c r="BY480" s="154" t="s">
        <v>199</v>
      </c>
      <c r="BZ480" s="154" t="s">
        <v>199</v>
      </c>
      <c r="CA480" s="154" t="s">
        <v>199</v>
      </c>
      <c r="CB480" s="154" t="s">
        <v>199</v>
      </c>
      <c r="CC480" s="154" t="s">
        <v>199</v>
      </c>
      <c r="CD480" s="154" t="s">
        <v>199</v>
      </c>
      <c r="CE480" s="154" t="s">
        <v>199</v>
      </c>
      <c r="CF480" s="154" t="s">
        <v>199</v>
      </c>
      <c r="CG480" s="154" t="s">
        <v>199</v>
      </c>
      <c r="CH480" s="154" t="s">
        <v>199</v>
      </c>
      <c r="CI480" s="154" t="s">
        <v>199</v>
      </c>
      <c r="CJ480" s="154" t="s">
        <v>199</v>
      </c>
      <c r="CK480" s="154" t="s">
        <v>199</v>
      </c>
      <c r="CL480" s="154" t="s">
        <v>199</v>
      </c>
      <c r="CM480" s="154" t="s">
        <v>199</v>
      </c>
      <c r="CN480" s="154" t="s">
        <v>199</v>
      </c>
      <c r="CO480" s="154" t="s">
        <v>199</v>
      </c>
      <c r="CP480" s="154" t="s">
        <v>199</v>
      </c>
      <c r="CQ480" s="154" t="s">
        <v>199</v>
      </c>
      <c r="CR480" s="154" t="s">
        <v>199</v>
      </c>
      <c r="CS480" s="154" t="s">
        <v>199</v>
      </c>
      <c r="CT480" s="154" t="s">
        <v>199</v>
      </c>
      <c r="CU480" s="154" t="s">
        <v>199</v>
      </c>
      <c r="CV480" s="154" t="s">
        <v>199</v>
      </c>
      <c r="CW480" s="154" t="s">
        <v>199</v>
      </c>
      <c r="CX480" s="154" t="s">
        <v>199</v>
      </c>
      <c r="CY480" s="154" t="s">
        <v>199</v>
      </c>
      <c r="CZ480" s="154" t="s">
        <v>199</v>
      </c>
      <c r="DA480" s="154" t="s">
        <v>199</v>
      </c>
      <c r="DB480" s="154" t="s">
        <v>199</v>
      </c>
      <c r="DC480" s="154" t="s">
        <v>199</v>
      </c>
      <c r="DD480" s="154" t="s">
        <v>199</v>
      </c>
      <c r="DE480" s="154" t="s">
        <v>199</v>
      </c>
    </row>
    <row r="481" spans="1:109" x14ac:dyDescent="0.1">
      <c r="A481" s="113" t="s">
        <v>235</v>
      </c>
      <c r="B481" s="154" t="s">
        <v>199</v>
      </c>
      <c r="C481" s="154" t="s">
        <v>199</v>
      </c>
      <c r="D481" s="154" t="s">
        <v>199</v>
      </c>
      <c r="E481" s="154" t="s">
        <v>199</v>
      </c>
      <c r="F481" s="154" t="s">
        <v>199</v>
      </c>
      <c r="G481" s="154" t="s">
        <v>199</v>
      </c>
      <c r="H481" s="154" t="s">
        <v>199</v>
      </c>
      <c r="I481" s="154" t="s">
        <v>199</v>
      </c>
      <c r="J481" s="154" t="s">
        <v>199</v>
      </c>
      <c r="K481" s="154" t="s">
        <v>199</v>
      </c>
      <c r="L481" s="154" t="s">
        <v>199</v>
      </c>
      <c r="M481" s="154" t="s">
        <v>199</v>
      </c>
      <c r="N481" s="154" t="s">
        <v>199</v>
      </c>
      <c r="O481" s="154" t="s">
        <v>199</v>
      </c>
      <c r="P481" s="154" t="s">
        <v>199</v>
      </c>
      <c r="Q481" s="154" t="s">
        <v>199</v>
      </c>
      <c r="R481" s="154" t="s">
        <v>199</v>
      </c>
      <c r="S481" s="154" t="s">
        <v>199</v>
      </c>
      <c r="T481" s="154" t="s">
        <v>199</v>
      </c>
      <c r="U481" s="154" t="s">
        <v>199</v>
      </c>
      <c r="V481" s="154" t="s">
        <v>199</v>
      </c>
      <c r="W481" s="154" t="s">
        <v>199</v>
      </c>
      <c r="X481" s="154" t="s">
        <v>199</v>
      </c>
      <c r="Y481" s="154" t="s">
        <v>199</v>
      </c>
      <c r="Z481" s="154" t="s">
        <v>199</v>
      </c>
      <c r="AA481" s="154" t="s">
        <v>199</v>
      </c>
      <c r="AB481" s="154" t="s">
        <v>199</v>
      </c>
      <c r="AC481" s="154" t="s">
        <v>199</v>
      </c>
      <c r="AD481" s="154" t="s">
        <v>199</v>
      </c>
      <c r="AE481" s="154" t="s">
        <v>199</v>
      </c>
      <c r="AF481" s="154" t="s">
        <v>199</v>
      </c>
      <c r="AG481" s="154" t="s">
        <v>199</v>
      </c>
      <c r="AH481" s="154" t="s">
        <v>199</v>
      </c>
      <c r="AI481" s="154" t="s">
        <v>199</v>
      </c>
      <c r="AJ481" s="154" t="s">
        <v>199</v>
      </c>
      <c r="AK481" s="154" t="s">
        <v>199</v>
      </c>
      <c r="AL481" s="154" t="s">
        <v>199</v>
      </c>
      <c r="AM481" s="154" t="s">
        <v>199</v>
      </c>
      <c r="AN481" s="154" t="s">
        <v>199</v>
      </c>
      <c r="AO481" s="154" t="s">
        <v>199</v>
      </c>
      <c r="AP481" s="154" t="s">
        <v>199</v>
      </c>
      <c r="AQ481" s="154" t="s">
        <v>199</v>
      </c>
      <c r="AR481" s="154" t="s">
        <v>199</v>
      </c>
      <c r="AS481" s="154" t="s">
        <v>199</v>
      </c>
      <c r="AT481" s="154" t="s">
        <v>199</v>
      </c>
      <c r="AU481" s="154" t="s">
        <v>199</v>
      </c>
      <c r="AV481" s="154" t="s">
        <v>199</v>
      </c>
      <c r="AW481" s="154" t="s">
        <v>199</v>
      </c>
      <c r="AX481" s="154" t="s">
        <v>199</v>
      </c>
      <c r="AY481" s="154" t="s">
        <v>199</v>
      </c>
      <c r="AZ481" s="154" t="s">
        <v>199</v>
      </c>
      <c r="BA481" s="154" t="s">
        <v>199</v>
      </c>
      <c r="BB481" s="154" t="s">
        <v>199</v>
      </c>
      <c r="BC481" s="154" t="s">
        <v>199</v>
      </c>
      <c r="BD481" s="154" t="s">
        <v>199</v>
      </c>
      <c r="BE481" s="154" t="s">
        <v>199</v>
      </c>
      <c r="BF481" s="154" t="s">
        <v>199</v>
      </c>
      <c r="BG481" s="156">
        <v>23.5</v>
      </c>
      <c r="BH481" s="154" t="s">
        <v>199</v>
      </c>
      <c r="BI481" s="154" t="s">
        <v>199</v>
      </c>
      <c r="BJ481" s="154" t="s">
        <v>199</v>
      </c>
      <c r="BK481" s="154" t="s">
        <v>199</v>
      </c>
      <c r="BL481" s="154" t="s">
        <v>199</v>
      </c>
      <c r="BM481" s="154" t="s">
        <v>199</v>
      </c>
      <c r="BN481" s="156">
        <v>22.5</v>
      </c>
      <c r="BO481" s="156">
        <v>22.5</v>
      </c>
      <c r="BP481" s="156">
        <v>22.5</v>
      </c>
      <c r="BQ481" s="156">
        <v>22.5</v>
      </c>
      <c r="BR481" s="154" t="s">
        <v>199</v>
      </c>
      <c r="BS481" s="154" t="s">
        <v>199</v>
      </c>
      <c r="BT481" s="154" t="s">
        <v>199</v>
      </c>
      <c r="BU481" s="154" t="s">
        <v>199</v>
      </c>
      <c r="BV481" s="154" t="s">
        <v>199</v>
      </c>
      <c r="BW481" s="154" t="s">
        <v>199</v>
      </c>
      <c r="BX481" s="154" t="s">
        <v>199</v>
      </c>
      <c r="BY481" s="154" t="s">
        <v>199</v>
      </c>
      <c r="BZ481" s="154" t="s">
        <v>199</v>
      </c>
      <c r="CA481" s="154" t="s">
        <v>199</v>
      </c>
      <c r="CB481" s="154" t="s">
        <v>199</v>
      </c>
      <c r="CC481" s="154" t="s">
        <v>199</v>
      </c>
      <c r="CD481" s="154" t="s">
        <v>199</v>
      </c>
      <c r="CE481" s="154" t="s">
        <v>199</v>
      </c>
      <c r="CF481" s="154" t="s">
        <v>199</v>
      </c>
      <c r="CG481" s="154" t="s">
        <v>199</v>
      </c>
      <c r="CH481" s="154" t="s">
        <v>199</v>
      </c>
      <c r="CI481" s="154" t="s">
        <v>199</v>
      </c>
      <c r="CJ481" s="154" t="s">
        <v>199</v>
      </c>
      <c r="CK481" s="154" t="s">
        <v>199</v>
      </c>
      <c r="CL481" s="154" t="s">
        <v>199</v>
      </c>
      <c r="CM481" s="154" t="s">
        <v>199</v>
      </c>
      <c r="CN481" s="154" t="s">
        <v>199</v>
      </c>
      <c r="CO481" s="154" t="s">
        <v>199</v>
      </c>
      <c r="CP481" s="154" t="s">
        <v>199</v>
      </c>
      <c r="CQ481" s="154" t="s">
        <v>199</v>
      </c>
      <c r="CR481" s="154" t="s">
        <v>199</v>
      </c>
      <c r="CS481" s="154" t="s">
        <v>199</v>
      </c>
      <c r="CT481" s="154" t="s">
        <v>199</v>
      </c>
      <c r="CU481" s="154" t="s">
        <v>199</v>
      </c>
      <c r="CV481" s="154" t="s">
        <v>199</v>
      </c>
      <c r="CW481" s="154" t="s">
        <v>199</v>
      </c>
      <c r="CX481" s="154" t="s">
        <v>199</v>
      </c>
      <c r="CY481" s="154" t="s">
        <v>199</v>
      </c>
      <c r="CZ481" s="154" t="s">
        <v>199</v>
      </c>
      <c r="DA481" s="154" t="s">
        <v>199</v>
      </c>
      <c r="DB481" s="154" t="s">
        <v>199</v>
      </c>
      <c r="DC481" s="154" t="s">
        <v>199</v>
      </c>
      <c r="DD481" s="154" t="s">
        <v>199</v>
      </c>
      <c r="DE481" s="154" t="s">
        <v>199</v>
      </c>
    </row>
    <row r="482" spans="1:109" x14ac:dyDescent="0.1">
      <c r="A482" s="113" t="s">
        <v>237</v>
      </c>
      <c r="B482" s="154" t="s">
        <v>199</v>
      </c>
      <c r="C482" s="154" t="s">
        <v>199</v>
      </c>
      <c r="D482" s="154" t="s">
        <v>199</v>
      </c>
      <c r="E482" s="154" t="s">
        <v>199</v>
      </c>
      <c r="F482" s="154" t="s">
        <v>199</v>
      </c>
      <c r="G482" s="154" t="s">
        <v>199</v>
      </c>
      <c r="H482" s="154" t="s">
        <v>199</v>
      </c>
      <c r="I482" s="154" t="s">
        <v>199</v>
      </c>
      <c r="J482" s="154" t="s">
        <v>199</v>
      </c>
      <c r="K482" s="154" t="s">
        <v>199</v>
      </c>
      <c r="L482" s="154" t="s">
        <v>199</v>
      </c>
      <c r="M482" s="154" t="s">
        <v>199</v>
      </c>
      <c r="N482" s="154" t="s">
        <v>199</v>
      </c>
      <c r="O482" s="154" t="s">
        <v>199</v>
      </c>
      <c r="P482" s="154" t="s">
        <v>199</v>
      </c>
      <c r="Q482" s="154" t="s">
        <v>199</v>
      </c>
      <c r="R482" s="154" t="s">
        <v>199</v>
      </c>
      <c r="S482" s="154" t="s">
        <v>199</v>
      </c>
      <c r="T482" s="154" t="s">
        <v>199</v>
      </c>
      <c r="U482" s="154" t="s">
        <v>199</v>
      </c>
      <c r="V482" s="154" t="s">
        <v>199</v>
      </c>
      <c r="W482" s="154" t="s">
        <v>199</v>
      </c>
      <c r="X482" s="154" t="s">
        <v>199</v>
      </c>
      <c r="Y482" s="154" t="s">
        <v>199</v>
      </c>
      <c r="Z482" s="154" t="s">
        <v>199</v>
      </c>
      <c r="AA482" s="154" t="s">
        <v>199</v>
      </c>
      <c r="AB482" s="154" t="s">
        <v>199</v>
      </c>
      <c r="AC482" s="154" t="s">
        <v>199</v>
      </c>
      <c r="AD482" s="154" t="s">
        <v>199</v>
      </c>
      <c r="AE482" s="154" t="s">
        <v>199</v>
      </c>
      <c r="AF482" s="154" t="s">
        <v>199</v>
      </c>
      <c r="AG482" s="154" t="s">
        <v>199</v>
      </c>
      <c r="AH482" s="154" t="s">
        <v>199</v>
      </c>
      <c r="AI482" s="154" t="s">
        <v>199</v>
      </c>
      <c r="AJ482" s="154" t="s">
        <v>199</v>
      </c>
      <c r="AK482" s="154" t="s">
        <v>199</v>
      </c>
      <c r="AL482" s="154" t="s">
        <v>199</v>
      </c>
      <c r="AM482" s="154" t="s">
        <v>199</v>
      </c>
      <c r="AN482" s="154" t="s">
        <v>199</v>
      </c>
      <c r="AO482" s="154" t="s">
        <v>199</v>
      </c>
      <c r="AP482" s="154" t="s">
        <v>199</v>
      </c>
      <c r="AQ482" s="154" t="s">
        <v>199</v>
      </c>
      <c r="AR482" s="154" t="s">
        <v>199</v>
      </c>
      <c r="AS482" s="154" t="s">
        <v>199</v>
      </c>
      <c r="AT482" s="154" t="s">
        <v>199</v>
      </c>
      <c r="AU482" s="154" t="s">
        <v>199</v>
      </c>
      <c r="AV482" s="154" t="s">
        <v>199</v>
      </c>
      <c r="AW482" s="154" t="s">
        <v>238</v>
      </c>
      <c r="AX482" s="154" t="s">
        <v>238</v>
      </c>
      <c r="AY482" s="154" t="s">
        <v>238</v>
      </c>
      <c r="AZ482" s="154" t="s">
        <v>238</v>
      </c>
      <c r="BA482" s="154" t="s">
        <v>238</v>
      </c>
      <c r="BB482" s="154" t="s">
        <v>238</v>
      </c>
      <c r="BC482" s="154" t="s">
        <v>238</v>
      </c>
      <c r="BD482" s="154" t="s">
        <v>238</v>
      </c>
      <c r="BE482" s="154" t="s">
        <v>238</v>
      </c>
      <c r="BF482" s="154" t="s">
        <v>238</v>
      </c>
      <c r="BG482" s="154" t="s">
        <v>238</v>
      </c>
      <c r="BH482" s="154" t="s">
        <v>238</v>
      </c>
      <c r="BI482" s="154" t="s">
        <v>238</v>
      </c>
      <c r="BJ482" s="154" t="s">
        <v>238</v>
      </c>
      <c r="BK482" s="154" t="s">
        <v>238</v>
      </c>
      <c r="BL482" s="154" t="s">
        <v>238</v>
      </c>
      <c r="BM482" s="154" t="s">
        <v>238</v>
      </c>
      <c r="BN482" s="154" t="s">
        <v>238</v>
      </c>
      <c r="BO482" s="154" t="s">
        <v>238</v>
      </c>
      <c r="BP482" s="154" t="s">
        <v>238</v>
      </c>
      <c r="BQ482" s="154" t="s">
        <v>238</v>
      </c>
      <c r="BR482" s="154" t="s">
        <v>238</v>
      </c>
      <c r="BS482" s="154" t="s">
        <v>238</v>
      </c>
      <c r="BT482" s="154" t="s">
        <v>238</v>
      </c>
      <c r="BU482" s="154" t="s">
        <v>238</v>
      </c>
      <c r="BV482" s="154" t="s">
        <v>238</v>
      </c>
      <c r="BW482" s="154" t="s">
        <v>238</v>
      </c>
      <c r="BX482" s="154" t="s">
        <v>238</v>
      </c>
      <c r="BY482" s="154" t="s">
        <v>238</v>
      </c>
      <c r="BZ482" s="154" t="s">
        <v>238</v>
      </c>
      <c r="CA482" s="154" t="s">
        <v>238</v>
      </c>
      <c r="CB482" s="154" t="s">
        <v>238</v>
      </c>
      <c r="CC482" s="154" t="s">
        <v>238</v>
      </c>
      <c r="CD482" s="154" t="s">
        <v>238</v>
      </c>
      <c r="CE482" s="154" t="s">
        <v>238</v>
      </c>
      <c r="CF482" s="154" t="s">
        <v>238</v>
      </c>
      <c r="CG482" s="154" t="s">
        <v>238</v>
      </c>
      <c r="CH482" s="154" t="s">
        <v>238</v>
      </c>
      <c r="CI482" s="154" t="s">
        <v>238</v>
      </c>
      <c r="CJ482" s="154" t="s">
        <v>238</v>
      </c>
      <c r="CK482" s="154" t="s">
        <v>238</v>
      </c>
      <c r="CL482" s="154" t="s">
        <v>238</v>
      </c>
      <c r="CM482" s="154" t="s">
        <v>238</v>
      </c>
      <c r="CN482" s="154" t="s">
        <v>238</v>
      </c>
      <c r="CO482" s="154" t="s">
        <v>238</v>
      </c>
      <c r="CP482" s="154" t="s">
        <v>238</v>
      </c>
      <c r="CQ482" s="154" t="s">
        <v>238</v>
      </c>
      <c r="CR482" s="154" t="s">
        <v>238</v>
      </c>
      <c r="CS482" s="154" t="s">
        <v>238</v>
      </c>
      <c r="CT482" s="154" t="s">
        <v>238</v>
      </c>
      <c r="CU482" s="154" t="s">
        <v>238</v>
      </c>
      <c r="CV482" s="154" t="s">
        <v>238</v>
      </c>
      <c r="CW482" s="154" t="s">
        <v>238</v>
      </c>
      <c r="CX482" s="154" t="s">
        <v>238</v>
      </c>
      <c r="CY482" s="154" t="s">
        <v>238</v>
      </c>
      <c r="CZ482" s="154" t="s">
        <v>238</v>
      </c>
      <c r="DA482" s="154" t="s">
        <v>238</v>
      </c>
      <c r="DB482" s="154" t="s">
        <v>199</v>
      </c>
      <c r="DC482" s="154" t="s">
        <v>199</v>
      </c>
      <c r="DD482" s="154" t="s">
        <v>199</v>
      </c>
      <c r="DE482" s="154" t="s">
        <v>199</v>
      </c>
    </row>
    <row r="483" spans="1:109" x14ac:dyDescent="0.1">
      <c r="A483" s="115" t="s">
        <v>339</v>
      </c>
      <c r="B483" s="154" t="s">
        <v>199</v>
      </c>
      <c r="C483" s="154" t="s">
        <v>199</v>
      </c>
      <c r="D483" s="154" t="s">
        <v>199</v>
      </c>
      <c r="E483" s="154" t="s">
        <v>199</v>
      </c>
      <c r="F483" s="154" t="s">
        <v>199</v>
      </c>
      <c r="G483" s="154" t="s">
        <v>199</v>
      </c>
      <c r="H483" s="154" t="s">
        <v>199</v>
      </c>
      <c r="I483" s="154" t="s">
        <v>199</v>
      </c>
      <c r="J483" s="154" t="s">
        <v>199</v>
      </c>
      <c r="K483" s="154" t="s">
        <v>199</v>
      </c>
      <c r="L483" s="154" t="s">
        <v>199</v>
      </c>
      <c r="M483" s="154" t="s">
        <v>199</v>
      </c>
      <c r="N483" s="154" t="s">
        <v>199</v>
      </c>
      <c r="O483" s="154" t="s">
        <v>199</v>
      </c>
      <c r="P483" s="154" t="s">
        <v>199</v>
      </c>
      <c r="Q483" s="154" t="s">
        <v>199</v>
      </c>
      <c r="R483" s="154" t="s">
        <v>199</v>
      </c>
      <c r="S483" s="154" t="s">
        <v>199</v>
      </c>
      <c r="T483" s="154" t="s">
        <v>199</v>
      </c>
      <c r="U483" s="154" t="s">
        <v>199</v>
      </c>
      <c r="V483" s="154" t="s">
        <v>199</v>
      </c>
      <c r="W483" s="154" t="s">
        <v>199</v>
      </c>
      <c r="X483" s="154" t="s">
        <v>199</v>
      </c>
      <c r="Y483" s="154" t="s">
        <v>199</v>
      </c>
      <c r="Z483" s="154" t="s">
        <v>199</v>
      </c>
      <c r="AA483" s="154" t="s">
        <v>199</v>
      </c>
      <c r="AB483" s="154" t="s">
        <v>199</v>
      </c>
      <c r="AC483" s="152">
        <v>32</v>
      </c>
      <c r="AD483" s="154" t="s">
        <v>199</v>
      </c>
      <c r="AE483" s="154" t="s">
        <v>199</v>
      </c>
      <c r="AF483" s="154" t="s">
        <v>199</v>
      </c>
      <c r="AG483" s="152">
        <v>32.29</v>
      </c>
      <c r="AH483" s="152">
        <v>30.236000000000001</v>
      </c>
      <c r="AI483" s="152">
        <v>32.015000000000001</v>
      </c>
      <c r="AJ483" s="152">
        <v>33.799999999999997</v>
      </c>
      <c r="AK483" s="154" t="s">
        <v>199</v>
      </c>
      <c r="AL483" s="154" t="s">
        <v>199</v>
      </c>
      <c r="AM483" s="154" t="s">
        <v>199</v>
      </c>
      <c r="AN483" s="154" t="s">
        <v>199</v>
      </c>
      <c r="AO483" s="152">
        <v>32.18</v>
      </c>
      <c r="AP483" s="152">
        <v>31.86</v>
      </c>
      <c r="AQ483" s="152">
        <v>37.216000000000001</v>
      </c>
      <c r="AR483" s="152">
        <v>32.68</v>
      </c>
      <c r="AS483" s="152">
        <v>25.38</v>
      </c>
      <c r="AT483" s="152">
        <v>29.42</v>
      </c>
      <c r="AU483" s="152">
        <v>37.610599999999998</v>
      </c>
      <c r="AV483" s="152">
        <v>32.12039</v>
      </c>
      <c r="AW483" s="152">
        <v>22.869</v>
      </c>
      <c r="AX483" s="152">
        <v>25.21</v>
      </c>
      <c r="AY483" s="152">
        <v>33.19</v>
      </c>
      <c r="AZ483" s="152">
        <v>28.07</v>
      </c>
      <c r="BA483" s="152">
        <v>22.43</v>
      </c>
      <c r="BB483" s="152">
        <v>25.494499999999999</v>
      </c>
      <c r="BC483" s="152">
        <v>34.267980000000001</v>
      </c>
      <c r="BD483" s="152">
        <v>28.234999999999999</v>
      </c>
      <c r="BE483" s="152">
        <v>24.812100000000001</v>
      </c>
      <c r="BF483" s="152">
        <v>25.322500000000002</v>
      </c>
      <c r="BG483" s="154" t="s">
        <v>199</v>
      </c>
      <c r="BH483" s="152">
        <v>29.6</v>
      </c>
      <c r="BI483" s="154" t="s">
        <v>199</v>
      </c>
      <c r="BJ483" s="152">
        <v>19.68</v>
      </c>
      <c r="BK483" s="152">
        <v>34.21</v>
      </c>
      <c r="BL483" s="152">
        <v>27.899000000000001</v>
      </c>
      <c r="BM483" s="152">
        <v>24.28</v>
      </c>
      <c r="BN483" s="152">
        <v>21.05583</v>
      </c>
      <c r="BO483" s="152">
        <v>43.4268</v>
      </c>
      <c r="BP483" s="152">
        <v>32.8125</v>
      </c>
      <c r="BQ483" s="152">
        <v>26.01399</v>
      </c>
      <c r="BR483" s="152">
        <v>31.5764</v>
      </c>
      <c r="BS483" s="152">
        <v>40.643250000000002</v>
      </c>
      <c r="BT483" s="152">
        <v>32.630000000000003</v>
      </c>
      <c r="BU483" s="152">
        <v>8.9499999999999993</v>
      </c>
      <c r="BV483" s="152">
        <v>32.722360000000002</v>
      </c>
      <c r="BW483" s="152">
        <v>45.386279999999999</v>
      </c>
      <c r="BX483" s="152">
        <v>39.456000000000003</v>
      </c>
      <c r="BY483" s="152">
        <v>33.456699999999998</v>
      </c>
      <c r="BZ483" s="152">
        <v>29.834800000000001</v>
      </c>
      <c r="CA483" s="152">
        <v>54.98115</v>
      </c>
      <c r="CB483" s="152">
        <v>54.008249999999997</v>
      </c>
      <c r="CC483" s="152">
        <v>41.810200000000002</v>
      </c>
      <c r="CD483" s="152">
        <v>38.667999999999999</v>
      </c>
      <c r="CE483" s="152">
        <v>60.474400000000003</v>
      </c>
      <c r="CF483" s="152">
        <v>52.8</v>
      </c>
      <c r="CG483" s="152">
        <v>43.338459999999998</v>
      </c>
      <c r="CH483" s="152">
        <v>47.67</v>
      </c>
      <c r="CI483" s="152">
        <v>40.783299999999997</v>
      </c>
      <c r="CJ483" s="152">
        <v>52.822000000000003</v>
      </c>
      <c r="CK483" s="152">
        <v>30.7286</v>
      </c>
      <c r="CL483" s="152">
        <v>45.29177</v>
      </c>
      <c r="CM483" s="152">
        <v>49.5916</v>
      </c>
      <c r="CN483" s="152">
        <v>47.735900000000001</v>
      </c>
      <c r="CO483" s="152">
        <v>34.299999999999997</v>
      </c>
      <c r="CP483" s="152">
        <v>46.501130000000003</v>
      </c>
      <c r="CQ483" s="152">
        <v>51.226999999999997</v>
      </c>
      <c r="CR483" s="152">
        <v>52.512549999999997</v>
      </c>
      <c r="CS483" s="152">
        <v>34.636499999999998</v>
      </c>
      <c r="CT483" s="153">
        <v>44.523989999999998</v>
      </c>
      <c r="CU483" s="153">
        <v>51.205129999999997</v>
      </c>
      <c r="CV483" s="153">
        <v>50.807450000000003</v>
      </c>
      <c r="CW483" s="153">
        <v>35.13138</v>
      </c>
      <c r="CX483" s="153">
        <v>45.181570000000001</v>
      </c>
      <c r="CY483" s="153">
        <v>48.798810000000003</v>
      </c>
      <c r="CZ483" s="153">
        <v>47.188789999999997</v>
      </c>
      <c r="DA483" s="153">
        <v>34.029640000000001</v>
      </c>
      <c r="DB483" s="154" t="s">
        <v>199</v>
      </c>
      <c r="DC483" s="154" t="s">
        <v>199</v>
      </c>
      <c r="DD483" s="154" t="s">
        <v>199</v>
      </c>
      <c r="DE483" s="154" t="s">
        <v>199</v>
      </c>
    </row>
    <row r="484" spans="1:109" x14ac:dyDescent="0.1">
      <c r="A484" s="113" t="s">
        <v>210</v>
      </c>
      <c r="B484" s="154" t="s">
        <v>199</v>
      </c>
      <c r="C484" s="154" t="s">
        <v>199</v>
      </c>
      <c r="D484" s="154" t="s">
        <v>199</v>
      </c>
      <c r="E484" s="154" t="s">
        <v>199</v>
      </c>
      <c r="F484" s="154" t="s">
        <v>199</v>
      </c>
      <c r="G484" s="154" t="s">
        <v>199</v>
      </c>
      <c r="H484" s="154" t="s">
        <v>199</v>
      </c>
      <c r="I484" s="154" t="s">
        <v>199</v>
      </c>
      <c r="J484" s="154" t="s">
        <v>199</v>
      </c>
      <c r="K484" s="154" t="s">
        <v>199</v>
      </c>
      <c r="L484" s="154" t="s">
        <v>199</v>
      </c>
      <c r="M484" s="154" t="s">
        <v>199</v>
      </c>
      <c r="N484" s="154" t="s">
        <v>199</v>
      </c>
      <c r="O484" s="154" t="s">
        <v>199</v>
      </c>
      <c r="P484" s="154" t="s">
        <v>199</v>
      </c>
      <c r="Q484" s="154" t="s">
        <v>199</v>
      </c>
      <c r="R484" s="154" t="s">
        <v>199</v>
      </c>
      <c r="S484" s="154" t="s">
        <v>199</v>
      </c>
      <c r="T484" s="154" t="s">
        <v>199</v>
      </c>
      <c r="U484" s="154" t="s">
        <v>199</v>
      </c>
      <c r="V484" s="154" t="s">
        <v>199</v>
      </c>
      <c r="W484" s="154" t="s">
        <v>199</v>
      </c>
      <c r="X484" s="154" t="s">
        <v>199</v>
      </c>
      <c r="Y484" s="154" t="s">
        <v>199</v>
      </c>
      <c r="Z484" s="154" t="s">
        <v>199</v>
      </c>
      <c r="AA484" s="154" t="s">
        <v>199</v>
      </c>
      <c r="AB484" s="154" t="s">
        <v>199</v>
      </c>
      <c r="AC484" s="153">
        <v>31.7</v>
      </c>
      <c r="AD484" s="154" t="s">
        <v>199</v>
      </c>
      <c r="AE484" s="154" t="s">
        <v>199</v>
      </c>
      <c r="AF484" s="154" t="s">
        <v>199</v>
      </c>
      <c r="AG484" s="153">
        <v>32.5</v>
      </c>
      <c r="AH484" s="153">
        <v>34</v>
      </c>
      <c r="AI484" s="153">
        <v>33.5</v>
      </c>
      <c r="AJ484" s="153">
        <v>32.5</v>
      </c>
      <c r="AK484" s="154" t="s">
        <v>199</v>
      </c>
      <c r="AL484" s="154" t="s">
        <v>199</v>
      </c>
      <c r="AM484" s="154" t="s">
        <v>199</v>
      </c>
      <c r="AN484" s="154" t="s">
        <v>199</v>
      </c>
      <c r="AO484" s="153">
        <v>25.46</v>
      </c>
      <c r="AP484" s="153">
        <v>27.75</v>
      </c>
      <c r="AQ484" s="153">
        <v>36.36</v>
      </c>
      <c r="AR484" s="153">
        <v>31.87</v>
      </c>
      <c r="AS484" s="153">
        <v>28.65</v>
      </c>
      <c r="AT484" s="153">
        <v>29.85</v>
      </c>
      <c r="AU484" s="153">
        <v>38.731949999999998</v>
      </c>
      <c r="AV484" s="153">
        <v>32.501480000000001</v>
      </c>
      <c r="AW484" s="153">
        <v>22.86187</v>
      </c>
      <c r="AX484" s="153">
        <v>29.060639999999999</v>
      </c>
      <c r="AY484" s="153">
        <v>36.523359999999997</v>
      </c>
      <c r="AZ484" s="153">
        <v>29.536190000000001</v>
      </c>
      <c r="BA484" s="153">
        <v>22.40691</v>
      </c>
      <c r="BB484" s="153">
        <v>24.984539999999999</v>
      </c>
      <c r="BC484" s="153">
        <v>31.841180000000001</v>
      </c>
      <c r="BD484" s="153">
        <v>28.071490000000001</v>
      </c>
      <c r="BE484" s="153">
        <v>25.25827</v>
      </c>
      <c r="BF484" s="153">
        <v>23.710570000000001</v>
      </c>
      <c r="BG484" s="154" t="s">
        <v>199</v>
      </c>
      <c r="BH484" s="153">
        <v>30.1</v>
      </c>
      <c r="BI484" s="154" t="s">
        <v>199</v>
      </c>
      <c r="BJ484" s="153">
        <v>23.663139999999999</v>
      </c>
      <c r="BK484" s="153">
        <v>35.141979999999997</v>
      </c>
      <c r="BL484" s="153">
        <v>28.93458</v>
      </c>
      <c r="BM484" s="153">
        <v>22.811810000000001</v>
      </c>
      <c r="BN484" s="153">
        <v>24.935600000000001</v>
      </c>
      <c r="BO484" s="153">
        <v>33.067079999999997</v>
      </c>
      <c r="BP484" s="153">
        <v>27.500869999999999</v>
      </c>
      <c r="BQ484" s="153">
        <v>22.910869999999999</v>
      </c>
      <c r="BR484" s="153">
        <v>29.006340000000002</v>
      </c>
      <c r="BS484" s="153">
        <v>38.60989</v>
      </c>
      <c r="BT484" s="153">
        <v>36.583629999999999</v>
      </c>
      <c r="BU484" s="153">
        <v>25.579609999999999</v>
      </c>
      <c r="BV484" s="153">
        <v>31.176960000000001</v>
      </c>
      <c r="BW484" s="153">
        <v>40.592979999999997</v>
      </c>
      <c r="BX484" s="153">
        <v>34.158349999999999</v>
      </c>
      <c r="BY484" s="153">
        <v>31.11045</v>
      </c>
      <c r="BZ484" s="153">
        <v>37.483669999999996</v>
      </c>
      <c r="CA484" s="153">
        <v>43.270580000000002</v>
      </c>
      <c r="CB484" s="153">
        <v>49.331359999999997</v>
      </c>
      <c r="CC484" s="153">
        <v>43.382440000000003</v>
      </c>
      <c r="CD484" s="153">
        <v>34.082000000000001</v>
      </c>
      <c r="CE484" s="153">
        <v>56.340809999999998</v>
      </c>
      <c r="CF484" s="153">
        <v>51.140540000000001</v>
      </c>
      <c r="CG484" s="153">
        <v>44.86092</v>
      </c>
      <c r="CH484" s="153">
        <v>42.324080000000002</v>
      </c>
      <c r="CI484" s="153">
        <v>40.343310000000002</v>
      </c>
      <c r="CJ484" s="153">
        <v>46.147869999999998</v>
      </c>
      <c r="CK484" s="153">
        <v>41.857349999999997</v>
      </c>
      <c r="CL484" s="153">
        <v>49.207439999999998</v>
      </c>
      <c r="CM484" s="153">
        <v>51.76914</v>
      </c>
      <c r="CN484" s="153">
        <v>47.539499999999997</v>
      </c>
      <c r="CO484" s="153">
        <v>34.695659999999997</v>
      </c>
      <c r="CP484" s="153">
        <v>47.522120000000001</v>
      </c>
      <c r="CQ484" s="153">
        <v>47.426070000000003</v>
      </c>
      <c r="CR484" s="153">
        <v>47.985120000000002</v>
      </c>
      <c r="CS484" s="153">
        <v>35.322490000000002</v>
      </c>
      <c r="CT484" s="154" t="s">
        <v>199</v>
      </c>
      <c r="CU484" s="154" t="s">
        <v>199</v>
      </c>
      <c r="CV484" s="154" t="s">
        <v>199</v>
      </c>
      <c r="CW484" s="154" t="s">
        <v>199</v>
      </c>
      <c r="CX484" s="154" t="s">
        <v>199</v>
      </c>
      <c r="CY484" s="154" t="s">
        <v>199</v>
      </c>
      <c r="CZ484" s="154" t="s">
        <v>199</v>
      </c>
      <c r="DA484" s="154" t="s">
        <v>199</v>
      </c>
      <c r="DB484" s="154" t="s">
        <v>199</v>
      </c>
      <c r="DC484" s="154" t="s">
        <v>199</v>
      </c>
      <c r="DD484" s="154" t="s">
        <v>199</v>
      </c>
      <c r="DE484" s="154" t="s">
        <v>199</v>
      </c>
    </row>
    <row r="485" spans="1:109" x14ac:dyDescent="0.1">
      <c r="A485" s="113" t="s">
        <v>211</v>
      </c>
      <c r="B485" s="154" t="s">
        <v>199</v>
      </c>
      <c r="C485" s="154" t="s">
        <v>199</v>
      </c>
      <c r="D485" s="154" t="s">
        <v>199</v>
      </c>
      <c r="E485" s="154" t="s">
        <v>199</v>
      </c>
      <c r="F485" s="154" t="s">
        <v>199</v>
      </c>
      <c r="G485" s="154" t="s">
        <v>199</v>
      </c>
      <c r="H485" s="154" t="s">
        <v>199</v>
      </c>
      <c r="I485" s="154" t="s">
        <v>199</v>
      </c>
      <c r="J485" s="154" t="s">
        <v>199</v>
      </c>
      <c r="K485" s="154" t="s">
        <v>199</v>
      </c>
      <c r="L485" s="154" t="s">
        <v>199</v>
      </c>
      <c r="M485" s="154" t="s">
        <v>199</v>
      </c>
      <c r="N485" s="154" t="s">
        <v>199</v>
      </c>
      <c r="O485" s="154" t="s">
        <v>199</v>
      </c>
      <c r="P485" s="154" t="s">
        <v>199</v>
      </c>
      <c r="Q485" s="154" t="s">
        <v>199</v>
      </c>
      <c r="R485" s="154" t="s">
        <v>199</v>
      </c>
      <c r="S485" s="154" t="s">
        <v>199</v>
      </c>
      <c r="T485" s="154" t="s">
        <v>199</v>
      </c>
      <c r="U485" s="154" t="s">
        <v>199</v>
      </c>
      <c r="V485" s="154" t="s">
        <v>199</v>
      </c>
      <c r="W485" s="154" t="s">
        <v>199</v>
      </c>
      <c r="X485" s="154" t="s">
        <v>199</v>
      </c>
      <c r="Y485" s="154" t="s">
        <v>199</v>
      </c>
      <c r="Z485" s="154" t="s">
        <v>199</v>
      </c>
      <c r="AA485" s="154" t="s">
        <v>199</v>
      </c>
      <c r="AB485" s="154" t="s">
        <v>199</v>
      </c>
      <c r="AC485" s="153">
        <v>31.7</v>
      </c>
      <c r="AD485" s="154" t="s">
        <v>199</v>
      </c>
      <c r="AE485" s="154" t="s">
        <v>199</v>
      </c>
      <c r="AF485" s="154" t="s">
        <v>199</v>
      </c>
      <c r="AG485" s="153">
        <v>32.5</v>
      </c>
      <c r="AH485" s="153">
        <v>34</v>
      </c>
      <c r="AI485" s="153">
        <v>33.5</v>
      </c>
      <c r="AJ485" s="153">
        <v>32.5</v>
      </c>
      <c r="AK485" s="154" t="s">
        <v>199</v>
      </c>
      <c r="AL485" s="154" t="s">
        <v>199</v>
      </c>
      <c r="AM485" s="154" t="s">
        <v>199</v>
      </c>
      <c r="AN485" s="154" t="s">
        <v>199</v>
      </c>
      <c r="AO485" s="153">
        <v>25.46</v>
      </c>
      <c r="AP485" s="153">
        <v>27.75</v>
      </c>
      <c r="AQ485" s="153">
        <v>36.36</v>
      </c>
      <c r="AR485" s="153">
        <v>31.87</v>
      </c>
      <c r="AS485" s="153">
        <v>28.65</v>
      </c>
      <c r="AT485" s="153">
        <v>29.85</v>
      </c>
      <c r="AU485" s="153">
        <v>38.731949999999998</v>
      </c>
      <c r="AV485" s="153">
        <v>32.501480000000001</v>
      </c>
      <c r="AW485" s="153">
        <v>22.86187</v>
      </c>
      <c r="AX485" s="153">
        <v>29.060639999999999</v>
      </c>
      <c r="AY485" s="153">
        <v>36.523359999999997</v>
      </c>
      <c r="AZ485" s="153">
        <v>29.536190000000001</v>
      </c>
      <c r="BA485" s="153">
        <v>22.40691</v>
      </c>
      <c r="BB485" s="153">
        <v>24.984539999999999</v>
      </c>
      <c r="BC485" s="153">
        <v>31.841180000000001</v>
      </c>
      <c r="BD485" s="153">
        <v>28.071490000000001</v>
      </c>
      <c r="BE485" s="153">
        <v>25.25827</v>
      </c>
      <c r="BF485" s="153">
        <v>23.710570000000001</v>
      </c>
      <c r="BG485" s="154" t="s">
        <v>199</v>
      </c>
      <c r="BH485" s="153">
        <v>30.1</v>
      </c>
      <c r="BI485" s="154" t="s">
        <v>199</v>
      </c>
      <c r="BJ485" s="153">
        <v>23.663139999999999</v>
      </c>
      <c r="BK485" s="153">
        <v>35.141979999999997</v>
      </c>
      <c r="BL485" s="153">
        <v>28.93458</v>
      </c>
      <c r="BM485" s="153">
        <v>22.811810000000001</v>
      </c>
      <c r="BN485" s="153">
        <v>24.935600000000001</v>
      </c>
      <c r="BO485" s="153">
        <v>33.067079999999997</v>
      </c>
      <c r="BP485" s="153">
        <v>27.500869999999999</v>
      </c>
      <c r="BQ485" s="153">
        <v>22.910869999999999</v>
      </c>
      <c r="BR485" s="153">
        <v>29.006340000000002</v>
      </c>
      <c r="BS485" s="153">
        <v>38.60989</v>
      </c>
      <c r="BT485" s="153">
        <v>36.583629999999999</v>
      </c>
      <c r="BU485" s="153">
        <v>25.579609999999999</v>
      </c>
      <c r="BV485" s="153">
        <v>31.176960000000001</v>
      </c>
      <c r="BW485" s="153">
        <v>40.592979999999997</v>
      </c>
      <c r="BX485" s="153">
        <v>34.158349999999999</v>
      </c>
      <c r="BY485" s="153">
        <v>31.11045</v>
      </c>
      <c r="BZ485" s="153">
        <v>37.483669999999996</v>
      </c>
      <c r="CA485" s="153">
        <v>43.270580000000002</v>
      </c>
      <c r="CB485" s="153">
        <v>49.331359999999997</v>
      </c>
      <c r="CC485" s="153">
        <v>43.382440000000003</v>
      </c>
      <c r="CD485" s="153">
        <v>34.082000000000001</v>
      </c>
      <c r="CE485" s="153">
        <v>56.340809999999998</v>
      </c>
      <c r="CF485" s="153">
        <v>51.140540000000001</v>
      </c>
      <c r="CG485" s="153">
        <v>44.86092</v>
      </c>
      <c r="CH485" s="153">
        <v>42.324080000000002</v>
      </c>
      <c r="CI485" s="153">
        <v>40.343310000000002</v>
      </c>
      <c r="CJ485" s="153">
        <v>46.147869999999998</v>
      </c>
      <c r="CK485" s="153">
        <v>41.857349999999997</v>
      </c>
      <c r="CL485" s="153">
        <v>49.207439999999998</v>
      </c>
      <c r="CM485" s="153">
        <v>51.76914</v>
      </c>
      <c r="CN485" s="153">
        <v>47.539499999999997</v>
      </c>
      <c r="CO485" s="153">
        <v>34.695659999999997</v>
      </c>
      <c r="CP485" s="153">
        <v>47.522120000000001</v>
      </c>
      <c r="CQ485" s="153">
        <v>47.426070000000003</v>
      </c>
      <c r="CR485" s="153">
        <v>47.985120000000002</v>
      </c>
      <c r="CS485" s="153">
        <v>35.322490000000002</v>
      </c>
      <c r="CT485" s="153">
        <v>44.523989999999998</v>
      </c>
      <c r="CU485" s="153">
        <v>51.205129999999997</v>
      </c>
      <c r="CV485" s="153">
        <v>50.807450000000003</v>
      </c>
      <c r="CW485" s="153">
        <v>35.13138</v>
      </c>
      <c r="CX485" s="153">
        <v>45.181570000000001</v>
      </c>
      <c r="CY485" s="153">
        <v>48.798810000000003</v>
      </c>
      <c r="CZ485" s="153">
        <v>47.188789999999997</v>
      </c>
      <c r="DA485" s="153">
        <v>34.029640000000001</v>
      </c>
      <c r="DB485" s="154" t="s">
        <v>199</v>
      </c>
      <c r="DC485" s="154" t="s">
        <v>199</v>
      </c>
      <c r="DD485" s="154" t="s">
        <v>199</v>
      </c>
      <c r="DE485" s="154" t="s">
        <v>199</v>
      </c>
    </row>
    <row r="486" spans="1:109" x14ac:dyDescent="0.1">
      <c r="A486" s="113" t="s">
        <v>212</v>
      </c>
      <c r="B486" s="154" t="s">
        <v>199</v>
      </c>
      <c r="C486" s="154" t="s">
        <v>199</v>
      </c>
      <c r="D486" s="154" t="s">
        <v>199</v>
      </c>
      <c r="E486" s="154" t="s">
        <v>199</v>
      </c>
      <c r="F486" s="154" t="s">
        <v>199</v>
      </c>
      <c r="G486" s="154" t="s">
        <v>199</v>
      </c>
      <c r="H486" s="154" t="s">
        <v>199</v>
      </c>
      <c r="I486" s="154" t="s">
        <v>199</v>
      </c>
      <c r="J486" s="154" t="s">
        <v>199</v>
      </c>
      <c r="K486" s="154" t="s">
        <v>199</v>
      </c>
      <c r="L486" s="154" t="s">
        <v>199</v>
      </c>
      <c r="M486" s="154" t="s">
        <v>199</v>
      </c>
      <c r="N486" s="154" t="s">
        <v>199</v>
      </c>
      <c r="O486" s="154" t="s">
        <v>199</v>
      </c>
      <c r="P486" s="154" t="s">
        <v>199</v>
      </c>
      <c r="Q486" s="154" t="s">
        <v>199</v>
      </c>
      <c r="R486" s="154" t="s">
        <v>199</v>
      </c>
      <c r="S486" s="154" t="s">
        <v>199</v>
      </c>
      <c r="T486" s="154" t="s">
        <v>199</v>
      </c>
      <c r="U486" s="154" t="s">
        <v>199</v>
      </c>
      <c r="V486" s="154" t="s">
        <v>199</v>
      </c>
      <c r="W486" s="154" t="s">
        <v>199</v>
      </c>
      <c r="X486" s="154" t="s">
        <v>199</v>
      </c>
      <c r="Y486" s="154" t="s">
        <v>199</v>
      </c>
      <c r="Z486" s="154" t="s">
        <v>199</v>
      </c>
      <c r="AA486" s="154" t="s">
        <v>199</v>
      </c>
      <c r="AB486" s="154" t="s">
        <v>199</v>
      </c>
      <c r="AC486" s="153">
        <v>31.7</v>
      </c>
      <c r="AD486" s="154" t="s">
        <v>199</v>
      </c>
      <c r="AE486" s="154" t="s">
        <v>199</v>
      </c>
      <c r="AF486" s="154" t="s">
        <v>199</v>
      </c>
      <c r="AG486" s="153">
        <v>32.5</v>
      </c>
      <c r="AH486" s="153">
        <v>34</v>
      </c>
      <c r="AI486" s="153">
        <v>33.5</v>
      </c>
      <c r="AJ486" s="153">
        <v>32.5</v>
      </c>
      <c r="AK486" s="154" t="s">
        <v>199</v>
      </c>
      <c r="AL486" s="154" t="s">
        <v>199</v>
      </c>
      <c r="AM486" s="154" t="s">
        <v>199</v>
      </c>
      <c r="AN486" s="154" t="s">
        <v>199</v>
      </c>
      <c r="AO486" s="153">
        <v>25.46</v>
      </c>
      <c r="AP486" s="153">
        <v>27.75</v>
      </c>
      <c r="AQ486" s="153">
        <v>36.36</v>
      </c>
      <c r="AR486" s="153">
        <v>31.87</v>
      </c>
      <c r="AS486" s="153">
        <v>28.65</v>
      </c>
      <c r="AT486" s="153">
        <v>29.85</v>
      </c>
      <c r="AU486" s="153">
        <v>38.731949999999998</v>
      </c>
      <c r="AV486" s="153">
        <v>32.501480000000001</v>
      </c>
      <c r="AW486" s="153">
        <v>22.86187</v>
      </c>
      <c r="AX486" s="153">
        <v>29.060639999999999</v>
      </c>
      <c r="AY486" s="153">
        <v>36.523359999999997</v>
      </c>
      <c r="AZ486" s="153">
        <v>29.536190000000001</v>
      </c>
      <c r="BA486" s="153">
        <v>22.40691</v>
      </c>
      <c r="BB486" s="153">
        <v>24.984539999999999</v>
      </c>
      <c r="BC486" s="153">
        <v>31.841180000000001</v>
      </c>
      <c r="BD486" s="153">
        <v>28.071490000000001</v>
      </c>
      <c r="BE486" s="153">
        <v>25.25827</v>
      </c>
      <c r="BF486" s="153">
        <v>23.710570000000001</v>
      </c>
      <c r="BG486" s="154" t="s">
        <v>199</v>
      </c>
      <c r="BH486" s="153">
        <v>30.1</v>
      </c>
      <c r="BI486" s="154" t="s">
        <v>199</v>
      </c>
      <c r="BJ486" s="153">
        <v>23.663139999999999</v>
      </c>
      <c r="BK486" s="153">
        <v>35.141979999999997</v>
      </c>
      <c r="BL486" s="153">
        <v>28.93458</v>
      </c>
      <c r="BM486" s="153">
        <v>22.811810000000001</v>
      </c>
      <c r="BN486" s="153">
        <v>24.935600000000001</v>
      </c>
      <c r="BO486" s="153">
        <v>33.067079999999997</v>
      </c>
      <c r="BP486" s="153">
        <v>27.500869999999999</v>
      </c>
      <c r="BQ486" s="153">
        <v>22.910869999999999</v>
      </c>
      <c r="BR486" s="153">
        <v>29.006340000000002</v>
      </c>
      <c r="BS486" s="153">
        <v>38.60989</v>
      </c>
      <c r="BT486" s="153">
        <v>36.583629999999999</v>
      </c>
      <c r="BU486" s="153">
        <v>25.579609999999999</v>
      </c>
      <c r="BV486" s="153">
        <v>31.176960000000001</v>
      </c>
      <c r="BW486" s="153">
        <v>40.592979999999997</v>
      </c>
      <c r="BX486" s="153">
        <v>34.158349999999999</v>
      </c>
      <c r="BY486" s="153">
        <v>31.11045</v>
      </c>
      <c r="BZ486" s="153">
        <v>37.483669999999996</v>
      </c>
      <c r="CA486" s="153">
        <v>43.270580000000002</v>
      </c>
      <c r="CB486" s="153">
        <v>49.331359999999997</v>
      </c>
      <c r="CC486" s="153">
        <v>43.382440000000003</v>
      </c>
      <c r="CD486" s="153">
        <v>34.082000000000001</v>
      </c>
      <c r="CE486" s="153">
        <v>56.340809999999998</v>
      </c>
      <c r="CF486" s="153">
        <v>51.140540000000001</v>
      </c>
      <c r="CG486" s="153">
        <v>44.86092</v>
      </c>
      <c r="CH486" s="153">
        <v>42.324080000000002</v>
      </c>
      <c r="CI486" s="153">
        <v>40.343310000000002</v>
      </c>
      <c r="CJ486" s="153">
        <v>46.147869999999998</v>
      </c>
      <c r="CK486" s="153">
        <v>41.857349999999997</v>
      </c>
      <c r="CL486" s="153">
        <v>49.207439999999998</v>
      </c>
      <c r="CM486" s="153">
        <v>51.76914</v>
      </c>
      <c r="CN486" s="153">
        <v>47.539499999999997</v>
      </c>
      <c r="CO486" s="153">
        <v>34.695659999999997</v>
      </c>
      <c r="CP486" s="153">
        <v>47.522120000000001</v>
      </c>
      <c r="CQ486" s="153">
        <v>47.426070000000003</v>
      </c>
      <c r="CR486" s="153">
        <v>47.985120000000002</v>
      </c>
      <c r="CS486" s="153">
        <v>35.322490000000002</v>
      </c>
      <c r="CT486" s="153">
        <v>44.523989999999998</v>
      </c>
      <c r="CU486" s="153">
        <v>51.205129999999997</v>
      </c>
      <c r="CV486" s="153">
        <v>50.807450000000003</v>
      </c>
      <c r="CW486" s="153">
        <v>35.13138</v>
      </c>
      <c r="CX486" s="153">
        <v>45.181570000000001</v>
      </c>
      <c r="CY486" s="153">
        <v>48.798810000000003</v>
      </c>
      <c r="CZ486" s="153">
        <v>47.188789999999997</v>
      </c>
      <c r="DA486" s="153">
        <v>34.029640000000001</v>
      </c>
      <c r="DB486" s="154" t="s">
        <v>199</v>
      </c>
      <c r="DC486" s="154" t="s">
        <v>199</v>
      </c>
      <c r="DD486" s="154" t="s">
        <v>199</v>
      </c>
      <c r="DE486" s="154" t="s">
        <v>199</v>
      </c>
    </row>
    <row r="487" spans="1:109" x14ac:dyDescent="0.1">
      <c r="A487" s="113" t="s">
        <v>213</v>
      </c>
      <c r="B487" s="154" t="s">
        <v>199</v>
      </c>
      <c r="C487" s="154" t="s">
        <v>199</v>
      </c>
      <c r="D487" s="154" t="s">
        <v>199</v>
      </c>
      <c r="E487" s="154" t="s">
        <v>199</v>
      </c>
      <c r="F487" s="154" t="s">
        <v>199</v>
      </c>
      <c r="G487" s="154" t="s">
        <v>199</v>
      </c>
      <c r="H487" s="154" t="s">
        <v>199</v>
      </c>
      <c r="I487" s="154" t="s">
        <v>199</v>
      </c>
      <c r="J487" s="154" t="s">
        <v>199</v>
      </c>
      <c r="K487" s="154" t="s">
        <v>199</v>
      </c>
      <c r="L487" s="154" t="s">
        <v>199</v>
      </c>
      <c r="M487" s="154" t="s">
        <v>199</v>
      </c>
      <c r="N487" s="154" t="s">
        <v>199</v>
      </c>
      <c r="O487" s="154" t="s">
        <v>199</v>
      </c>
      <c r="P487" s="154" t="s">
        <v>199</v>
      </c>
      <c r="Q487" s="154" t="s">
        <v>199</v>
      </c>
      <c r="R487" s="154" t="s">
        <v>199</v>
      </c>
      <c r="S487" s="154" t="s">
        <v>199</v>
      </c>
      <c r="T487" s="154" t="s">
        <v>199</v>
      </c>
      <c r="U487" s="154" t="s">
        <v>199</v>
      </c>
      <c r="V487" s="154" t="s">
        <v>199</v>
      </c>
      <c r="W487" s="154" t="s">
        <v>199</v>
      </c>
      <c r="X487" s="154" t="s">
        <v>199</v>
      </c>
      <c r="Y487" s="154" t="s">
        <v>199</v>
      </c>
      <c r="Z487" s="154" t="s">
        <v>199</v>
      </c>
      <c r="AA487" s="154" t="s">
        <v>199</v>
      </c>
      <c r="AB487" s="154" t="s">
        <v>199</v>
      </c>
      <c r="AC487" s="153">
        <v>31.7</v>
      </c>
      <c r="AD487" s="154" t="s">
        <v>199</v>
      </c>
      <c r="AE487" s="154" t="s">
        <v>199</v>
      </c>
      <c r="AF487" s="154" t="s">
        <v>199</v>
      </c>
      <c r="AG487" s="153">
        <v>32.5</v>
      </c>
      <c r="AH487" s="153">
        <v>34</v>
      </c>
      <c r="AI487" s="153">
        <v>33.5</v>
      </c>
      <c r="AJ487" s="153">
        <v>32.5</v>
      </c>
      <c r="AK487" s="154" t="s">
        <v>199</v>
      </c>
      <c r="AL487" s="154" t="s">
        <v>199</v>
      </c>
      <c r="AM487" s="154" t="s">
        <v>199</v>
      </c>
      <c r="AN487" s="154" t="s">
        <v>199</v>
      </c>
      <c r="AO487" s="153">
        <v>25.46</v>
      </c>
      <c r="AP487" s="153">
        <v>27.75</v>
      </c>
      <c r="AQ487" s="153">
        <v>36.36</v>
      </c>
      <c r="AR487" s="153">
        <v>31.87</v>
      </c>
      <c r="AS487" s="153">
        <v>28.65</v>
      </c>
      <c r="AT487" s="153">
        <v>29.85</v>
      </c>
      <c r="AU487" s="153">
        <v>38.731949999999998</v>
      </c>
      <c r="AV487" s="153">
        <v>32.501480000000001</v>
      </c>
      <c r="AW487" s="153">
        <v>22.86187</v>
      </c>
      <c r="AX487" s="153">
        <v>29.060639999999999</v>
      </c>
      <c r="AY487" s="153">
        <v>36.523359999999997</v>
      </c>
      <c r="AZ487" s="153">
        <v>29.536190000000001</v>
      </c>
      <c r="BA487" s="153">
        <v>22.40691</v>
      </c>
      <c r="BB487" s="153">
        <v>24.984539999999999</v>
      </c>
      <c r="BC487" s="153">
        <v>31.841180000000001</v>
      </c>
      <c r="BD487" s="153">
        <v>28.071490000000001</v>
      </c>
      <c r="BE487" s="153">
        <v>25.25827</v>
      </c>
      <c r="BF487" s="153">
        <v>23.710570000000001</v>
      </c>
      <c r="BG487" s="154" t="s">
        <v>199</v>
      </c>
      <c r="BH487" s="153">
        <v>30.1</v>
      </c>
      <c r="BI487" s="154" t="s">
        <v>199</v>
      </c>
      <c r="BJ487" s="153">
        <v>23.663139999999999</v>
      </c>
      <c r="BK487" s="153">
        <v>35.141979999999997</v>
      </c>
      <c r="BL487" s="153">
        <v>28.93458</v>
      </c>
      <c r="BM487" s="153">
        <v>22.811810000000001</v>
      </c>
      <c r="BN487" s="153">
        <v>24.935600000000001</v>
      </c>
      <c r="BO487" s="153">
        <v>33.067079999999997</v>
      </c>
      <c r="BP487" s="153">
        <v>27.500869999999999</v>
      </c>
      <c r="BQ487" s="153">
        <v>22.910869999999999</v>
      </c>
      <c r="BR487" s="153">
        <v>29.006340000000002</v>
      </c>
      <c r="BS487" s="153">
        <v>38.60989</v>
      </c>
      <c r="BT487" s="153">
        <v>36.583629999999999</v>
      </c>
      <c r="BU487" s="153">
        <v>25.579609999999999</v>
      </c>
      <c r="BV487" s="153">
        <v>31.176960000000001</v>
      </c>
      <c r="BW487" s="153">
        <v>40.592979999999997</v>
      </c>
      <c r="BX487" s="153">
        <v>34.158349999999999</v>
      </c>
      <c r="BY487" s="153">
        <v>31.11045</v>
      </c>
      <c r="BZ487" s="153">
        <v>37.483669999999996</v>
      </c>
      <c r="CA487" s="153">
        <v>43.270580000000002</v>
      </c>
      <c r="CB487" s="153">
        <v>49.331359999999997</v>
      </c>
      <c r="CC487" s="153">
        <v>43.382440000000003</v>
      </c>
      <c r="CD487" s="153">
        <v>34.082000000000001</v>
      </c>
      <c r="CE487" s="153">
        <v>56.340809999999998</v>
      </c>
      <c r="CF487" s="153">
        <v>51.140540000000001</v>
      </c>
      <c r="CG487" s="153">
        <v>44.86092</v>
      </c>
      <c r="CH487" s="153">
        <v>42.324080000000002</v>
      </c>
      <c r="CI487" s="153">
        <v>40.343310000000002</v>
      </c>
      <c r="CJ487" s="153">
        <v>46.147869999999998</v>
      </c>
      <c r="CK487" s="153">
        <v>41.857349999999997</v>
      </c>
      <c r="CL487" s="153">
        <v>49.207439999999998</v>
      </c>
      <c r="CM487" s="153">
        <v>51.76914</v>
      </c>
      <c r="CN487" s="153">
        <v>47.539499999999997</v>
      </c>
      <c r="CO487" s="153">
        <v>34.695659999999997</v>
      </c>
      <c r="CP487" s="153">
        <v>47.522120000000001</v>
      </c>
      <c r="CQ487" s="153">
        <v>47.426070000000003</v>
      </c>
      <c r="CR487" s="153">
        <v>47.985120000000002</v>
      </c>
      <c r="CS487" s="153">
        <v>35.322490000000002</v>
      </c>
      <c r="CT487" s="153">
        <v>44.523989999999998</v>
      </c>
      <c r="CU487" s="153">
        <v>51.205129999999997</v>
      </c>
      <c r="CV487" s="153">
        <v>50.807450000000003</v>
      </c>
      <c r="CW487" s="153">
        <v>35.13138</v>
      </c>
      <c r="CX487" s="153">
        <v>45.181570000000001</v>
      </c>
      <c r="CY487" s="153">
        <v>48.798810000000003</v>
      </c>
      <c r="CZ487" s="153">
        <v>47.188789999999997</v>
      </c>
      <c r="DA487" s="153">
        <v>34.029640000000001</v>
      </c>
      <c r="DB487" s="154" t="s">
        <v>199</v>
      </c>
      <c r="DC487" s="154" t="s">
        <v>199</v>
      </c>
      <c r="DD487" s="154" t="s">
        <v>199</v>
      </c>
      <c r="DE487" s="154" t="s">
        <v>199</v>
      </c>
    </row>
    <row r="488" spans="1:109" x14ac:dyDescent="0.1">
      <c r="A488" s="113" t="s">
        <v>214</v>
      </c>
      <c r="B488" s="154" t="s">
        <v>199</v>
      </c>
      <c r="C488" s="154" t="s">
        <v>199</v>
      </c>
      <c r="D488" s="154" t="s">
        <v>199</v>
      </c>
      <c r="E488" s="154" t="s">
        <v>199</v>
      </c>
      <c r="F488" s="154" t="s">
        <v>199</v>
      </c>
      <c r="G488" s="154" t="s">
        <v>199</v>
      </c>
      <c r="H488" s="154" t="s">
        <v>199</v>
      </c>
      <c r="I488" s="154" t="s">
        <v>199</v>
      </c>
      <c r="J488" s="154" t="s">
        <v>199</v>
      </c>
      <c r="K488" s="154" t="s">
        <v>199</v>
      </c>
      <c r="L488" s="154" t="s">
        <v>199</v>
      </c>
      <c r="M488" s="154" t="s">
        <v>199</v>
      </c>
      <c r="N488" s="154" t="s">
        <v>199</v>
      </c>
      <c r="O488" s="154" t="s">
        <v>199</v>
      </c>
      <c r="P488" s="154" t="s">
        <v>199</v>
      </c>
      <c r="Q488" s="154" t="s">
        <v>199</v>
      </c>
      <c r="R488" s="154" t="s">
        <v>199</v>
      </c>
      <c r="S488" s="154" t="s">
        <v>199</v>
      </c>
      <c r="T488" s="154" t="s">
        <v>199</v>
      </c>
      <c r="U488" s="154" t="s">
        <v>199</v>
      </c>
      <c r="V488" s="154" t="s">
        <v>199</v>
      </c>
      <c r="W488" s="154" t="s">
        <v>199</v>
      </c>
      <c r="X488" s="154" t="s">
        <v>199</v>
      </c>
      <c r="Y488" s="154" t="s">
        <v>199</v>
      </c>
      <c r="Z488" s="154" t="s">
        <v>199</v>
      </c>
      <c r="AA488" s="154" t="s">
        <v>199</v>
      </c>
      <c r="AB488" s="154" t="s">
        <v>199</v>
      </c>
      <c r="AC488" s="148">
        <v>0</v>
      </c>
      <c r="AD488" s="154" t="s">
        <v>199</v>
      </c>
      <c r="AE488" s="154" t="s">
        <v>199</v>
      </c>
      <c r="AF488" s="154" t="s">
        <v>199</v>
      </c>
      <c r="AG488" s="148">
        <v>0</v>
      </c>
      <c r="AH488" s="148">
        <v>0</v>
      </c>
      <c r="AI488" s="148">
        <v>0</v>
      </c>
      <c r="AJ488" s="148">
        <v>0</v>
      </c>
      <c r="AK488" s="154" t="s">
        <v>199</v>
      </c>
      <c r="AL488" s="154" t="s">
        <v>199</v>
      </c>
      <c r="AM488" s="154" t="s">
        <v>199</v>
      </c>
      <c r="AN488" s="154" t="s">
        <v>199</v>
      </c>
      <c r="AO488" s="148">
        <v>0</v>
      </c>
      <c r="AP488" s="148">
        <v>0</v>
      </c>
      <c r="AQ488" s="148">
        <v>0</v>
      </c>
      <c r="AR488" s="148">
        <v>0</v>
      </c>
      <c r="AS488" s="148">
        <v>0</v>
      </c>
      <c r="AT488" s="148">
        <v>0</v>
      </c>
      <c r="AU488" s="148">
        <v>0</v>
      </c>
      <c r="AV488" s="148">
        <v>0</v>
      </c>
      <c r="AW488" s="148">
        <v>0</v>
      </c>
      <c r="AX488" s="148">
        <v>0</v>
      </c>
      <c r="AY488" s="148">
        <v>0</v>
      </c>
      <c r="AZ488" s="148">
        <v>0</v>
      </c>
      <c r="BA488" s="148">
        <v>0</v>
      </c>
      <c r="BB488" s="148">
        <v>0</v>
      </c>
      <c r="BC488" s="148">
        <v>0</v>
      </c>
      <c r="BD488" s="148">
        <v>0</v>
      </c>
      <c r="BE488" s="148">
        <v>0</v>
      </c>
      <c r="BF488" s="148">
        <v>0</v>
      </c>
      <c r="BG488" s="154" t="s">
        <v>199</v>
      </c>
      <c r="BH488" s="148">
        <v>0</v>
      </c>
      <c r="BI488" s="154" t="s">
        <v>199</v>
      </c>
      <c r="BJ488" s="148">
        <v>0</v>
      </c>
      <c r="BK488" s="148">
        <v>0</v>
      </c>
      <c r="BL488" s="148">
        <v>0</v>
      </c>
      <c r="BM488" s="148">
        <v>0</v>
      </c>
      <c r="BN488" s="148">
        <v>0</v>
      </c>
      <c r="BO488" s="148">
        <v>0</v>
      </c>
      <c r="BP488" s="148">
        <v>0</v>
      </c>
      <c r="BQ488" s="148">
        <v>0</v>
      </c>
      <c r="BR488" s="148">
        <v>0</v>
      </c>
      <c r="BS488" s="148">
        <v>0</v>
      </c>
      <c r="BT488" s="148">
        <v>0</v>
      </c>
      <c r="BU488" s="148">
        <v>0</v>
      </c>
      <c r="BV488" s="148">
        <v>0</v>
      </c>
      <c r="BW488" s="148">
        <v>0</v>
      </c>
      <c r="BX488" s="148">
        <v>0</v>
      </c>
      <c r="BY488" s="148">
        <v>0</v>
      </c>
      <c r="BZ488" s="148">
        <v>0</v>
      </c>
      <c r="CA488" s="148">
        <v>0</v>
      </c>
      <c r="CB488" s="148">
        <v>0</v>
      </c>
      <c r="CC488" s="148">
        <v>0</v>
      </c>
      <c r="CD488" s="148">
        <v>0</v>
      </c>
      <c r="CE488" s="148">
        <v>0</v>
      </c>
      <c r="CF488" s="148">
        <v>0</v>
      </c>
      <c r="CG488" s="148">
        <v>0</v>
      </c>
      <c r="CH488" s="148">
        <v>0</v>
      </c>
      <c r="CI488" s="148">
        <v>0</v>
      </c>
      <c r="CJ488" s="148">
        <v>0</v>
      </c>
      <c r="CK488" s="148">
        <v>0</v>
      </c>
      <c r="CL488" s="148">
        <v>0</v>
      </c>
      <c r="CM488" s="148">
        <v>0</v>
      </c>
      <c r="CN488" s="148">
        <v>0</v>
      </c>
      <c r="CO488" s="148">
        <v>0</v>
      </c>
      <c r="CP488" s="148">
        <v>0</v>
      </c>
      <c r="CQ488" s="148">
        <v>0</v>
      </c>
      <c r="CR488" s="148">
        <v>0</v>
      </c>
      <c r="CS488" s="148">
        <v>0</v>
      </c>
      <c r="CT488" s="148">
        <v>0</v>
      </c>
      <c r="CU488" s="148">
        <v>0</v>
      </c>
      <c r="CV488" s="148">
        <v>0</v>
      </c>
      <c r="CW488" s="148">
        <v>0</v>
      </c>
      <c r="CX488" s="148">
        <v>0</v>
      </c>
      <c r="CY488" s="148">
        <v>0</v>
      </c>
      <c r="CZ488" s="148">
        <v>0</v>
      </c>
      <c r="DA488" s="148">
        <v>0</v>
      </c>
      <c r="DB488" s="154" t="s">
        <v>199</v>
      </c>
      <c r="DC488" s="154" t="s">
        <v>199</v>
      </c>
      <c r="DD488" s="154" t="s">
        <v>199</v>
      </c>
      <c r="DE488" s="154" t="s">
        <v>199</v>
      </c>
    </row>
    <row r="489" spans="1:109" x14ac:dyDescent="0.1">
      <c r="A489" s="113" t="s">
        <v>215</v>
      </c>
      <c r="B489" s="154" t="s">
        <v>199</v>
      </c>
      <c r="C489" s="154" t="s">
        <v>199</v>
      </c>
      <c r="D489" s="154" t="s">
        <v>199</v>
      </c>
      <c r="E489" s="154" t="s">
        <v>199</v>
      </c>
      <c r="F489" s="154" t="s">
        <v>199</v>
      </c>
      <c r="G489" s="154" t="s">
        <v>199</v>
      </c>
      <c r="H489" s="154" t="s">
        <v>199</v>
      </c>
      <c r="I489" s="154" t="s">
        <v>199</v>
      </c>
      <c r="J489" s="154" t="s">
        <v>199</v>
      </c>
      <c r="K489" s="154" t="s">
        <v>199</v>
      </c>
      <c r="L489" s="154" t="s">
        <v>199</v>
      </c>
      <c r="M489" s="154" t="s">
        <v>199</v>
      </c>
      <c r="N489" s="154" t="s">
        <v>199</v>
      </c>
      <c r="O489" s="154" t="s">
        <v>199</v>
      </c>
      <c r="P489" s="154" t="s">
        <v>199</v>
      </c>
      <c r="Q489" s="154" t="s">
        <v>199</v>
      </c>
      <c r="R489" s="154" t="s">
        <v>199</v>
      </c>
      <c r="S489" s="154" t="s">
        <v>199</v>
      </c>
      <c r="T489" s="154" t="s">
        <v>199</v>
      </c>
      <c r="U489" s="154" t="s">
        <v>199</v>
      </c>
      <c r="V489" s="154" t="s">
        <v>199</v>
      </c>
      <c r="W489" s="154" t="s">
        <v>199</v>
      </c>
      <c r="X489" s="154" t="s">
        <v>199</v>
      </c>
      <c r="Y489" s="154" t="s">
        <v>199</v>
      </c>
      <c r="Z489" s="154" t="s">
        <v>199</v>
      </c>
      <c r="AA489" s="154" t="s">
        <v>199</v>
      </c>
      <c r="AB489" s="154" t="s">
        <v>199</v>
      </c>
      <c r="AC489" s="154" t="s">
        <v>177</v>
      </c>
      <c r="AD489" s="154" t="s">
        <v>199</v>
      </c>
      <c r="AE489" s="154" t="s">
        <v>199</v>
      </c>
      <c r="AF489" s="154" t="s">
        <v>199</v>
      </c>
      <c r="AG489" s="154" t="s">
        <v>177</v>
      </c>
      <c r="AH489" s="154" t="s">
        <v>177</v>
      </c>
      <c r="AI489" s="154" t="s">
        <v>177</v>
      </c>
      <c r="AJ489" s="154" t="s">
        <v>177</v>
      </c>
      <c r="AK489" s="154" t="s">
        <v>199</v>
      </c>
      <c r="AL489" s="154" t="s">
        <v>199</v>
      </c>
      <c r="AM489" s="154" t="s">
        <v>199</v>
      </c>
      <c r="AN489" s="154" t="s">
        <v>199</v>
      </c>
      <c r="AO489" s="154" t="s">
        <v>177</v>
      </c>
      <c r="AP489" s="154" t="s">
        <v>177</v>
      </c>
      <c r="AQ489" s="154" t="s">
        <v>177</v>
      </c>
      <c r="AR489" s="154" t="s">
        <v>177</v>
      </c>
      <c r="AS489" s="154" t="s">
        <v>177</v>
      </c>
      <c r="AT489" s="154" t="s">
        <v>177</v>
      </c>
      <c r="AU489" s="154" t="s">
        <v>177</v>
      </c>
      <c r="AV489" s="154" t="s">
        <v>177</v>
      </c>
      <c r="AW489" s="154" t="s">
        <v>177</v>
      </c>
      <c r="AX489" s="154" t="s">
        <v>177</v>
      </c>
      <c r="AY489" s="154" t="s">
        <v>177</v>
      </c>
      <c r="AZ489" s="154" t="s">
        <v>177</v>
      </c>
      <c r="BA489" s="154" t="s">
        <v>177</v>
      </c>
      <c r="BB489" s="154" t="s">
        <v>177</v>
      </c>
      <c r="BC489" s="154" t="s">
        <v>177</v>
      </c>
      <c r="BD489" s="154" t="s">
        <v>177</v>
      </c>
      <c r="BE489" s="154" t="s">
        <v>177</v>
      </c>
      <c r="BF489" s="154" t="s">
        <v>177</v>
      </c>
      <c r="BG489" s="154" t="s">
        <v>199</v>
      </c>
      <c r="BH489" s="154" t="s">
        <v>177</v>
      </c>
      <c r="BI489" s="154" t="s">
        <v>199</v>
      </c>
      <c r="BJ489" s="154" t="s">
        <v>177</v>
      </c>
      <c r="BK489" s="154" t="s">
        <v>177</v>
      </c>
      <c r="BL489" s="154" t="s">
        <v>177</v>
      </c>
      <c r="BM489" s="154" t="s">
        <v>177</v>
      </c>
      <c r="BN489" s="154" t="s">
        <v>177</v>
      </c>
      <c r="BO489" s="154" t="s">
        <v>177</v>
      </c>
      <c r="BP489" s="154" t="s">
        <v>177</v>
      </c>
      <c r="BQ489" s="154" t="s">
        <v>177</v>
      </c>
      <c r="BR489" s="154" t="s">
        <v>177</v>
      </c>
      <c r="BS489" s="154" t="s">
        <v>177</v>
      </c>
      <c r="BT489" s="154" t="s">
        <v>177</v>
      </c>
      <c r="BU489" s="154" t="s">
        <v>177</v>
      </c>
      <c r="BV489" s="154" t="s">
        <v>177</v>
      </c>
      <c r="BW489" s="154" t="s">
        <v>177</v>
      </c>
      <c r="BX489" s="154" t="s">
        <v>177</v>
      </c>
      <c r="BY489" s="154" t="s">
        <v>177</v>
      </c>
      <c r="BZ489" s="154" t="s">
        <v>177</v>
      </c>
      <c r="CA489" s="154" t="s">
        <v>177</v>
      </c>
      <c r="CB489" s="154" t="s">
        <v>177</v>
      </c>
      <c r="CC489" s="154" t="s">
        <v>177</v>
      </c>
      <c r="CD489" s="154" t="s">
        <v>177</v>
      </c>
      <c r="CE489" s="154" t="s">
        <v>177</v>
      </c>
      <c r="CF489" s="154" t="s">
        <v>177</v>
      </c>
      <c r="CG489" s="154" t="s">
        <v>177</v>
      </c>
      <c r="CH489" s="154" t="s">
        <v>177</v>
      </c>
      <c r="CI489" s="154" t="s">
        <v>177</v>
      </c>
      <c r="CJ489" s="154" t="s">
        <v>177</v>
      </c>
      <c r="CK489" s="154" t="s">
        <v>177</v>
      </c>
      <c r="CL489" s="154" t="s">
        <v>177</v>
      </c>
      <c r="CM489" s="154" t="s">
        <v>177</v>
      </c>
      <c r="CN489" s="154" t="s">
        <v>177</v>
      </c>
      <c r="CO489" s="154" t="s">
        <v>177</v>
      </c>
      <c r="CP489" s="154" t="s">
        <v>177</v>
      </c>
      <c r="CQ489" s="154" t="s">
        <v>177</v>
      </c>
      <c r="CR489" s="154" t="s">
        <v>177</v>
      </c>
      <c r="CS489" s="154" t="s">
        <v>177</v>
      </c>
      <c r="CT489" s="154" t="s">
        <v>177</v>
      </c>
      <c r="CU489" s="154" t="s">
        <v>177</v>
      </c>
      <c r="CV489" s="154" t="s">
        <v>177</v>
      </c>
      <c r="CW489" s="154" t="s">
        <v>177</v>
      </c>
      <c r="CX489" s="154" t="s">
        <v>177</v>
      </c>
      <c r="CY489" s="154" t="s">
        <v>177</v>
      </c>
      <c r="CZ489" s="154" t="s">
        <v>177</v>
      </c>
      <c r="DA489" s="154" t="s">
        <v>177</v>
      </c>
      <c r="DB489" s="154" t="s">
        <v>199</v>
      </c>
      <c r="DC489" s="154" t="s">
        <v>199</v>
      </c>
      <c r="DD489" s="154" t="s">
        <v>199</v>
      </c>
      <c r="DE489" s="154" t="s">
        <v>199</v>
      </c>
    </row>
    <row r="490" spans="1:109" x14ac:dyDescent="0.1">
      <c r="A490" s="113" t="s">
        <v>237</v>
      </c>
      <c r="B490" s="154" t="s">
        <v>199</v>
      </c>
      <c r="C490" s="154" t="s">
        <v>199</v>
      </c>
      <c r="D490" s="154" t="s">
        <v>199</v>
      </c>
      <c r="E490" s="154" t="s">
        <v>199</v>
      </c>
      <c r="F490" s="154" t="s">
        <v>199</v>
      </c>
      <c r="G490" s="154" t="s">
        <v>199</v>
      </c>
      <c r="H490" s="154" t="s">
        <v>199</v>
      </c>
      <c r="I490" s="154" t="s">
        <v>199</v>
      </c>
      <c r="J490" s="154" t="s">
        <v>199</v>
      </c>
      <c r="K490" s="154" t="s">
        <v>199</v>
      </c>
      <c r="L490" s="154" t="s">
        <v>199</v>
      </c>
      <c r="M490" s="154" t="s">
        <v>199</v>
      </c>
      <c r="N490" s="154" t="s">
        <v>199</v>
      </c>
      <c r="O490" s="154" t="s">
        <v>199</v>
      </c>
      <c r="P490" s="154" t="s">
        <v>199</v>
      </c>
      <c r="Q490" s="154" t="s">
        <v>199</v>
      </c>
      <c r="R490" s="154" t="s">
        <v>199</v>
      </c>
      <c r="S490" s="154" t="s">
        <v>199</v>
      </c>
      <c r="T490" s="154" t="s">
        <v>199</v>
      </c>
      <c r="U490" s="154" t="s">
        <v>199</v>
      </c>
      <c r="V490" s="154" t="s">
        <v>199</v>
      </c>
      <c r="W490" s="154" t="s">
        <v>199</v>
      </c>
      <c r="X490" s="154" t="s">
        <v>199</v>
      </c>
      <c r="Y490" s="154" t="s">
        <v>199</v>
      </c>
      <c r="Z490" s="154" t="s">
        <v>199</v>
      </c>
      <c r="AA490" s="154" t="s">
        <v>199</v>
      </c>
      <c r="AB490" s="154" t="s">
        <v>199</v>
      </c>
      <c r="AC490" s="154" t="s">
        <v>238</v>
      </c>
      <c r="AD490" s="154" t="s">
        <v>199</v>
      </c>
      <c r="AE490" s="154" t="s">
        <v>199</v>
      </c>
      <c r="AF490" s="154" t="s">
        <v>199</v>
      </c>
      <c r="AG490" s="154" t="s">
        <v>238</v>
      </c>
      <c r="AH490" s="154" t="s">
        <v>238</v>
      </c>
      <c r="AI490" s="154" t="s">
        <v>238</v>
      </c>
      <c r="AJ490" s="154" t="s">
        <v>238</v>
      </c>
      <c r="AK490" s="154" t="s">
        <v>199</v>
      </c>
      <c r="AL490" s="154" t="s">
        <v>199</v>
      </c>
      <c r="AM490" s="154" t="s">
        <v>199</v>
      </c>
      <c r="AN490" s="154" t="s">
        <v>199</v>
      </c>
      <c r="AO490" s="154" t="s">
        <v>238</v>
      </c>
      <c r="AP490" s="154" t="s">
        <v>238</v>
      </c>
      <c r="AQ490" s="154" t="s">
        <v>238</v>
      </c>
      <c r="AR490" s="154" t="s">
        <v>238</v>
      </c>
      <c r="AS490" s="154" t="s">
        <v>238</v>
      </c>
      <c r="AT490" s="154" t="s">
        <v>238</v>
      </c>
      <c r="AU490" s="154" t="s">
        <v>238</v>
      </c>
      <c r="AV490" s="154" t="s">
        <v>238</v>
      </c>
      <c r="AW490" s="154" t="s">
        <v>238</v>
      </c>
      <c r="AX490" s="154" t="s">
        <v>238</v>
      </c>
      <c r="AY490" s="154" t="s">
        <v>238</v>
      </c>
      <c r="AZ490" s="154" t="s">
        <v>238</v>
      </c>
      <c r="BA490" s="154" t="s">
        <v>238</v>
      </c>
      <c r="BB490" s="154" t="s">
        <v>238</v>
      </c>
      <c r="BC490" s="154" t="s">
        <v>238</v>
      </c>
      <c r="BD490" s="154" t="s">
        <v>238</v>
      </c>
      <c r="BE490" s="154" t="s">
        <v>238</v>
      </c>
      <c r="BF490" s="154" t="s">
        <v>238</v>
      </c>
      <c r="BG490" s="154" t="s">
        <v>199</v>
      </c>
      <c r="BH490" s="154" t="s">
        <v>238</v>
      </c>
      <c r="BI490" s="154" t="s">
        <v>199</v>
      </c>
      <c r="BJ490" s="154" t="s">
        <v>238</v>
      </c>
      <c r="BK490" s="154" t="s">
        <v>238</v>
      </c>
      <c r="BL490" s="154" t="s">
        <v>238</v>
      </c>
      <c r="BM490" s="154" t="s">
        <v>238</v>
      </c>
      <c r="BN490" s="154" t="s">
        <v>238</v>
      </c>
      <c r="BO490" s="154" t="s">
        <v>238</v>
      </c>
      <c r="BP490" s="154" t="s">
        <v>238</v>
      </c>
      <c r="BQ490" s="154" t="s">
        <v>238</v>
      </c>
      <c r="BR490" s="154" t="s">
        <v>238</v>
      </c>
      <c r="BS490" s="154" t="s">
        <v>238</v>
      </c>
      <c r="BT490" s="154" t="s">
        <v>238</v>
      </c>
      <c r="BU490" s="154" t="s">
        <v>238</v>
      </c>
      <c r="BV490" s="154" t="s">
        <v>238</v>
      </c>
      <c r="BW490" s="154" t="s">
        <v>238</v>
      </c>
      <c r="BX490" s="154" t="s">
        <v>238</v>
      </c>
      <c r="BY490" s="154" t="s">
        <v>238</v>
      </c>
      <c r="BZ490" s="154" t="s">
        <v>238</v>
      </c>
      <c r="CA490" s="154" t="s">
        <v>238</v>
      </c>
      <c r="CB490" s="154" t="s">
        <v>238</v>
      </c>
      <c r="CC490" s="154" t="s">
        <v>238</v>
      </c>
      <c r="CD490" s="154" t="s">
        <v>238</v>
      </c>
      <c r="CE490" s="154" t="s">
        <v>238</v>
      </c>
      <c r="CF490" s="154" t="s">
        <v>238</v>
      </c>
      <c r="CG490" s="154" t="s">
        <v>238</v>
      </c>
      <c r="CH490" s="154" t="s">
        <v>238</v>
      </c>
      <c r="CI490" s="154" t="s">
        <v>238</v>
      </c>
      <c r="CJ490" s="154" t="s">
        <v>238</v>
      </c>
      <c r="CK490" s="154" t="s">
        <v>238</v>
      </c>
      <c r="CL490" s="154" t="s">
        <v>238</v>
      </c>
      <c r="CM490" s="154" t="s">
        <v>238</v>
      </c>
      <c r="CN490" s="154" t="s">
        <v>238</v>
      </c>
      <c r="CO490" s="154" t="s">
        <v>238</v>
      </c>
      <c r="CP490" s="154" t="s">
        <v>238</v>
      </c>
      <c r="CQ490" s="154" t="s">
        <v>238</v>
      </c>
      <c r="CR490" s="154" t="s">
        <v>238</v>
      </c>
      <c r="CS490" s="154" t="s">
        <v>238</v>
      </c>
      <c r="CT490" s="154" t="s">
        <v>238</v>
      </c>
      <c r="CU490" s="154" t="s">
        <v>238</v>
      </c>
      <c r="CV490" s="154" t="s">
        <v>238</v>
      </c>
      <c r="CW490" s="154" t="s">
        <v>238</v>
      </c>
      <c r="CX490" s="154" t="s">
        <v>238</v>
      </c>
      <c r="CY490" s="154" t="s">
        <v>238</v>
      </c>
      <c r="CZ490" s="154" t="s">
        <v>238</v>
      </c>
      <c r="DA490" s="154" t="s">
        <v>238</v>
      </c>
      <c r="DB490" s="154" t="s">
        <v>199</v>
      </c>
      <c r="DC490" s="154" t="s">
        <v>199</v>
      </c>
      <c r="DD490" s="154" t="s">
        <v>199</v>
      </c>
      <c r="DE490" s="154" t="s">
        <v>199</v>
      </c>
    </row>
    <row r="491" spans="1:109" x14ac:dyDescent="0.1">
      <c r="A491" s="115" t="s">
        <v>341</v>
      </c>
      <c r="B491" s="154" t="s">
        <v>199</v>
      </c>
      <c r="C491" s="154" t="s">
        <v>199</v>
      </c>
      <c r="D491" s="154" t="s">
        <v>199</v>
      </c>
      <c r="E491" s="154" t="s">
        <v>199</v>
      </c>
      <c r="F491" s="154" t="s">
        <v>199</v>
      </c>
      <c r="G491" s="154" t="s">
        <v>199</v>
      </c>
      <c r="H491" s="154" t="s">
        <v>199</v>
      </c>
      <c r="I491" s="154" t="s">
        <v>199</v>
      </c>
      <c r="J491" s="154" t="s">
        <v>199</v>
      </c>
      <c r="K491" s="154" t="s">
        <v>199</v>
      </c>
      <c r="L491" s="154" t="s">
        <v>199</v>
      </c>
      <c r="M491" s="154" t="s">
        <v>199</v>
      </c>
      <c r="N491" s="154" t="s">
        <v>199</v>
      </c>
      <c r="O491" s="154" t="s">
        <v>199</v>
      </c>
      <c r="P491" s="154" t="s">
        <v>199</v>
      </c>
      <c r="Q491" s="154" t="s">
        <v>199</v>
      </c>
      <c r="R491" s="154" t="s">
        <v>199</v>
      </c>
      <c r="S491" s="154" t="s">
        <v>199</v>
      </c>
      <c r="T491" s="154" t="s">
        <v>199</v>
      </c>
      <c r="U491" s="154" t="s">
        <v>199</v>
      </c>
      <c r="V491" s="154" t="s">
        <v>199</v>
      </c>
      <c r="W491" s="154" t="s">
        <v>199</v>
      </c>
      <c r="X491" s="154" t="s">
        <v>199</v>
      </c>
      <c r="Y491" s="154" t="s">
        <v>199</v>
      </c>
      <c r="Z491" s="154" t="s">
        <v>199</v>
      </c>
      <c r="AA491" s="154" t="s">
        <v>199</v>
      </c>
      <c r="AB491" s="154" t="s">
        <v>199</v>
      </c>
      <c r="AC491" s="152">
        <v>17</v>
      </c>
      <c r="AD491" s="154" t="s">
        <v>199</v>
      </c>
      <c r="AE491" s="154" t="s">
        <v>199</v>
      </c>
      <c r="AF491" s="154" t="s">
        <v>199</v>
      </c>
      <c r="AG491" s="152">
        <v>17.399999999999999</v>
      </c>
      <c r="AH491" s="152">
        <v>16.359400000000001</v>
      </c>
      <c r="AI491" s="152">
        <v>15.844799999999999</v>
      </c>
      <c r="AJ491" s="152">
        <v>15.95</v>
      </c>
      <c r="AK491" s="154" t="s">
        <v>199</v>
      </c>
      <c r="AL491" s="154" t="s">
        <v>199</v>
      </c>
      <c r="AM491" s="154" t="s">
        <v>199</v>
      </c>
      <c r="AN491" s="154" t="s">
        <v>199</v>
      </c>
      <c r="AO491" s="154" t="s">
        <v>199</v>
      </c>
      <c r="AP491" s="154" t="s">
        <v>199</v>
      </c>
      <c r="AQ491" s="154" t="s">
        <v>199</v>
      </c>
      <c r="AR491" s="154" t="s">
        <v>199</v>
      </c>
      <c r="AS491" s="154" t="s">
        <v>199</v>
      </c>
      <c r="AT491" s="154" t="s">
        <v>199</v>
      </c>
      <c r="AU491" s="154" t="s">
        <v>199</v>
      </c>
      <c r="AV491" s="154" t="s">
        <v>199</v>
      </c>
      <c r="AW491" s="154" t="s">
        <v>199</v>
      </c>
      <c r="AX491" s="154" t="s">
        <v>199</v>
      </c>
      <c r="AY491" s="154" t="s">
        <v>199</v>
      </c>
      <c r="AZ491" s="154" t="s">
        <v>199</v>
      </c>
      <c r="BA491" s="154" t="s">
        <v>199</v>
      </c>
      <c r="BB491" s="154" t="s">
        <v>199</v>
      </c>
      <c r="BC491" s="154" t="s">
        <v>199</v>
      </c>
      <c r="BD491" s="154" t="s">
        <v>199</v>
      </c>
      <c r="BE491" s="154" t="s">
        <v>199</v>
      </c>
      <c r="BF491" s="154" t="s">
        <v>199</v>
      </c>
      <c r="BG491" s="154" t="s">
        <v>199</v>
      </c>
      <c r="BH491" s="154" t="s">
        <v>199</v>
      </c>
      <c r="BI491" s="154" t="s">
        <v>199</v>
      </c>
      <c r="BJ491" s="154" t="s">
        <v>199</v>
      </c>
      <c r="BK491" s="154" t="s">
        <v>199</v>
      </c>
      <c r="BL491" s="154" t="s">
        <v>199</v>
      </c>
      <c r="BM491" s="154" t="s">
        <v>199</v>
      </c>
      <c r="BN491" s="154" t="s">
        <v>199</v>
      </c>
      <c r="BO491" s="154" t="s">
        <v>199</v>
      </c>
      <c r="BP491" s="154" t="s">
        <v>199</v>
      </c>
      <c r="BQ491" s="154" t="s">
        <v>199</v>
      </c>
      <c r="BR491" s="154" t="s">
        <v>199</v>
      </c>
      <c r="BS491" s="154" t="s">
        <v>199</v>
      </c>
      <c r="BT491" s="154" t="s">
        <v>199</v>
      </c>
      <c r="BU491" s="154" t="s">
        <v>199</v>
      </c>
      <c r="BV491" s="154" t="s">
        <v>199</v>
      </c>
      <c r="BW491" s="154" t="s">
        <v>199</v>
      </c>
      <c r="BX491" s="154" t="s">
        <v>199</v>
      </c>
      <c r="BY491" s="154" t="s">
        <v>199</v>
      </c>
      <c r="BZ491" s="154" t="s">
        <v>199</v>
      </c>
      <c r="CA491" s="154" t="s">
        <v>199</v>
      </c>
      <c r="CB491" s="154" t="s">
        <v>199</v>
      </c>
      <c r="CC491" s="154" t="s">
        <v>199</v>
      </c>
      <c r="CD491" s="154" t="s">
        <v>199</v>
      </c>
      <c r="CE491" s="154" t="s">
        <v>199</v>
      </c>
      <c r="CF491" s="154" t="s">
        <v>199</v>
      </c>
      <c r="CG491" s="154" t="s">
        <v>199</v>
      </c>
      <c r="CH491" s="154" t="s">
        <v>199</v>
      </c>
      <c r="CI491" s="154" t="s">
        <v>199</v>
      </c>
      <c r="CJ491" s="154" t="s">
        <v>199</v>
      </c>
      <c r="CK491" s="154" t="s">
        <v>199</v>
      </c>
      <c r="CL491" s="154" t="s">
        <v>199</v>
      </c>
      <c r="CM491" s="154" t="s">
        <v>199</v>
      </c>
      <c r="CN491" s="154" t="s">
        <v>199</v>
      </c>
      <c r="CO491" s="154" t="s">
        <v>199</v>
      </c>
      <c r="CP491" s="154" t="s">
        <v>199</v>
      </c>
      <c r="CQ491" s="154" t="s">
        <v>199</v>
      </c>
      <c r="CR491" s="154" t="s">
        <v>199</v>
      </c>
      <c r="CS491" s="154" t="s">
        <v>199</v>
      </c>
      <c r="CT491" s="154" t="s">
        <v>199</v>
      </c>
      <c r="CU491" s="154" t="s">
        <v>199</v>
      </c>
      <c r="CV491" s="154" t="s">
        <v>199</v>
      </c>
      <c r="CW491" s="154" t="s">
        <v>199</v>
      </c>
      <c r="CX491" s="154" t="s">
        <v>199</v>
      </c>
      <c r="CY491" s="154" t="s">
        <v>199</v>
      </c>
      <c r="CZ491" s="154" t="s">
        <v>199</v>
      </c>
      <c r="DA491" s="154" t="s">
        <v>199</v>
      </c>
      <c r="DB491" s="154" t="s">
        <v>199</v>
      </c>
      <c r="DC491" s="154" t="s">
        <v>199</v>
      </c>
      <c r="DD491" s="154" t="s">
        <v>199</v>
      </c>
      <c r="DE491" s="154" t="s">
        <v>199</v>
      </c>
    </row>
    <row r="492" spans="1:109" x14ac:dyDescent="0.1">
      <c r="A492" s="113" t="s">
        <v>210</v>
      </c>
      <c r="B492" s="154" t="s">
        <v>199</v>
      </c>
      <c r="C492" s="154" t="s">
        <v>199</v>
      </c>
      <c r="D492" s="154" t="s">
        <v>199</v>
      </c>
      <c r="E492" s="154" t="s">
        <v>199</v>
      </c>
      <c r="F492" s="154" t="s">
        <v>199</v>
      </c>
      <c r="G492" s="154" t="s">
        <v>199</v>
      </c>
      <c r="H492" s="154" t="s">
        <v>199</v>
      </c>
      <c r="I492" s="154" t="s">
        <v>199</v>
      </c>
      <c r="J492" s="154" t="s">
        <v>199</v>
      </c>
      <c r="K492" s="154" t="s">
        <v>199</v>
      </c>
      <c r="L492" s="154" t="s">
        <v>199</v>
      </c>
      <c r="M492" s="154" t="s">
        <v>199</v>
      </c>
      <c r="N492" s="154" t="s">
        <v>199</v>
      </c>
      <c r="O492" s="154" t="s">
        <v>199</v>
      </c>
      <c r="P492" s="154" t="s">
        <v>199</v>
      </c>
      <c r="Q492" s="154" t="s">
        <v>199</v>
      </c>
      <c r="R492" s="154" t="s">
        <v>199</v>
      </c>
      <c r="S492" s="154" t="s">
        <v>199</v>
      </c>
      <c r="T492" s="154" t="s">
        <v>199</v>
      </c>
      <c r="U492" s="154" t="s">
        <v>199</v>
      </c>
      <c r="V492" s="154" t="s">
        <v>199</v>
      </c>
      <c r="W492" s="154" t="s">
        <v>199</v>
      </c>
      <c r="X492" s="154" t="s">
        <v>199</v>
      </c>
      <c r="Y492" s="154" t="s">
        <v>199</v>
      </c>
      <c r="Z492" s="154" t="s">
        <v>199</v>
      </c>
      <c r="AA492" s="154" t="s">
        <v>199</v>
      </c>
      <c r="AB492" s="154" t="s">
        <v>199</v>
      </c>
      <c r="AC492" s="153">
        <v>16.600000000000001</v>
      </c>
      <c r="AD492" s="154" t="s">
        <v>199</v>
      </c>
      <c r="AE492" s="154" t="s">
        <v>199</v>
      </c>
      <c r="AF492" s="154" t="s">
        <v>199</v>
      </c>
      <c r="AG492" s="153">
        <v>18.399999999999999</v>
      </c>
      <c r="AH492" s="153">
        <v>18.899999999999999</v>
      </c>
      <c r="AI492" s="153">
        <v>17.5</v>
      </c>
      <c r="AJ492" s="153">
        <v>17</v>
      </c>
      <c r="AK492" s="154" t="s">
        <v>199</v>
      </c>
      <c r="AL492" s="154" t="s">
        <v>199</v>
      </c>
      <c r="AM492" s="154" t="s">
        <v>199</v>
      </c>
      <c r="AN492" s="154" t="s">
        <v>199</v>
      </c>
      <c r="AO492" s="154" t="s">
        <v>199</v>
      </c>
      <c r="AP492" s="154" t="s">
        <v>199</v>
      </c>
      <c r="AQ492" s="154" t="s">
        <v>199</v>
      </c>
      <c r="AR492" s="154" t="s">
        <v>199</v>
      </c>
      <c r="AS492" s="154" t="s">
        <v>199</v>
      </c>
      <c r="AT492" s="154" t="s">
        <v>199</v>
      </c>
      <c r="AU492" s="154" t="s">
        <v>199</v>
      </c>
      <c r="AV492" s="154" t="s">
        <v>199</v>
      </c>
      <c r="AW492" s="154" t="s">
        <v>199</v>
      </c>
      <c r="AX492" s="154" t="s">
        <v>199</v>
      </c>
      <c r="AY492" s="154" t="s">
        <v>199</v>
      </c>
      <c r="AZ492" s="154" t="s">
        <v>199</v>
      </c>
      <c r="BA492" s="154" t="s">
        <v>199</v>
      </c>
      <c r="BB492" s="154" t="s">
        <v>199</v>
      </c>
      <c r="BC492" s="154" t="s">
        <v>199</v>
      </c>
      <c r="BD492" s="154" t="s">
        <v>199</v>
      </c>
      <c r="BE492" s="154" t="s">
        <v>199</v>
      </c>
      <c r="BF492" s="154" t="s">
        <v>199</v>
      </c>
      <c r="BG492" s="154" t="s">
        <v>199</v>
      </c>
      <c r="BH492" s="154" t="s">
        <v>199</v>
      </c>
      <c r="BI492" s="154" t="s">
        <v>199</v>
      </c>
      <c r="BJ492" s="154" t="s">
        <v>199</v>
      </c>
      <c r="BK492" s="154" t="s">
        <v>199</v>
      </c>
      <c r="BL492" s="154" t="s">
        <v>199</v>
      </c>
      <c r="BM492" s="154" t="s">
        <v>199</v>
      </c>
      <c r="BN492" s="154" t="s">
        <v>199</v>
      </c>
      <c r="BO492" s="154" t="s">
        <v>199</v>
      </c>
      <c r="BP492" s="154" t="s">
        <v>199</v>
      </c>
      <c r="BQ492" s="154" t="s">
        <v>199</v>
      </c>
      <c r="BR492" s="154" t="s">
        <v>199</v>
      </c>
      <c r="BS492" s="154" t="s">
        <v>199</v>
      </c>
      <c r="BT492" s="154" t="s">
        <v>199</v>
      </c>
      <c r="BU492" s="154" t="s">
        <v>199</v>
      </c>
      <c r="BV492" s="154" t="s">
        <v>199</v>
      </c>
      <c r="BW492" s="154" t="s">
        <v>199</v>
      </c>
      <c r="BX492" s="154" t="s">
        <v>199</v>
      </c>
      <c r="BY492" s="154" t="s">
        <v>199</v>
      </c>
      <c r="BZ492" s="154" t="s">
        <v>199</v>
      </c>
      <c r="CA492" s="154" t="s">
        <v>199</v>
      </c>
      <c r="CB492" s="154" t="s">
        <v>199</v>
      </c>
      <c r="CC492" s="154" t="s">
        <v>199</v>
      </c>
      <c r="CD492" s="154" t="s">
        <v>199</v>
      </c>
      <c r="CE492" s="154" t="s">
        <v>199</v>
      </c>
      <c r="CF492" s="154" t="s">
        <v>199</v>
      </c>
      <c r="CG492" s="154" t="s">
        <v>199</v>
      </c>
      <c r="CH492" s="154" t="s">
        <v>199</v>
      </c>
      <c r="CI492" s="154" t="s">
        <v>199</v>
      </c>
      <c r="CJ492" s="154" t="s">
        <v>199</v>
      </c>
      <c r="CK492" s="154" t="s">
        <v>199</v>
      </c>
      <c r="CL492" s="154" t="s">
        <v>199</v>
      </c>
      <c r="CM492" s="154" t="s">
        <v>199</v>
      </c>
      <c r="CN492" s="154" t="s">
        <v>199</v>
      </c>
      <c r="CO492" s="154" t="s">
        <v>199</v>
      </c>
      <c r="CP492" s="154" t="s">
        <v>199</v>
      </c>
      <c r="CQ492" s="154" t="s">
        <v>199</v>
      </c>
      <c r="CR492" s="154" t="s">
        <v>199</v>
      </c>
      <c r="CS492" s="154" t="s">
        <v>199</v>
      </c>
      <c r="CT492" s="154" t="s">
        <v>199</v>
      </c>
      <c r="CU492" s="154" t="s">
        <v>199</v>
      </c>
      <c r="CV492" s="154" t="s">
        <v>199</v>
      </c>
      <c r="CW492" s="154" t="s">
        <v>199</v>
      </c>
      <c r="CX492" s="154" t="s">
        <v>199</v>
      </c>
      <c r="CY492" s="154" t="s">
        <v>199</v>
      </c>
      <c r="CZ492" s="154" t="s">
        <v>199</v>
      </c>
      <c r="DA492" s="154" t="s">
        <v>199</v>
      </c>
      <c r="DB492" s="154" t="s">
        <v>199</v>
      </c>
      <c r="DC492" s="154" t="s">
        <v>199</v>
      </c>
      <c r="DD492" s="154" t="s">
        <v>199</v>
      </c>
      <c r="DE492" s="154" t="s">
        <v>199</v>
      </c>
    </row>
    <row r="493" spans="1:109" x14ac:dyDescent="0.1">
      <c r="A493" s="113" t="s">
        <v>211</v>
      </c>
      <c r="B493" s="154" t="s">
        <v>199</v>
      </c>
      <c r="C493" s="154" t="s">
        <v>199</v>
      </c>
      <c r="D493" s="154" t="s">
        <v>199</v>
      </c>
      <c r="E493" s="154" t="s">
        <v>199</v>
      </c>
      <c r="F493" s="154" t="s">
        <v>199</v>
      </c>
      <c r="G493" s="154" t="s">
        <v>199</v>
      </c>
      <c r="H493" s="154" t="s">
        <v>199</v>
      </c>
      <c r="I493" s="154" t="s">
        <v>199</v>
      </c>
      <c r="J493" s="154" t="s">
        <v>199</v>
      </c>
      <c r="K493" s="154" t="s">
        <v>199</v>
      </c>
      <c r="L493" s="154" t="s">
        <v>199</v>
      </c>
      <c r="M493" s="154" t="s">
        <v>199</v>
      </c>
      <c r="N493" s="154" t="s">
        <v>199</v>
      </c>
      <c r="O493" s="154" t="s">
        <v>199</v>
      </c>
      <c r="P493" s="154" t="s">
        <v>199</v>
      </c>
      <c r="Q493" s="154" t="s">
        <v>199</v>
      </c>
      <c r="R493" s="154" t="s">
        <v>199</v>
      </c>
      <c r="S493" s="154" t="s">
        <v>199</v>
      </c>
      <c r="T493" s="154" t="s">
        <v>199</v>
      </c>
      <c r="U493" s="154" t="s">
        <v>199</v>
      </c>
      <c r="V493" s="154" t="s">
        <v>199</v>
      </c>
      <c r="W493" s="154" t="s">
        <v>199</v>
      </c>
      <c r="X493" s="154" t="s">
        <v>199</v>
      </c>
      <c r="Y493" s="154" t="s">
        <v>199</v>
      </c>
      <c r="Z493" s="154" t="s">
        <v>199</v>
      </c>
      <c r="AA493" s="154" t="s">
        <v>199</v>
      </c>
      <c r="AB493" s="154" t="s">
        <v>199</v>
      </c>
      <c r="AC493" s="153">
        <v>16.600000000000001</v>
      </c>
      <c r="AD493" s="154" t="s">
        <v>199</v>
      </c>
      <c r="AE493" s="154" t="s">
        <v>199</v>
      </c>
      <c r="AF493" s="154" t="s">
        <v>199</v>
      </c>
      <c r="AG493" s="153">
        <v>18.399999999999999</v>
      </c>
      <c r="AH493" s="153">
        <v>18.899999999999999</v>
      </c>
      <c r="AI493" s="153">
        <v>17.5</v>
      </c>
      <c r="AJ493" s="153">
        <v>17</v>
      </c>
      <c r="AK493" s="154" t="s">
        <v>199</v>
      </c>
      <c r="AL493" s="154" t="s">
        <v>199</v>
      </c>
      <c r="AM493" s="154" t="s">
        <v>199</v>
      </c>
      <c r="AN493" s="154" t="s">
        <v>199</v>
      </c>
      <c r="AO493" s="154" t="s">
        <v>199</v>
      </c>
      <c r="AP493" s="154" t="s">
        <v>199</v>
      </c>
      <c r="AQ493" s="154" t="s">
        <v>199</v>
      </c>
      <c r="AR493" s="154" t="s">
        <v>199</v>
      </c>
      <c r="AS493" s="154" t="s">
        <v>199</v>
      </c>
      <c r="AT493" s="154" t="s">
        <v>199</v>
      </c>
      <c r="AU493" s="154" t="s">
        <v>199</v>
      </c>
      <c r="AV493" s="154" t="s">
        <v>199</v>
      </c>
      <c r="AW493" s="154" t="s">
        <v>199</v>
      </c>
      <c r="AX493" s="154" t="s">
        <v>199</v>
      </c>
      <c r="AY493" s="154" t="s">
        <v>199</v>
      </c>
      <c r="AZ493" s="154" t="s">
        <v>199</v>
      </c>
      <c r="BA493" s="154" t="s">
        <v>199</v>
      </c>
      <c r="BB493" s="154" t="s">
        <v>199</v>
      </c>
      <c r="BC493" s="154" t="s">
        <v>199</v>
      </c>
      <c r="BD493" s="154" t="s">
        <v>199</v>
      </c>
      <c r="BE493" s="154" t="s">
        <v>199</v>
      </c>
      <c r="BF493" s="154" t="s">
        <v>199</v>
      </c>
      <c r="BG493" s="154" t="s">
        <v>199</v>
      </c>
      <c r="BH493" s="154" t="s">
        <v>199</v>
      </c>
      <c r="BI493" s="154" t="s">
        <v>199</v>
      </c>
      <c r="BJ493" s="154" t="s">
        <v>199</v>
      </c>
      <c r="BK493" s="154" t="s">
        <v>199</v>
      </c>
      <c r="BL493" s="154" t="s">
        <v>199</v>
      </c>
      <c r="BM493" s="154" t="s">
        <v>199</v>
      </c>
      <c r="BN493" s="154" t="s">
        <v>199</v>
      </c>
      <c r="BO493" s="154" t="s">
        <v>199</v>
      </c>
      <c r="BP493" s="154" t="s">
        <v>199</v>
      </c>
      <c r="BQ493" s="154" t="s">
        <v>199</v>
      </c>
      <c r="BR493" s="154" t="s">
        <v>199</v>
      </c>
      <c r="BS493" s="154" t="s">
        <v>199</v>
      </c>
      <c r="BT493" s="154" t="s">
        <v>199</v>
      </c>
      <c r="BU493" s="154" t="s">
        <v>199</v>
      </c>
      <c r="BV493" s="154" t="s">
        <v>199</v>
      </c>
      <c r="BW493" s="154" t="s">
        <v>199</v>
      </c>
      <c r="BX493" s="154" t="s">
        <v>199</v>
      </c>
      <c r="BY493" s="154" t="s">
        <v>199</v>
      </c>
      <c r="BZ493" s="154" t="s">
        <v>199</v>
      </c>
      <c r="CA493" s="154" t="s">
        <v>199</v>
      </c>
      <c r="CB493" s="154" t="s">
        <v>199</v>
      </c>
      <c r="CC493" s="154" t="s">
        <v>199</v>
      </c>
      <c r="CD493" s="154" t="s">
        <v>199</v>
      </c>
      <c r="CE493" s="154" t="s">
        <v>199</v>
      </c>
      <c r="CF493" s="154" t="s">
        <v>199</v>
      </c>
      <c r="CG493" s="154" t="s">
        <v>199</v>
      </c>
      <c r="CH493" s="154" t="s">
        <v>199</v>
      </c>
      <c r="CI493" s="154" t="s">
        <v>199</v>
      </c>
      <c r="CJ493" s="154" t="s">
        <v>199</v>
      </c>
      <c r="CK493" s="154" t="s">
        <v>199</v>
      </c>
      <c r="CL493" s="154" t="s">
        <v>199</v>
      </c>
      <c r="CM493" s="154" t="s">
        <v>199</v>
      </c>
      <c r="CN493" s="154" t="s">
        <v>199</v>
      </c>
      <c r="CO493" s="154" t="s">
        <v>199</v>
      </c>
      <c r="CP493" s="154" t="s">
        <v>199</v>
      </c>
      <c r="CQ493" s="154" t="s">
        <v>199</v>
      </c>
      <c r="CR493" s="154" t="s">
        <v>199</v>
      </c>
      <c r="CS493" s="154" t="s">
        <v>199</v>
      </c>
      <c r="CT493" s="154" t="s">
        <v>199</v>
      </c>
      <c r="CU493" s="154" t="s">
        <v>199</v>
      </c>
      <c r="CV493" s="154" t="s">
        <v>199</v>
      </c>
      <c r="CW493" s="154" t="s">
        <v>199</v>
      </c>
      <c r="CX493" s="154" t="s">
        <v>199</v>
      </c>
      <c r="CY493" s="154" t="s">
        <v>199</v>
      </c>
      <c r="CZ493" s="154" t="s">
        <v>199</v>
      </c>
      <c r="DA493" s="154" t="s">
        <v>199</v>
      </c>
      <c r="DB493" s="154" t="s">
        <v>199</v>
      </c>
      <c r="DC493" s="154" t="s">
        <v>199</v>
      </c>
      <c r="DD493" s="154" t="s">
        <v>199</v>
      </c>
      <c r="DE493" s="154" t="s">
        <v>199</v>
      </c>
    </row>
    <row r="494" spans="1:109" x14ac:dyDescent="0.1">
      <c r="A494" s="113" t="s">
        <v>212</v>
      </c>
      <c r="B494" s="154" t="s">
        <v>199</v>
      </c>
      <c r="C494" s="154" t="s">
        <v>199</v>
      </c>
      <c r="D494" s="154" t="s">
        <v>199</v>
      </c>
      <c r="E494" s="154" t="s">
        <v>199</v>
      </c>
      <c r="F494" s="154" t="s">
        <v>199</v>
      </c>
      <c r="G494" s="154" t="s">
        <v>199</v>
      </c>
      <c r="H494" s="154" t="s">
        <v>199</v>
      </c>
      <c r="I494" s="154" t="s">
        <v>199</v>
      </c>
      <c r="J494" s="154" t="s">
        <v>199</v>
      </c>
      <c r="K494" s="154" t="s">
        <v>199</v>
      </c>
      <c r="L494" s="154" t="s">
        <v>199</v>
      </c>
      <c r="M494" s="154" t="s">
        <v>199</v>
      </c>
      <c r="N494" s="154" t="s">
        <v>199</v>
      </c>
      <c r="O494" s="154" t="s">
        <v>199</v>
      </c>
      <c r="P494" s="154" t="s">
        <v>199</v>
      </c>
      <c r="Q494" s="154" t="s">
        <v>199</v>
      </c>
      <c r="R494" s="154" t="s">
        <v>199</v>
      </c>
      <c r="S494" s="154" t="s">
        <v>199</v>
      </c>
      <c r="T494" s="154" t="s">
        <v>199</v>
      </c>
      <c r="U494" s="154" t="s">
        <v>199</v>
      </c>
      <c r="V494" s="154" t="s">
        <v>199</v>
      </c>
      <c r="W494" s="154" t="s">
        <v>199</v>
      </c>
      <c r="X494" s="154" t="s">
        <v>199</v>
      </c>
      <c r="Y494" s="154" t="s">
        <v>199</v>
      </c>
      <c r="Z494" s="154" t="s">
        <v>199</v>
      </c>
      <c r="AA494" s="154" t="s">
        <v>199</v>
      </c>
      <c r="AB494" s="154" t="s">
        <v>199</v>
      </c>
      <c r="AC494" s="153">
        <v>16.600000000000001</v>
      </c>
      <c r="AD494" s="154" t="s">
        <v>199</v>
      </c>
      <c r="AE494" s="154" t="s">
        <v>199</v>
      </c>
      <c r="AF494" s="154" t="s">
        <v>199</v>
      </c>
      <c r="AG494" s="153">
        <v>18.399999999999999</v>
      </c>
      <c r="AH494" s="153">
        <v>18.899999999999999</v>
      </c>
      <c r="AI494" s="153">
        <v>17.5</v>
      </c>
      <c r="AJ494" s="153">
        <v>17</v>
      </c>
      <c r="AK494" s="154" t="s">
        <v>199</v>
      </c>
      <c r="AL494" s="154" t="s">
        <v>199</v>
      </c>
      <c r="AM494" s="154" t="s">
        <v>199</v>
      </c>
      <c r="AN494" s="154" t="s">
        <v>199</v>
      </c>
      <c r="AO494" s="154" t="s">
        <v>199</v>
      </c>
      <c r="AP494" s="154" t="s">
        <v>199</v>
      </c>
      <c r="AQ494" s="154" t="s">
        <v>199</v>
      </c>
      <c r="AR494" s="154" t="s">
        <v>199</v>
      </c>
      <c r="AS494" s="154" t="s">
        <v>199</v>
      </c>
      <c r="AT494" s="154" t="s">
        <v>199</v>
      </c>
      <c r="AU494" s="154" t="s">
        <v>199</v>
      </c>
      <c r="AV494" s="154" t="s">
        <v>199</v>
      </c>
      <c r="AW494" s="154" t="s">
        <v>199</v>
      </c>
      <c r="AX494" s="154" t="s">
        <v>199</v>
      </c>
      <c r="AY494" s="154" t="s">
        <v>199</v>
      </c>
      <c r="AZ494" s="154" t="s">
        <v>199</v>
      </c>
      <c r="BA494" s="154" t="s">
        <v>199</v>
      </c>
      <c r="BB494" s="154" t="s">
        <v>199</v>
      </c>
      <c r="BC494" s="154" t="s">
        <v>199</v>
      </c>
      <c r="BD494" s="154" t="s">
        <v>199</v>
      </c>
      <c r="BE494" s="154" t="s">
        <v>199</v>
      </c>
      <c r="BF494" s="154" t="s">
        <v>199</v>
      </c>
      <c r="BG494" s="154" t="s">
        <v>199</v>
      </c>
      <c r="BH494" s="154" t="s">
        <v>199</v>
      </c>
      <c r="BI494" s="154" t="s">
        <v>199</v>
      </c>
      <c r="BJ494" s="154" t="s">
        <v>199</v>
      </c>
      <c r="BK494" s="154" t="s">
        <v>199</v>
      </c>
      <c r="BL494" s="154" t="s">
        <v>199</v>
      </c>
      <c r="BM494" s="154" t="s">
        <v>199</v>
      </c>
      <c r="BN494" s="154" t="s">
        <v>199</v>
      </c>
      <c r="BO494" s="154" t="s">
        <v>199</v>
      </c>
      <c r="BP494" s="154" t="s">
        <v>199</v>
      </c>
      <c r="BQ494" s="154" t="s">
        <v>199</v>
      </c>
      <c r="BR494" s="154" t="s">
        <v>199</v>
      </c>
      <c r="BS494" s="154" t="s">
        <v>199</v>
      </c>
      <c r="BT494" s="154" t="s">
        <v>199</v>
      </c>
      <c r="BU494" s="154" t="s">
        <v>199</v>
      </c>
      <c r="BV494" s="154" t="s">
        <v>199</v>
      </c>
      <c r="BW494" s="154" t="s">
        <v>199</v>
      </c>
      <c r="BX494" s="154" t="s">
        <v>199</v>
      </c>
      <c r="BY494" s="154" t="s">
        <v>199</v>
      </c>
      <c r="BZ494" s="154" t="s">
        <v>199</v>
      </c>
      <c r="CA494" s="154" t="s">
        <v>199</v>
      </c>
      <c r="CB494" s="154" t="s">
        <v>199</v>
      </c>
      <c r="CC494" s="154" t="s">
        <v>199</v>
      </c>
      <c r="CD494" s="154" t="s">
        <v>199</v>
      </c>
      <c r="CE494" s="154" t="s">
        <v>199</v>
      </c>
      <c r="CF494" s="154" t="s">
        <v>199</v>
      </c>
      <c r="CG494" s="154" t="s">
        <v>199</v>
      </c>
      <c r="CH494" s="154" t="s">
        <v>199</v>
      </c>
      <c r="CI494" s="154" t="s">
        <v>199</v>
      </c>
      <c r="CJ494" s="154" t="s">
        <v>199</v>
      </c>
      <c r="CK494" s="154" t="s">
        <v>199</v>
      </c>
      <c r="CL494" s="154" t="s">
        <v>199</v>
      </c>
      <c r="CM494" s="154" t="s">
        <v>199</v>
      </c>
      <c r="CN494" s="154" t="s">
        <v>199</v>
      </c>
      <c r="CO494" s="154" t="s">
        <v>199</v>
      </c>
      <c r="CP494" s="154" t="s">
        <v>199</v>
      </c>
      <c r="CQ494" s="154" t="s">
        <v>199</v>
      </c>
      <c r="CR494" s="154" t="s">
        <v>199</v>
      </c>
      <c r="CS494" s="154" t="s">
        <v>199</v>
      </c>
      <c r="CT494" s="154" t="s">
        <v>199</v>
      </c>
      <c r="CU494" s="154" t="s">
        <v>199</v>
      </c>
      <c r="CV494" s="154" t="s">
        <v>199</v>
      </c>
      <c r="CW494" s="154" t="s">
        <v>199</v>
      </c>
      <c r="CX494" s="154" t="s">
        <v>199</v>
      </c>
      <c r="CY494" s="154" t="s">
        <v>199</v>
      </c>
      <c r="CZ494" s="154" t="s">
        <v>199</v>
      </c>
      <c r="DA494" s="154" t="s">
        <v>199</v>
      </c>
      <c r="DB494" s="154" t="s">
        <v>199</v>
      </c>
      <c r="DC494" s="154" t="s">
        <v>199</v>
      </c>
      <c r="DD494" s="154" t="s">
        <v>199</v>
      </c>
      <c r="DE494" s="154" t="s">
        <v>199</v>
      </c>
    </row>
    <row r="495" spans="1:109" x14ac:dyDescent="0.1">
      <c r="A495" s="113" t="s">
        <v>213</v>
      </c>
      <c r="B495" s="154" t="s">
        <v>199</v>
      </c>
      <c r="C495" s="154" t="s">
        <v>199</v>
      </c>
      <c r="D495" s="154" t="s">
        <v>199</v>
      </c>
      <c r="E495" s="154" t="s">
        <v>199</v>
      </c>
      <c r="F495" s="154" t="s">
        <v>199</v>
      </c>
      <c r="G495" s="154" t="s">
        <v>199</v>
      </c>
      <c r="H495" s="154" t="s">
        <v>199</v>
      </c>
      <c r="I495" s="154" t="s">
        <v>199</v>
      </c>
      <c r="J495" s="154" t="s">
        <v>199</v>
      </c>
      <c r="K495" s="154" t="s">
        <v>199</v>
      </c>
      <c r="L495" s="154" t="s">
        <v>199</v>
      </c>
      <c r="M495" s="154" t="s">
        <v>199</v>
      </c>
      <c r="N495" s="154" t="s">
        <v>199</v>
      </c>
      <c r="O495" s="154" t="s">
        <v>199</v>
      </c>
      <c r="P495" s="154" t="s">
        <v>199</v>
      </c>
      <c r="Q495" s="154" t="s">
        <v>199</v>
      </c>
      <c r="R495" s="154" t="s">
        <v>199</v>
      </c>
      <c r="S495" s="154" t="s">
        <v>199</v>
      </c>
      <c r="T495" s="154" t="s">
        <v>199</v>
      </c>
      <c r="U495" s="154" t="s">
        <v>199</v>
      </c>
      <c r="V495" s="154" t="s">
        <v>199</v>
      </c>
      <c r="W495" s="154" t="s">
        <v>199</v>
      </c>
      <c r="X495" s="154" t="s">
        <v>199</v>
      </c>
      <c r="Y495" s="154" t="s">
        <v>199</v>
      </c>
      <c r="Z495" s="154" t="s">
        <v>199</v>
      </c>
      <c r="AA495" s="154" t="s">
        <v>199</v>
      </c>
      <c r="AB495" s="154" t="s">
        <v>199</v>
      </c>
      <c r="AC495" s="153">
        <v>16.600000000000001</v>
      </c>
      <c r="AD495" s="154" t="s">
        <v>199</v>
      </c>
      <c r="AE495" s="154" t="s">
        <v>199</v>
      </c>
      <c r="AF495" s="154" t="s">
        <v>199</v>
      </c>
      <c r="AG495" s="153">
        <v>18.399999999999999</v>
      </c>
      <c r="AH495" s="153">
        <v>18.899999999999999</v>
      </c>
      <c r="AI495" s="153">
        <v>17.5</v>
      </c>
      <c r="AJ495" s="153">
        <v>17</v>
      </c>
      <c r="AK495" s="154" t="s">
        <v>199</v>
      </c>
      <c r="AL495" s="154" t="s">
        <v>199</v>
      </c>
      <c r="AM495" s="154" t="s">
        <v>199</v>
      </c>
      <c r="AN495" s="154" t="s">
        <v>199</v>
      </c>
      <c r="AO495" s="154" t="s">
        <v>199</v>
      </c>
      <c r="AP495" s="154" t="s">
        <v>199</v>
      </c>
      <c r="AQ495" s="154" t="s">
        <v>199</v>
      </c>
      <c r="AR495" s="154" t="s">
        <v>199</v>
      </c>
      <c r="AS495" s="154" t="s">
        <v>199</v>
      </c>
      <c r="AT495" s="154" t="s">
        <v>199</v>
      </c>
      <c r="AU495" s="154" t="s">
        <v>199</v>
      </c>
      <c r="AV495" s="154" t="s">
        <v>199</v>
      </c>
      <c r="AW495" s="154" t="s">
        <v>199</v>
      </c>
      <c r="AX495" s="154" t="s">
        <v>199</v>
      </c>
      <c r="AY495" s="154" t="s">
        <v>199</v>
      </c>
      <c r="AZ495" s="154" t="s">
        <v>199</v>
      </c>
      <c r="BA495" s="154" t="s">
        <v>199</v>
      </c>
      <c r="BB495" s="154" t="s">
        <v>199</v>
      </c>
      <c r="BC495" s="154" t="s">
        <v>199</v>
      </c>
      <c r="BD495" s="154" t="s">
        <v>199</v>
      </c>
      <c r="BE495" s="154" t="s">
        <v>199</v>
      </c>
      <c r="BF495" s="154" t="s">
        <v>199</v>
      </c>
      <c r="BG495" s="154" t="s">
        <v>199</v>
      </c>
      <c r="BH495" s="154" t="s">
        <v>199</v>
      </c>
      <c r="BI495" s="154" t="s">
        <v>199</v>
      </c>
      <c r="BJ495" s="154" t="s">
        <v>199</v>
      </c>
      <c r="BK495" s="154" t="s">
        <v>199</v>
      </c>
      <c r="BL495" s="154" t="s">
        <v>199</v>
      </c>
      <c r="BM495" s="154" t="s">
        <v>199</v>
      </c>
      <c r="BN495" s="154" t="s">
        <v>199</v>
      </c>
      <c r="BO495" s="154" t="s">
        <v>199</v>
      </c>
      <c r="BP495" s="154" t="s">
        <v>199</v>
      </c>
      <c r="BQ495" s="154" t="s">
        <v>199</v>
      </c>
      <c r="BR495" s="154" t="s">
        <v>199</v>
      </c>
      <c r="BS495" s="154" t="s">
        <v>199</v>
      </c>
      <c r="BT495" s="154" t="s">
        <v>199</v>
      </c>
      <c r="BU495" s="154" t="s">
        <v>199</v>
      </c>
      <c r="BV495" s="154" t="s">
        <v>199</v>
      </c>
      <c r="BW495" s="154" t="s">
        <v>199</v>
      </c>
      <c r="BX495" s="154" t="s">
        <v>199</v>
      </c>
      <c r="BY495" s="154" t="s">
        <v>199</v>
      </c>
      <c r="BZ495" s="154" t="s">
        <v>199</v>
      </c>
      <c r="CA495" s="154" t="s">
        <v>199</v>
      </c>
      <c r="CB495" s="154" t="s">
        <v>199</v>
      </c>
      <c r="CC495" s="154" t="s">
        <v>199</v>
      </c>
      <c r="CD495" s="154" t="s">
        <v>199</v>
      </c>
      <c r="CE495" s="154" t="s">
        <v>199</v>
      </c>
      <c r="CF495" s="154" t="s">
        <v>199</v>
      </c>
      <c r="CG495" s="154" t="s">
        <v>199</v>
      </c>
      <c r="CH495" s="154" t="s">
        <v>199</v>
      </c>
      <c r="CI495" s="154" t="s">
        <v>199</v>
      </c>
      <c r="CJ495" s="154" t="s">
        <v>199</v>
      </c>
      <c r="CK495" s="154" t="s">
        <v>199</v>
      </c>
      <c r="CL495" s="154" t="s">
        <v>199</v>
      </c>
      <c r="CM495" s="154" t="s">
        <v>199</v>
      </c>
      <c r="CN495" s="154" t="s">
        <v>199</v>
      </c>
      <c r="CO495" s="154" t="s">
        <v>199</v>
      </c>
      <c r="CP495" s="154" t="s">
        <v>199</v>
      </c>
      <c r="CQ495" s="154" t="s">
        <v>199</v>
      </c>
      <c r="CR495" s="154" t="s">
        <v>199</v>
      </c>
      <c r="CS495" s="154" t="s">
        <v>199</v>
      </c>
      <c r="CT495" s="154" t="s">
        <v>199</v>
      </c>
      <c r="CU495" s="154" t="s">
        <v>199</v>
      </c>
      <c r="CV495" s="154" t="s">
        <v>199</v>
      </c>
      <c r="CW495" s="154" t="s">
        <v>199</v>
      </c>
      <c r="CX495" s="154" t="s">
        <v>199</v>
      </c>
      <c r="CY495" s="154" t="s">
        <v>199</v>
      </c>
      <c r="CZ495" s="154" t="s">
        <v>199</v>
      </c>
      <c r="DA495" s="154" t="s">
        <v>199</v>
      </c>
      <c r="DB495" s="154" t="s">
        <v>199</v>
      </c>
      <c r="DC495" s="154" t="s">
        <v>199</v>
      </c>
      <c r="DD495" s="154" t="s">
        <v>199</v>
      </c>
      <c r="DE495" s="154" t="s">
        <v>199</v>
      </c>
    </row>
    <row r="496" spans="1:109" x14ac:dyDescent="0.1">
      <c r="A496" s="113" t="s">
        <v>214</v>
      </c>
      <c r="B496" s="154" t="s">
        <v>199</v>
      </c>
      <c r="C496" s="154" t="s">
        <v>199</v>
      </c>
      <c r="D496" s="154" t="s">
        <v>199</v>
      </c>
      <c r="E496" s="154" t="s">
        <v>199</v>
      </c>
      <c r="F496" s="154" t="s">
        <v>199</v>
      </c>
      <c r="G496" s="154" t="s">
        <v>199</v>
      </c>
      <c r="H496" s="154" t="s">
        <v>199</v>
      </c>
      <c r="I496" s="154" t="s">
        <v>199</v>
      </c>
      <c r="J496" s="154" t="s">
        <v>199</v>
      </c>
      <c r="K496" s="154" t="s">
        <v>199</v>
      </c>
      <c r="L496" s="154" t="s">
        <v>199</v>
      </c>
      <c r="M496" s="154" t="s">
        <v>199</v>
      </c>
      <c r="N496" s="154" t="s">
        <v>199</v>
      </c>
      <c r="O496" s="154" t="s">
        <v>199</v>
      </c>
      <c r="P496" s="154" t="s">
        <v>199</v>
      </c>
      <c r="Q496" s="154" t="s">
        <v>199</v>
      </c>
      <c r="R496" s="154" t="s">
        <v>199</v>
      </c>
      <c r="S496" s="154" t="s">
        <v>199</v>
      </c>
      <c r="T496" s="154" t="s">
        <v>199</v>
      </c>
      <c r="U496" s="154" t="s">
        <v>199</v>
      </c>
      <c r="V496" s="154" t="s">
        <v>199</v>
      </c>
      <c r="W496" s="154" t="s">
        <v>199</v>
      </c>
      <c r="X496" s="154" t="s">
        <v>199</v>
      </c>
      <c r="Y496" s="154" t="s">
        <v>199</v>
      </c>
      <c r="Z496" s="154" t="s">
        <v>199</v>
      </c>
      <c r="AA496" s="154" t="s">
        <v>199</v>
      </c>
      <c r="AB496" s="154" t="s">
        <v>199</v>
      </c>
      <c r="AC496" s="148">
        <v>0</v>
      </c>
      <c r="AD496" s="154" t="s">
        <v>199</v>
      </c>
      <c r="AE496" s="154" t="s">
        <v>199</v>
      </c>
      <c r="AF496" s="154" t="s">
        <v>199</v>
      </c>
      <c r="AG496" s="148">
        <v>0</v>
      </c>
      <c r="AH496" s="148">
        <v>0</v>
      </c>
      <c r="AI496" s="148">
        <v>0</v>
      </c>
      <c r="AJ496" s="148">
        <v>0</v>
      </c>
      <c r="AK496" s="154" t="s">
        <v>199</v>
      </c>
      <c r="AL496" s="154" t="s">
        <v>199</v>
      </c>
      <c r="AM496" s="154" t="s">
        <v>199</v>
      </c>
      <c r="AN496" s="154" t="s">
        <v>199</v>
      </c>
      <c r="AO496" s="154" t="s">
        <v>199</v>
      </c>
      <c r="AP496" s="154" t="s">
        <v>199</v>
      </c>
      <c r="AQ496" s="154" t="s">
        <v>199</v>
      </c>
      <c r="AR496" s="154" t="s">
        <v>199</v>
      </c>
      <c r="AS496" s="154" t="s">
        <v>199</v>
      </c>
      <c r="AT496" s="154" t="s">
        <v>199</v>
      </c>
      <c r="AU496" s="154" t="s">
        <v>199</v>
      </c>
      <c r="AV496" s="154" t="s">
        <v>199</v>
      </c>
      <c r="AW496" s="154" t="s">
        <v>199</v>
      </c>
      <c r="AX496" s="154" t="s">
        <v>199</v>
      </c>
      <c r="AY496" s="154" t="s">
        <v>199</v>
      </c>
      <c r="AZ496" s="154" t="s">
        <v>199</v>
      </c>
      <c r="BA496" s="154" t="s">
        <v>199</v>
      </c>
      <c r="BB496" s="154" t="s">
        <v>199</v>
      </c>
      <c r="BC496" s="154" t="s">
        <v>199</v>
      </c>
      <c r="BD496" s="154" t="s">
        <v>199</v>
      </c>
      <c r="BE496" s="154" t="s">
        <v>199</v>
      </c>
      <c r="BF496" s="154" t="s">
        <v>199</v>
      </c>
      <c r="BG496" s="154" t="s">
        <v>199</v>
      </c>
      <c r="BH496" s="154" t="s">
        <v>199</v>
      </c>
      <c r="BI496" s="154" t="s">
        <v>199</v>
      </c>
      <c r="BJ496" s="154" t="s">
        <v>199</v>
      </c>
      <c r="BK496" s="154" t="s">
        <v>199</v>
      </c>
      <c r="BL496" s="154" t="s">
        <v>199</v>
      </c>
      <c r="BM496" s="154" t="s">
        <v>199</v>
      </c>
      <c r="BN496" s="154" t="s">
        <v>199</v>
      </c>
      <c r="BO496" s="154" t="s">
        <v>199</v>
      </c>
      <c r="BP496" s="154" t="s">
        <v>199</v>
      </c>
      <c r="BQ496" s="154" t="s">
        <v>199</v>
      </c>
      <c r="BR496" s="154" t="s">
        <v>199</v>
      </c>
      <c r="BS496" s="154" t="s">
        <v>199</v>
      </c>
      <c r="BT496" s="154" t="s">
        <v>199</v>
      </c>
      <c r="BU496" s="154" t="s">
        <v>199</v>
      </c>
      <c r="BV496" s="154" t="s">
        <v>199</v>
      </c>
      <c r="BW496" s="154" t="s">
        <v>199</v>
      </c>
      <c r="BX496" s="154" t="s">
        <v>199</v>
      </c>
      <c r="BY496" s="154" t="s">
        <v>199</v>
      </c>
      <c r="BZ496" s="154" t="s">
        <v>199</v>
      </c>
      <c r="CA496" s="154" t="s">
        <v>199</v>
      </c>
      <c r="CB496" s="154" t="s">
        <v>199</v>
      </c>
      <c r="CC496" s="154" t="s">
        <v>199</v>
      </c>
      <c r="CD496" s="154" t="s">
        <v>199</v>
      </c>
      <c r="CE496" s="154" t="s">
        <v>199</v>
      </c>
      <c r="CF496" s="154" t="s">
        <v>199</v>
      </c>
      <c r="CG496" s="154" t="s">
        <v>199</v>
      </c>
      <c r="CH496" s="154" t="s">
        <v>199</v>
      </c>
      <c r="CI496" s="154" t="s">
        <v>199</v>
      </c>
      <c r="CJ496" s="154" t="s">
        <v>199</v>
      </c>
      <c r="CK496" s="154" t="s">
        <v>199</v>
      </c>
      <c r="CL496" s="154" t="s">
        <v>199</v>
      </c>
      <c r="CM496" s="154" t="s">
        <v>199</v>
      </c>
      <c r="CN496" s="154" t="s">
        <v>199</v>
      </c>
      <c r="CO496" s="154" t="s">
        <v>199</v>
      </c>
      <c r="CP496" s="154" t="s">
        <v>199</v>
      </c>
      <c r="CQ496" s="154" t="s">
        <v>199</v>
      </c>
      <c r="CR496" s="154" t="s">
        <v>199</v>
      </c>
      <c r="CS496" s="154" t="s">
        <v>199</v>
      </c>
      <c r="CT496" s="154" t="s">
        <v>199</v>
      </c>
      <c r="CU496" s="154" t="s">
        <v>199</v>
      </c>
      <c r="CV496" s="154" t="s">
        <v>199</v>
      </c>
      <c r="CW496" s="154" t="s">
        <v>199</v>
      </c>
      <c r="CX496" s="154" t="s">
        <v>199</v>
      </c>
      <c r="CY496" s="154" t="s">
        <v>199</v>
      </c>
      <c r="CZ496" s="154" t="s">
        <v>199</v>
      </c>
      <c r="DA496" s="154" t="s">
        <v>199</v>
      </c>
      <c r="DB496" s="154" t="s">
        <v>199</v>
      </c>
      <c r="DC496" s="154" t="s">
        <v>199</v>
      </c>
      <c r="DD496" s="154" t="s">
        <v>199</v>
      </c>
      <c r="DE496" s="154" t="s">
        <v>199</v>
      </c>
    </row>
    <row r="497" spans="1:109" x14ac:dyDescent="0.1">
      <c r="A497" s="113" t="s">
        <v>215</v>
      </c>
      <c r="B497" s="154" t="s">
        <v>199</v>
      </c>
      <c r="C497" s="154" t="s">
        <v>199</v>
      </c>
      <c r="D497" s="154" t="s">
        <v>199</v>
      </c>
      <c r="E497" s="154" t="s">
        <v>199</v>
      </c>
      <c r="F497" s="154" t="s">
        <v>199</v>
      </c>
      <c r="G497" s="154" t="s">
        <v>199</v>
      </c>
      <c r="H497" s="154" t="s">
        <v>199</v>
      </c>
      <c r="I497" s="154" t="s">
        <v>199</v>
      </c>
      <c r="J497" s="154" t="s">
        <v>199</v>
      </c>
      <c r="K497" s="154" t="s">
        <v>199</v>
      </c>
      <c r="L497" s="154" t="s">
        <v>199</v>
      </c>
      <c r="M497" s="154" t="s">
        <v>199</v>
      </c>
      <c r="N497" s="154" t="s">
        <v>199</v>
      </c>
      <c r="O497" s="154" t="s">
        <v>199</v>
      </c>
      <c r="P497" s="154" t="s">
        <v>199</v>
      </c>
      <c r="Q497" s="154" t="s">
        <v>199</v>
      </c>
      <c r="R497" s="154" t="s">
        <v>199</v>
      </c>
      <c r="S497" s="154" t="s">
        <v>199</v>
      </c>
      <c r="T497" s="154" t="s">
        <v>199</v>
      </c>
      <c r="U497" s="154" t="s">
        <v>199</v>
      </c>
      <c r="V497" s="154" t="s">
        <v>199</v>
      </c>
      <c r="W497" s="154" t="s">
        <v>199</v>
      </c>
      <c r="X497" s="154" t="s">
        <v>199</v>
      </c>
      <c r="Y497" s="154" t="s">
        <v>199</v>
      </c>
      <c r="Z497" s="154" t="s">
        <v>199</v>
      </c>
      <c r="AA497" s="154" t="s">
        <v>199</v>
      </c>
      <c r="AB497" s="154" t="s">
        <v>199</v>
      </c>
      <c r="AC497" s="154" t="s">
        <v>177</v>
      </c>
      <c r="AD497" s="154" t="s">
        <v>199</v>
      </c>
      <c r="AE497" s="154" t="s">
        <v>199</v>
      </c>
      <c r="AF497" s="154" t="s">
        <v>199</v>
      </c>
      <c r="AG497" s="154" t="s">
        <v>177</v>
      </c>
      <c r="AH497" s="154" t="s">
        <v>177</v>
      </c>
      <c r="AI497" s="154" t="s">
        <v>177</v>
      </c>
      <c r="AJ497" s="154" t="s">
        <v>177</v>
      </c>
      <c r="AK497" s="154" t="s">
        <v>199</v>
      </c>
      <c r="AL497" s="154" t="s">
        <v>199</v>
      </c>
      <c r="AM497" s="154" t="s">
        <v>199</v>
      </c>
      <c r="AN497" s="154" t="s">
        <v>199</v>
      </c>
      <c r="AO497" s="154" t="s">
        <v>199</v>
      </c>
      <c r="AP497" s="154" t="s">
        <v>199</v>
      </c>
      <c r="AQ497" s="154" t="s">
        <v>199</v>
      </c>
      <c r="AR497" s="154" t="s">
        <v>199</v>
      </c>
      <c r="AS497" s="154" t="s">
        <v>199</v>
      </c>
      <c r="AT497" s="154" t="s">
        <v>199</v>
      </c>
      <c r="AU497" s="154" t="s">
        <v>199</v>
      </c>
      <c r="AV497" s="154" t="s">
        <v>199</v>
      </c>
      <c r="AW497" s="154" t="s">
        <v>199</v>
      </c>
      <c r="AX497" s="154" t="s">
        <v>199</v>
      </c>
      <c r="AY497" s="154" t="s">
        <v>199</v>
      </c>
      <c r="AZ497" s="154" t="s">
        <v>199</v>
      </c>
      <c r="BA497" s="154" t="s">
        <v>199</v>
      </c>
      <c r="BB497" s="154" t="s">
        <v>199</v>
      </c>
      <c r="BC497" s="154" t="s">
        <v>199</v>
      </c>
      <c r="BD497" s="154" t="s">
        <v>199</v>
      </c>
      <c r="BE497" s="154" t="s">
        <v>199</v>
      </c>
      <c r="BF497" s="154" t="s">
        <v>199</v>
      </c>
      <c r="BG497" s="154" t="s">
        <v>199</v>
      </c>
      <c r="BH497" s="154" t="s">
        <v>199</v>
      </c>
      <c r="BI497" s="154" t="s">
        <v>199</v>
      </c>
      <c r="BJ497" s="154" t="s">
        <v>199</v>
      </c>
      <c r="BK497" s="154" t="s">
        <v>199</v>
      </c>
      <c r="BL497" s="154" t="s">
        <v>199</v>
      </c>
      <c r="BM497" s="154" t="s">
        <v>199</v>
      </c>
      <c r="BN497" s="154" t="s">
        <v>199</v>
      </c>
      <c r="BO497" s="154" t="s">
        <v>199</v>
      </c>
      <c r="BP497" s="154" t="s">
        <v>199</v>
      </c>
      <c r="BQ497" s="154" t="s">
        <v>199</v>
      </c>
      <c r="BR497" s="154" t="s">
        <v>199</v>
      </c>
      <c r="BS497" s="154" t="s">
        <v>199</v>
      </c>
      <c r="BT497" s="154" t="s">
        <v>199</v>
      </c>
      <c r="BU497" s="154" t="s">
        <v>199</v>
      </c>
      <c r="BV497" s="154" t="s">
        <v>199</v>
      </c>
      <c r="BW497" s="154" t="s">
        <v>199</v>
      </c>
      <c r="BX497" s="154" t="s">
        <v>199</v>
      </c>
      <c r="BY497" s="154" t="s">
        <v>199</v>
      </c>
      <c r="BZ497" s="154" t="s">
        <v>199</v>
      </c>
      <c r="CA497" s="154" t="s">
        <v>199</v>
      </c>
      <c r="CB497" s="154" t="s">
        <v>199</v>
      </c>
      <c r="CC497" s="154" t="s">
        <v>199</v>
      </c>
      <c r="CD497" s="154" t="s">
        <v>199</v>
      </c>
      <c r="CE497" s="154" t="s">
        <v>199</v>
      </c>
      <c r="CF497" s="154" t="s">
        <v>199</v>
      </c>
      <c r="CG497" s="154" t="s">
        <v>199</v>
      </c>
      <c r="CH497" s="154" t="s">
        <v>199</v>
      </c>
      <c r="CI497" s="154" t="s">
        <v>199</v>
      </c>
      <c r="CJ497" s="154" t="s">
        <v>199</v>
      </c>
      <c r="CK497" s="154" t="s">
        <v>199</v>
      </c>
      <c r="CL497" s="154" t="s">
        <v>199</v>
      </c>
      <c r="CM497" s="154" t="s">
        <v>199</v>
      </c>
      <c r="CN497" s="154" t="s">
        <v>199</v>
      </c>
      <c r="CO497" s="154" t="s">
        <v>199</v>
      </c>
      <c r="CP497" s="154" t="s">
        <v>199</v>
      </c>
      <c r="CQ497" s="154" t="s">
        <v>199</v>
      </c>
      <c r="CR497" s="154" t="s">
        <v>199</v>
      </c>
      <c r="CS497" s="154" t="s">
        <v>199</v>
      </c>
      <c r="CT497" s="154" t="s">
        <v>199</v>
      </c>
      <c r="CU497" s="154" t="s">
        <v>199</v>
      </c>
      <c r="CV497" s="154" t="s">
        <v>199</v>
      </c>
      <c r="CW497" s="154" t="s">
        <v>199</v>
      </c>
      <c r="CX497" s="154" t="s">
        <v>199</v>
      </c>
      <c r="CY497" s="154" t="s">
        <v>199</v>
      </c>
      <c r="CZ497" s="154" t="s">
        <v>199</v>
      </c>
      <c r="DA497" s="154" t="s">
        <v>199</v>
      </c>
      <c r="DB497" s="154" t="s">
        <v>199</v>
      </c>
      <c r="DC497" s="154" t="s">
        <v>199</v>
      </c>
      <c r="DD497" s="154" t="s">
        <v>199</v>
      </c>
      <c r="DE497" s="154" t="s">
        <v>199</v>
      </c>
    </row>
    <row r="498" spans="1:109" x14ac:dyDescent="0.1">
      <c r="A498" s="113" t="s">
        <v>237</v>
      </c>
      <c r="B498" s="154" t="s">
        <v>199</v>
      </c>
      <c r="C498" s="154" t="s">
        <v>199</v>
      </c>
      <c r="D498" s="154" t="s">
        <v>199</v>
      </c>
      <c r="E498" s="154" t="s">
        <v>199</v>
      </c>
      <c r="F498" s="154" t="s">
        <v>199</v>
      </c>
      <c r="G498" s="154" t="s">
        <v>199</v>
      </c>
      <c r="H498" s="154" t="s">
        <v>199</v>
      </c>
      <c r="I498" s="154" t="s">
        <v>199</v>
      </c>
      <c r="J498" s="154" t="s">
        <v>199</v>
      </c>
      <c r="K498" s="154" t="s">
        <v>199</v>
      </c>
      <c r="L498" s="154" t="s">
        <v>199</v>
      </c>
      <c r="M498" s="154" t="s">
        <v>199</v>
      </c>
      <c r="N498" s="154" t="s">
        <v>199</v>
      </c>
      <c r="O498" s="154" t="s">
        <v>199</v>
      </c>
      <c r="P498" s="154" t="s">
        <v>199</v>
      </c>
      <c r="Q498" s="154" t="s">
        <v>199</v>
      </c>
      <c r="R498" s="154" t="s">
        <v>199</v>
      </c>
      <c r="S498" s="154" t="s">
        <v>199</v>
      </c>
      <c r="T498" s="154" t="s">
        <v>199</v>
      </c>
      <c r="U498" s="154" t="s">
        <v>199</v>
      </c>
      <c r="V498" s="154" t="s">
        <v>199</v>
      </c>
      <c r="W498" s="154" t="s">
        <v>199</v>
      </c>
      <c r="X498" s="154" t="s">
        <v>199</v>
      </c>
      <c r="Y498" s="154" t="s">
        <v>199</v>
      </c>
      <c r="Z498" s="154" t="s">
        <v>199</v>
      </c>
      <c r="AA498" s="154" t="s">
        <v>199</v>
      </c>
      <c r="AB498" s="154" t="s">
        <v>199</v>
      </c>
      <c r="AC498" s="154" t="s">
        <v>238</v>
      </c>
      <c r="AD498" s="154" t="s">
        <v>199</v>
      </c>
      <c r="AE498" s="154" t="s">
        <v>199</v>
      </c>
      <c r="AF498" s="154" t="s">
        <v>199</v>
      </c>
      <c r="AG498" s="154" t="s">
        <v>238</v>
      </c>
      <c r="AH498" s="154" t="s">
        <v>238</v>
      </c>
      <c r="AI498" s="154" t="s">
        <v>238</v>
      </c>
      <c r="AJ498" s="154" t="s">
        <v>238</v>
      </c>
      <c r="AK498" s="154" t="s">
        <v>199</v>
      </c>
      <c r="AL498" s="154" t="s">
        <v>199</v>
      </c>
      <c r="AM498" s="154" t="s">
        <v>199</v>
      </c>
      <c r="AN498" s="154" t="s">
        <v>199</v>
      </c>
      <c r="AO498" s="154" t="s">
        <v>199</v>
      </c>
      <c r="AP498" s="154" t="s">
        <v>199</v>
      </c>
      <c r="AQ498" s="154" t="s">
        <v>199</v>
      </c>
      <c r="AR498" s="154" t="s">
        <v>199</v>
      </c>
      <c r="AS498" s="154" t="s">
        <v>199</v>
      </c>
      <c r="AT498" s="154" t="s">
        <v>199</v>
      </c>
      <c r="AU498" s="154" t="s">
        <v>199</v>
      </c>
      <c r="AV498" s="154" t="s">
        <v>199</v>
      </c>
      <c r="AW498" s="154" t="s">
        <v>199</v>
      </c>
      <c r="AX498" s="154" t="s">
        <v>199</v>
      </c>
      <c r="AY498" s="154" t="s">
        <v>199</v>
      </c>
      <c r="AZ498" s="154" t="s">
        <v>199</v>
      </c>
      <c r="BA498" s="154" t="s">
        <v>199</v>
      </c>
      <c r="BB498" s="154" t="s">
        <v>199</v>
      </c>
      <c r="BC498" s="154" t="s">
        <v>199</v>
      </c>
      <c r="BD498" s="154" t="s">
        <v>199</v>
      </c>
      <c r="BE498" s="154" t="s">
        <v>199</v>
      </c>
      <c r="BF498" s="154" t="s">
        <v>199</v>
      </c>
      <c r="BG498" s="154" t="s">
        <v>199</v>
      </c>
      <c r="BH498" s="154" t="s">
        <v>199</v>
      </c>
      <c r="BI498" s="154" t="s">
        <v>199</v>
      </c>
      <c r="BJ498" s="154" t="s">
        <v>199</v>
      </c>
      <c r="BK498" s="154" t="s">
        <v>199</v>
      </c>
      <c r="BL498" s="154" t="s">
        <v>199</v>
      </c>
      <c r="BM498" s="154" t="s">
        <v>199</v>
      </c>
      <c r="BN498" s="154" t="s">
        <v>199</v>
      </c>
      <c r="BO498" s="154" t="s">
        <v>199</v>
      </c>
      <c r="BP498" s="154" t="s">
        <v>199</v>
      </c>
      <c r="BQ498" s="154" t="s">
        <v>199</v>
      </c>
      <c r="BR498" s="154" t="s">
        <v>199</v>
      </c>
      <c r="BS498" s="154" t="s">
        <v>199</v>
      </c>
      <c r="BT498" s="154" t="s">
        <v>199</v>
      </c>
      <c r="BU498" s="154" t="s">
        <v>199</v>
      </c>
      <c r="BV498" s="154" t="s">
        <v>199</v>
      </c>
      <c r="BW498" s="154" t="s">
        <v>199</v>
      </c>
      <c r="BX498" s="154" t="s">
        <v>199</v>
      </c>
      <c r="BY498" s="154" t="s">
        <v>199</v>
      </c>
      <c r="BZ498" s="154" t="s">
        <v>199</v>
      </c>
      <c r="CA498" s="154" t="s">
        <v>199</v>
      </c>
      <c r="CB498" s="154" t="s">
        <v>199</v>
      </c>
      <c r="CC498" s="154" t="s">
        <v>199</v>
      </c>
      <c r="CD498" s="154" t="s">
        <v>199</v>
      </c>
      <c r="CE498" s="154" t="s">
        <v>199</v>
      </c>
      <c r="CF498" s="154" t="s">
        <v>199</v>
      </c>
      <c r="CG498" s="154" t="s">
        <v>199</v>
      </c>
      <c r="CH498" s="154" t="s">
        <v>199</v>
      </c>
      <c r="CI498" s="154" t="s">
        <v>199</v>
      </c>
      <c r="CJ498" s="154" t="s">
        <v>199</v>
      </c>
      <c r="CK498" s="154" t="s">
        <v>199</v>
      </c>
      <c r="CL498" s="154" t="s">
        <v>199</v>
      </c>
      <c r="CM498" s="154" t="s">
        <v>199</v>
      </c>
      <c r="CN498" s="154" t="s">
        <v>199</v>
      </c>
      <c r="CO498" s="154" t="s">
        <v>199</v>
      </c>
      <c r="CP498" s="154" t="s">
        <v>199</v>
      </c>
      <c r="CQ498" s="154" t="s">
        <v>199</v>
      </c>
      <c r="CR498" s="154" t="s">
        <v>199</v>
      </c>
      <c r="CS498" s="154" t="s">
        <v>199</v>
      </c>
      <c r="CT498" s="154" t="s">
        <v>199</v>
      </c>
      <c r="CU498" s="154" t="s">
        <v>199</v>
      </c>
      <c r="CV498" s="154" t="s">
        <v>199</v>
      </c>
      <c r="CW498" s="154" t="s">
        <v>199</v>
      </c>
      <c r="CX498" s="154" t="s">
        <v>199</v>
      </c>
      <c r="CY498" s="154" t="s">
        <v>199</v>
      </c>
      <c r="CZ498" s="154" t="s">
        <v>199</v>
      </c>
      <c r="DA498" s="154" t="s">
        <v>199</v>
      </c>
      <c r="DB498" s="154" t="s">
        <v>199</v>
      </c>
      <c r="DC498" s="154" t="s">
        <v>199</v>
      </c>
      <c r="DD498" s="154" t="s">
        <v>199</v>
      </c>
      <c r="DE498" s="154" t="s">
        <v>199</v>
      </c>
    </row>
    <row r="499" spans="1:109" x14ac:dyDescent="0.1">
      <c r="A499" s="115" t="s">
        <v>342</v>
      </c>
      <c r="B499" s="154" t="s">
        <v>199</v>
      </c>
      <c r="C499" s="154" t="s">
        <v>199</v>
      </c>
      <c r="D499" s="154" t="s">
        <v>199</v>
      </c>
      <c r="E499" s="154" t="s">
        <v>199</v>
      </c>
      <c r="F499" s="154" t="s">
        <v>199</v>
      </c>
      <c r="G499" s="154" t="s">
        <v>199</v>
      </c>
      <c r="H499" s="154" t="s">
        <v>199</v>
      </c>
      <c r="I499" s="154" t="s">
        <v>199</v>
      </c>
      <c r="J499" s="154" t="s">
        <v>199</v>
      </c>
      <c r="K499" s="154" t="s">
        <v>199</v>
      </c>
      <c r="L499" s="154" t="s">
        <v>199</v>
      </c>
      <c r="M499" s="154" t="s">
        <v>199</v>
      </c>
      <c r="N499" s="154" t="s">
        <v>199</v>
      </c>
      <c r="O499" s="154" t="s">
        <v>199</v>
      </c>
      <c r="P499" s="154" t="s">
        <v>199</v>
      </c>
      <c r="Q499" s="154" t="s">
        <v>199</v>
      </c>
      <c r="R499" s="154" t="s">
        <v>199</v>
      </c>
      <c r="S499" s="154" t="s">
        <v>199</v>
      </c>
      <c r="T499" s="154" t="s">
        <v>199</v>
      </c>
      <c r="U499" s="154" t="s">
        <v>199</v>
      </c>
      <c r="V499" s="154" t="s">
        <v>199</v>
      </c>
      <c r="W499" s="154" t="s">
        <v>199</v>
      </c>
      <c r="X499" s="154" t="s">
        <v>199</v>
      </c>
      <c r="Y499" s="154" t="s">
        <v>199</v>
      </c>
      <c r="Z499" s="154" t="s">
        <v>199</v>
      </c>
      <c r="AA499" s="154" t="s">
        <v>199</v>
      </c>
      <c r="AB499" s="154" t="s">
        <v>199</v>
      </c>
      <c r="AC499" s="154" t="s">
        <v>199</v>
      </c>
      <c r="AD499" s="154" t="s">
        <v>199</v>
      </c>
      <c r="AE499" s="154" t="s">
        <v>199</v>
      </c>
      <c r="AF499" s="154" t="s">
        <v>199</v>
      </c>
      <c r="AG499" s="154" t="s">
        <v>199</v>
      </c>
      <c r="AH499" s="154" t="s">
        <v>199</v>
      </c>
      <c r="AI499" s="154" t="s">
        <v>199</v>
      </c>
      <c r="AJ499" s="154" t="s">
        <v>199</v>
      </c>
      <c r="AK499" s="154" t="s">
        <v>199</v>
      </c>
      <c r="AL499" s="154" t="s">
        <v>199</v>
      </c>
      <c r="AM499" s="154" t="s">
        <v>199</v>
      </c>
      <c r="AN499" s="154" t="s">
        <v>199</v>
      </c>
      <c r="AO499" s="154" t="s">
        <v>199</v>
      </c>
      <c r="AP499" s="154" t="s">
        <v>199</v>
      </c>
      <c r="AQ499" s="154" t="s">
        <v>199</v>
      </c>
      <c r="AR499" s="154" t="s">
        <v>199</v>
      </c>
      <c r="AS499" s="154" t="s">
        <v>199</v>
      </c>
      <c r="AT499" s="154" t="s">
        <v>199</v>
      </c>
      <c r="AU499" s="154" t="s">
        <v>199</v>
      </c>
      <c r="AV499" s="154" t="s">
        <v>199</v>
      </c>
      <c r="AW499" s="153">
        <v>94233.928140000004</v>
      </c>
      <c r="AX499" s="153">
        <v>143071.05952000001</v>
      </c>
      <c r="AY499" s="154" t="s">
        <v>199</v>
      </c>
      <c r="AZ499" s="154" t="s">
        <v>199</v>
      </c>
      <c r="BA499" s="154" t="s">
        <v>199</v>
      </c>
      <c r="BB499" s="154" t="s">
        <v>199</v>
      </c>
      <c r="BC499" s="154" t="s">
        <v>199</v>
      </c>
      <c r="BD499" s="154" t="s">
        <v>199</v>
      </c>
      <c r="BE499" s="154" t="s">
        <v>199</v>
      </c>
      <c r="BF499" s="154" t="s">
        <v>199</v>
      </c>
      <c r="BG499" s="154" t="s">
        <v>199</v>
      </c>
      <c r="BH499" s="154" t="s">
        <v>199</v>
      </c>
      <c r="BI499" s="154" t="s">
        <v>199</v>
      </c>
      <c r="BJ499" s="154" t="s">
        <v>199</v>
      </c>
      <c r="BK499" s="154" t="s">
        <v>199</v>
      </c>
      <c r="BL499" s="154" t="s">
        <v>199</v>
      </c>
      <c r="BM499" s="154" t="s">
        <v>199</v>
      </c>
      <c r="BN499" s="154" t="s">
        <v>199</v>
      </c>
      <c r="BO499" s="154" t="s">
        <v>199</v>
      </c>
      <c r="BP499" s="154" t="s">
        <v>199</v>
      </c>
      <c r="BQ499" s="154" t="s">
        <v>199</v>
      </c>
      <c r="BR499" s="154" t="s">
        <v>199</v>
      </c>
      <c r="BS499" s="154" t="s">
        <v>199</v>
      </c>
      <c r="BT499" s="154" t="s">
        <v>199</v>
      </c>
      <c r="BU499" s="154" t="s">
        <v>199</v>
      </c>
      <c r="BV499" s="154" t="s">
        <v>199</v>
      </c>
      <c r="BW499" s="154" t="s">
        <v>199</v>
      </c>
      <c r="BX499" s="154" t="s">
        <v>199</v>
      </c>
      <c r="BY499" s="154" t="s">
        <v>199</v>
      </c>
      <c r="BZ499" s="154" t="s">
        <v>199</v>
      </c>
      <c r="CA499" s="154" t="s">
        <v>199</v>
      </c>
      <c r="CB499" s="154" t="s">
        <v>199</v>
      </c>
      <c r="CC499" s="154" t="s">
        <v>199</v>
      </c>
      <c r="CD499" s="154" t="s">
        <v>199</v>
      </c>
      <c r="CE499" s="154" t="s">
        <v>199</v>
      </c>
      <c r="CF499" s="154" t="s">
        <v>199</v>
      </c>
      <c r="CG499" s="154" t="s">
        <v>199</v>
      </c>
      <c r="CH499" s="154" t="s">
        <v>199</v>
      </c>
      <c r="CI499" s="154" t="s">
        <v>199</v>
      </c>
      <c r="CJ499" s="154" t="s">
        <v>199</v>
      </c>
      <c r="CK499" s="154" t="s">
        <v>199</v>
      </c>
      <c r="CL499" s="154" t="s">
        <v>199</v>
      </c>
      <c r="CM499" s="154" t="s">
        <v>199</v>
      </c>
      <c r="CN499" s="154" t="s">
        <v>199</v>
      </c>
      <c r="CO499" s="154" t="s">
        <v>199</v>
      </c>
      <c r="CP499" s="154" t="s">
        <v>199</v>
      </c>
      <c r="CQ499" s="154" t="s">
        <v>199</v>
      </c>
      <c r="CR499" s="154" t="s">
        <v>199</v>
      </c>
      <c r="CS499" s="154" t="s">
        <v>199</v>
      </c>
      <c r="CT499" s="154" t="s">
        <v>199</v>
      </c>
      <c r="CU499" s="154" t="s">
        <v>199</v>
      </c>
      <c r="CV499" s="154" t="s">
        <v>199</v>
      </c>
      <c r="CW499" s="154" t="s">
        <v>199</v>
      </c>
      <c r="CX499" s="154" t="s">
        <v>199</v>
      </c>
      <c r="CY499" s="154" t="s">
        <v>199</v>
      </c>
      <c r="CZ499" s="154" t="s">
        <v>199</v>
      </c>
      <c r="DA499" s="154" t="s">
        <v>199</v>
      </c>
      <c r="DB499" s="154" t="s">
        <v>199</v>
      </c>
      <c r="DC499" s="154" t="s">
        <v>199</v>
      </c>
      <c r="DD499" s="154" t="s">
        <v>199</v>
      </c>
      <c r="DE499" s="154" t="s">
        <v>199</v>
      </c>
    </row>
    <row r="500" spans="1:109" x14ac:dyDescent="0.1">
      <c r="A500" s="113" t="s">
        <v>211</v>
      </c>
      <c r="B500" s="154" t="s">
        <v>199</v>
      </c>
      <c r="C500" s="154" t="s">
        <v>199</v>
      </c>
      <c r="D500" s="154" t="s">
        <v>199</v>
      </c>
      <c r="E500" s="154" t="s">
        <v>199</v>
      </c>
      <c r="F500" s="154" t="s">
        <v>199</v>
      </c>
      <c r="G500" s="154" t="s">
        <v>199</v>
      </c>
      <c r="H500" s="154" t="s">
        <v>199</v>
      </c>
      <c r="I500" s="154" t="s">
        <v>199</v>
      </c>
      <c r="J500" s="154" t="s">
        <v>199</v>
      </c>
      <c r="K500" s="154" t="s">
        <v>199</v>
      </c>
      <c r="L500" s="154" t="s">
        <v>199</v>
      </c>
      <c r="M500" s="154" t="s">
        <v>199</v>
      </c>
      <c r="N500" s="154" t="s">
        <v>199</v>
      </c>
      <c r="O500" s="154" t="s">
        <v>199</v>
      </c>
      <c r="P500" s="154" t="s">
        <v>199</v>
      </c>
      <c r="Q500" s="154" t="s">
        <v>199</v>
      </c>
      <c r="R500" s="154" t="s">
        <v>199</v>
      </c>
      <c r="S500" s="154" t="s">
        <v>199</v>
      </c>
      <c r="T500" s="154" t="s">
        <v>199</v>
      </c>
      <c r="U500" s="154" t="s">
        <v>199</v>
      </c>
      <c r="V500" s="154" t="s">
        <v>199</v>
      </c>
      <c r="W500" s="154" t="s">
        <v>199</v>
      </c>
      <c r="X500" s="154" t="s">
        <v>199</v>
      </c>
      <c r="Y500" s="154" t="s">
        <v>199</v>
      </c>
      <c r="Z500" s="154" t="s">
        <v>199</v>
      </c>
      <c r="AA500" s="154" t="s">
        <v>199</v>
      </c>
      <c r="AB500" s="154" t="s">
        <v>199</v>
      </c>
      <c r="AC500" s="154" t="s">
        <v>199</v>
      </c>
      <c r="AD500" s="154" t="s">
        <v>199</v>
      </c>
      <c r="AE500" s="154" t="s">
        <v>199</v>
      </c>
      <c r="AF500" s="154" t="s">
        <v>199</v>
      </c>
      <c r="AG500" s="154" t="s">
        <v>199</v>
      </c>
      <c r="AH500" s="154" t="s">
        <v>199</v>
      </c>
      <c r="AI500" s="154" t="s">
        <v>199</v>
      </c>
      <c r="AJ500" s="154" t="s">
        <v>199</v>
      </c>
      <c r="AK500" s="154" t="s">
        <v>199</v>
      </c>
      <c r="AL500" s="154" t="s">
        <v>199</v>
      </c>
      <c r="AM500" s="154" t="s">
        <v>199</v>
      </c>
      <c r="AN500" s="154" t="s">
        <v>199</v>
      </c>
      <c r="AO500" s="154" t="s">
        <v>199</v>
      </c>
      <c r="AP500" s="154" t="s">
        <v>199</v>
      </c>
      <c r="AQ500" s="154" t="s">
        <v>199</v>
      </c>
      <c r="AR500" s="154" t="s">
        <v>199</v>
      </c>
      <c r="AS500" s="154" t="s">
        <v>199</v>
      </c>
      <c r="AT500" s="154" t="s">
        <v>199</v>
      </c>
      <c r="AU500" s="154" t="s">
        <v>199</v>
      </c>
      <c r="AV500" s="154" t="s">
        <v>199</v>
      </c>
      <c r="AW500" s="153">
        <v>94233.928140000004</v>
      </c>
      <c r="AX500" s="153">
        <v>143071.05952000001</v>
      </c>
      <c r="AY500" s="154" t="s">
        <v>199</v>
      </c>
      <c r="AZ500" s="154" t="s">
        <v>199</v>
      </c>
      <c r="BA500" s="154" t="s">
        <v>199</v>
      </c>
      <c r="BB500" s="154" t="s">
        <v>199</v>
      </c>
      <c r="BC500" s="154" t="s">
        <v>199</v>
      </c>
      <c r="BD500" s="154" t="s">
        <v>199</v>
      </c>
      <c r="BE500" s="154" t="s">
        <v>199</v>
      </c>
      <c r="BF500" s="154" t="s">
        <v>199</v>
      </c>
      <c r="BG500" s="154" t="s">
        <v>199</v>
      </c>
      <c r="BH500" s="154" t="s">
        <v>199</v>
      </c>
      <c r="BI500" s="154" t="s">
        <v>199</v>
      </c>
      <c r="BJ500" s="154" t="s">
        <v>199</v>
      </c>
      <c r="BK500" s="154" t="s">
        <v>199</v>
      </c>
      <c r="BL500" s="154" t="s">
        <v>199</v>
      </c>
      <c r="BM500" s="154" t="s">
        <v>199</v>
      </c>
      <c r="BN500" s="154" t="s">
        <v>199</v>
      </c>
      <c r="BO500" s="154" t="s">
        <v>199</v>
      </c>
      <c r="BP500" s="154" t="s">
        <v>199</v>
      </c>
      <c r="BQ500" s="154" t="s">
        <v>199</v>
      </c>
      <c r="BR500" s="154" t="s">
        <v>199</v>
      </c>
      <c r="BS500" s="154" t="s">
        <v>199</v>
      </c>
      <c r="BT500" s="154" t="s">
        <v>199</v>
      </c>
      <c r="BU500" s="154" t="s">
        <v>199</v>
      </c>
      <c r="BV500" s="154" t="s">
        <v>199</v>
      </c>
      <c r="BW500" s="154" t="s">
        <v>199</v>
      </c>
      <c r="BX500" s="154" t="s">
        <v>199</v>
      </c>
      <c r="BY500" s="154" t="s">
        <v>199</v>
      </c>
      <c r="BZ500" s="154" t="s">
        <v>199</v>
      </c>
      <c r="CA500" s="154" t="s">
        <v>199</v>
      </c>
      <c r="CB500" s="154" t="s">
        <v>199</v>
      </c>
      <c r="CC500" s="154" t="s">
        <v>199</v>
      </c>
      <c r="CD500" s="154" t="s">
        <v>199</v>
      </c>
      <c r="CE500" s="154" t="s">
        <v>199</v>
      </c>
      <c r="CF500" s="154" t="s">
        <v>199</v>
      </c>
      <c r="CG500" s="154" t="s">
        <v>199</v>
      </c>
      <c r="CH500" s="154" t="s">
        <v>199</v>
      </c>
      <c r="CI500" s="154" t="s">
        <v>199</v>
      </c>
      <c r="CJ500" s="154" t="s">
        <v>199</v>
      </c>
      <c r="CK500" s="154" t="s">
        <v>199</v>
      </c>
      <c r="CL500" s="154" t="s">
        <v>199</v>
      </c>
      <c r="CM500" s="154" t="s">
        <v>199</v>
      </c>
      <c r="CN500" s="154" t="s">
        <v>199</v>
      </c>
      <c r="CO500" s="154" t="s">
        <v>199</v>
      </c>
      <c r="CP500" s="154" t="s">
        <v>199</v>
      </c>
      <c r="CQ500" s="154" t="s">
        <v>199</v>
      </c>
      <c r="CR500" s="154" t="s">
        <v>199</v>
      </c>
      <c r="CS500" s="154" t="s">
        <v>199</v>
      </c>
      <c r="CT500" s="154" t="s">
        <v>199</v>
      </c>
      <c r="CU500" s="154" t="s">
        <v>199</v>
      </c>
      <c r="CV500" s="154" t="s">
        <v>199</v>
      </c>
      <c r="CW500" s="154" t="s">
        <v>199</v>
      </c>
      <c r="CX500" s="154" t="s">
        <v>199</v>
      </c>
      <c r="CY500" s="154" t="s">
        <v>199</v>
      </c>
      <c r="CZ500" s="154" t="s">
        <v>199</v>
      </c>
      <c r="DA500" s="154" t="s">
        <v>199</v>
      </c>
      <c r="DB500" s="154" t="s">
        <v>199</v>
      </c>
      <c r="DC500" s="154" t="s">
        <v>199</v>
      </c>
      <c r="DD500" s="154" t="s">
        <v>199</v>
      </c>
      <c r="DE500" s="154" t="s">
        <v>199</v>
      </c>
    </row>
    <row r="501" spans="1:109" x14ac:dyDescent="0.1">
      <c r="A501" s="113" t="s">
        <v>212</v>
      </c>
      <c r="B501" s="154" t="s">
        <v>199</v>
      </c>
      <c r="C501" s="154" t="s">
        <v>199</v>
      </c>
      <c r="D501" s="154" t="s">
        <v>199</v>
      </c>
      <c r="E501" s="154" t="s">
        <v>199</v>
      </c>
      <c r="F501" s="154" t="s">
        <v>199</v>
      </c>
      <c r="G501" s="154" t="s">
        <v>199</v>
      </c>
      <c r="H501" s="154" t="s">
        <v>199</v>
      </c>
      <c r="I501" s="154" t="s">
        <v>199</v>
      </c>
      <c r="J501" s="154" t="s">
        <v>199</v>
      </c>
      <c r="K501" s="154" t="s">
        <v>199</v>
      </c>
      <c r="L501" s="154" t="s">
        <v>199</v>
      </c>
      <c r="M501" s="154" t="s">
        <v>199</v>
      </c>
      <c r="N501" s="154" t="s">
        <v>199</v>
      </c>
      <c r="O501" s="154" t="s">
        <v>199</v>
      </c>
      <c r="P501" s="154" t="s">
        <v>199</v>
      </c>
      <c r="Q501" s="154" t="s">
        <v>199</v>
      </c>
      <c r="R501" s="154" t="s">
        <v>199</v>
      </c>
      <c r="S501" s="154" t="s">
        <v>199</v>
      </c>
      <c r="T501" s="154" t="s">
        <v>199</v>
      </c>
      <c r="U501" s="154" t="s">
        <v>199</v>
      </c>
      <c r="V501" s="154" t="s">
        <v>199</v>
      </c>
      <c r="W501" s="154" t="s">
        <v>199</v>
      </c>
      <c r="X501" s="154" t="s">
        <v>199</v>
      </c>
      <c r="Y501" s="154" t="s">
        <v>199</v>
      </c>
      <c r="Z501" s="154" t="s">
        <v>199</v>
      </c>
      <c r="AA501" s="154" t="s">
        <v>199</v>
      </c>
      <c r="AB501" s="154" t="s">
        <v>199</v>
      </c>
      <c r="AC501" s="154" t="s">
        <v>199</v>
      </c>
      <c r="AD501" s="154" t="s">
        <v>199</v>
      </c>
      <c r="AE501" s="154" t="s">
        <v>199</v>
      </c>
      <c r="AF501" s="154" t="s">
        <v>199</v>
      </c>
      <c r="AG501" s="154" t="s">
        <v>199</v>
      </c>
      <c r="AH501" s="154" t="s">
        <v>199</v>
      </c>
      <c r="AI501" s="154" t="s">
        <v>199</v>
      </c>
      <c r="AJ501" s="154" t="s">
        <v>199</v>
      </c>
      <c r="AK501" s="154" t="s">
        <v>199</v>
      </c>
      <c r="AL501" s="154" t="s">
        <v>199</v>
      </c>
      <c r="AM501" s="154" t="s">
        <v>199</v>
      </c>
      <c r="AN501" s="154" t="s">
        <v>199</v>
      </c>
      <c r="AO501" s="154" t="s">
        <v>199</v>
      </c>
      <c r="AP501" s="154" t="s">
        <v>199</v>
      </c>
      <c r="AQ501" s="154" t="s">
        <v>199</v>
      </c>
      <c r="AR501" s="154" t="s">
        <v>199</v>
      </c>
      <c r="AS501" s="154" t="s">
        <v>199</v>
      </c>
      <c r="AT501" s="154" t="s">
        <v>199</v>
      </c>
      <c r="AU501" s="154" t="s">
        <v>199</v>
      </c>
      <c r="AV501" s="154" t="s">
        <v>199</v>
      </c>
      <c r="AW501" s="153">
        <v>94233.928140000004</v>
      </c>
      <c r="AX501" s="153">
        <v>143071.05952000001</v>
      </c>
      <c r="AY501" s="154" t="s">
        <v>199</v>
      </c>
      <c r="AZ501" s="154" t="s">
        <v>199</v>
      </c>
      <c r="BA501" s="154" t="s">
        <v>199</v>
      </c>
      <c r="BB501" s="154" t="s">
        <v>199</v>
      </c>
      <c r="BC501" s="154" t="s">
        <v>199</v>
      </c>
      <c r="BD501" s="154" t="s">
        <v>199</v>
      </c>
      <c r="BE501" s="154" t="s">
        <v>199</v>
      </c>
      <c r="BF501" s="154" t="s">
        <v>199</v>
      </c>
      <c r="BG501" s="154" t="s">
        <v>199</v>
      </c>
      <c r="BH501" s="154" t="s">
        <v>199</v>
      </c>
      <c r="BI501" s="154" t="s">
        <v>199</v>
      </c>
      <c r="BJ501" s="154" t="s">
        <v>199</v>
      </c>
      <c r="BK501" s="154" t="s">
        <v>199</v>
      </c>
      <c r="BL501" s="154" t="s">
        <v>199</v>
      </c>
      <c r="BM501" s="154" t="s">
        <v>199</v>
      </c>
      <c r="BN501" s="154" t="s">
        <v>199</v>
      </c>
      <c r="BO501" s="154" t="s">
        <v>199</v>
      </c>
      <c r="BP501" s="154" t="s">
        <v>199</v>
      </c>
      <c r="BQ501" s="154" t="s">
        <v>199</v>
      </c>
      <c r="BR501" s="154" t="s">
        <v>199</v>
      </c>
      <c r="BS501" s="154" t="s">
        <v>199</v>
      </c>
      <c r="BT501" s="154" t="s">
        <v>199</v>
      </c>
      <c r="BU501" s="154" t="s">
        <v>199</v>
      </c>
      <c r="BV501" s="154" t="s">
        <v>199</v>
      </c>
      <c r="BW501" s="154" t="s">
        <v>199</v>
      </c>
      <c r="BX501" s="154" t="s">
        <v>199</v>
      </c>
      <c r="BY501" s="154" t="s">
        <v>199</v>
      </c>
      <c r="BZ501" s="154" t="s">
        <v>199</v>
      </c>
      <c r="CA501" s="154" t="s">
        <v>199</v>
      </c>
      <c r="CB501" s="154" t="s">
        <v>199</v>
      </c>
      <c r="CC501" s="154" t="s">
        <v>199</v>
      </c>
      <c r="CD501" s="154" t="s">
        <v>199</v>
      </c>
      <c r="CE501" s="154" t="s">
        <v>199</v>
      </c>
      <c r="CF501" s="154" t="s">
        <v>199</v>
      </c>
      <c r="CG501" s="154" t="s">
        <v>199</v>
      </c>
      <c r="CH501" s="154" t="s">
        <v>199</v>
      </c>
      <c r="CI501" s="154" t="s">
        <v>199</v>
      </c>
      <c r="CJ501" s="154" t="s">
        <v>199</v>
      </c>
      <c r="CK501" s="154" t="s">
        <v>199</v>
      </c>
      <c r="CL501" s="154" t="s">
        <v>199</v>
      </c>
      <c r="CM501" s="154" t="s">
        <v>199</v>
      </c>
      <c r="CN501" s="154" t="s">
        <v>199</v>
      </c>
      <c r="CO501" s="154" t="s">
        <v>199</v>
      </c>
      <c r="CP501" s="154" t="s">
        <v>199</v>
      </c>
      <c r="CQ501" s="154" t="s">
        <v>199</v>
      </c>
      <c r="CR501" s="154" t="s">
        <v>199</v>
      </c>
      <c r="CS501" s="154" t="s">
        <v>199</v>
      </c>
      <c r="CT501" s="154" t="s">
        <v>199</v>
      </c>
      <c r="CU501" s="154" t="s">
        <v>199</v>
      </c>
      <c r="CV501" s="154" t="s">
        <v>199</v>
      </c>
      <c r="CW501" s="154" t="s">
        <v>199</v>
      </c>
      <c r="CX501" s="154" t="s">
        <v>199</v>
      </c>
      <c r="CY501" s="154" t="s">
        <v>199</v>
      </c>
      <c r="CZ501" s="154" t="s">
        <v>199</v>
      </c>
      <c r="DA501" s="154" t="s">
        <v>199</v>
      </c>
      <c r="DB501" s="154" t="s">
        <v>199</v>
      </c>
      <c r="DC501" s="154" t="s">
        <v>199</v>
      </c>
      <c r="DD501" s="154" t="s">
        <v>199</v>
      </c>
      <c r="DE501" s="154" t="s">
        <v>199</v>
      </c>
    </row>
    <row r="502" spans="1:109" x14ac:dyDescent="0.1">
      <c r="A502" s="113" t="s">
        <v>213</v>
      </c>
      <c r="B502" s="154" t="s">
        <v>199</v>
      </c>
      <c r="C502" s="154" t="s">
        <v>199</v>
      </c>
      <c r="D502" s="154" t="s">
        <v>199</v>
      </c>
      <c r="E502" s="154" t="s">
        <v>199</v>
      </c>
      <c r="F502" s="154" t="s">
        <v>199</v>
      </c>
      <c r="G502" s="154" t="s">
        <v>199</v>
      </c>
      <c r="H502" s="154" t="s">
        <v>199</v>
      </c>
      <c r="I502" s="154" t="s">
        <v>199</v>
      </c>
      <c r="J502" s="154" t="s">
        <v>199</v>
      </c>
      <c r="K502" s="154" t="s">
        <v>199</v>
      </c>
      <c r="L502" s="154" t="s">
        <v>199</v>
      </c>
      <c r="M502" s="154" t="s">
        <v>199</v>
      </c>
      <c r="N502" s="154" t="s">
        <v>199</v>
      </c>
      <c r="O502" s="154" t="s">
        <v>199</v>
      </c>
      <c r="P502" s="154" t="s">
        <v>199</v>
      </c>
      <c r="Q502" s="154" t="s">
        <v>199</v>
      </c>
      <c r="R502" s="154" t="s">
        <v>199</v>
      </c>
      <c r="S502" s="154" t="s">
        <v>199</v>
      </c>
      <c r="T502" s="154" t="s">
        <v>199</v>
      </c>
      <c r="U502" s="154" t="s">
        <v>199</v>
      </c>
      <c r="V502" s="154" t="s">
        <v>199</v>
      </c>
      <c r="W502" s="154" t="s">
        <v>199</v>
      </c>
      <c r="X502" s="154" t="s">
        <v>199</v>
      </c>
      <c r="Y502" s="154" t="s">
        <v>199</v>
      </c>
      <c r="Z502" s="154" t="s">
        <v>199</v>
      </c>
      <c r="AA502" s="154" t="s">
        <v>199</v>
      </c>
      <c r="AB502" s="154" t="s">
        <v>199</v>
      </c>
      <c r="AC502" s="154" t="s">
        <v>199</v>
      </c>
      <c r="AD502" s="154" t="s">
        <v>199</v>
      </c>
      <c r="AE502" s="154" t="s">
        <v>199</v>
      </c>
      <c r="AF502" s="154" t="s">
        <v>199</v>
      </c>
      <c r="AG502" s="154" t="s">
        <v>199</v>
      </c>
      <c r="AH502" s="154" t="s">
        <v>199</v>
      </c>
      <c r="AI502" s="154" t="s">
        <v>199</v>
      </c>
      <c r="AJ502" s="154" t="s">
        <v>199</v>
      </c>
      <c r="AK502" s="154" t="s">
        <v>199</v>
      </c>
      <c r="AL502" s="154" t="s">
        <v>199</v>
      </c>
      <c r="AM502" s="154" t="s">
        <v>199</v>
      </c>
      <c r="AN502" s="154" t="s">
        <v>199</v>
      </c>
      <c r="AO502" s="154" t="s">
        <v>199</v>
      </c>
      <c r="AP502" s="154" t="s">
        <v>199</v>
      </c>
      <c r="AQ502" s="154" t="s">
        <v>199</v>
      </c>
      <c r="AR502" s="154" t="s">
        <v>199</v>
      </c>
      <c r="AS502" s="154" t="s">
        <v>199</v>
      </c>
      <c r="AT502" s="154" t="s">
        <v>199</v>
      </c>
      <c r="AU502" s="154" t="s">
        <v>199</v>
      </c>
      <c r="AV502" s="154" t="s">
        <v>199</v>
      </c>
      <c r="AW502" s="153">
        <v>94233.928140000004</v>
      </c>
      <c r="AX502" s="153">
        <v>143071.05952000001</v>
      </c>
      <c r="AY502" s="154" t="s">
        <v>199</v>
      </c>
      <c r="AZ502" s="154" t="s">
        <v>199</v>
      </c>
      <c r="BA502" s="154" t="s">
        <v>199</v>
      </c>
      <c r="BB502" s="154" t="s">
        <v>199</v>
      </c>
      <c r="BC502" s="154" t="s">
        <v>199</v>
      </c>
      <c r="BD502" s="154" t="s">
        <v>199</v>
      </c>
      <c r="BE502" s="154" t="s">
        <v>199</v>
      </c>
      <c r="BF502" s="154" t="s">
        <v>199</v>
      </c>
      <c r="BG502" s="154" t="s">
        <v>199</v>
      </c>
      <c r="BH502" s="154" t="s">
        <v>199</v>
      </c>
      <c r="BI502" s="154" t="s">
        <v>199</v>
      </c>
      <c r="BJ502" s="154" t="s">
        <v>199</v>
      </c>
      <c r="BK502" s="154" t="s">
        <v>199</v>
      </c>
      <c r="BL502" s="154" t="s">
        <v>199</v>
      </c>
      <c r="BM502" s="154" t="s">
        <v>199</v>
      </c>
      <c r="BN502" s="154" t="s">
        <v>199</v>
      </c>
      <c r="BO502" s="154" t="s">
        <v>199</v>
      </c>
      <c r="BP502" s="154" t="s">
        <v>199</v>
      </c>
      <c r="BQ502" s="154" t="s">
        <v>199</v>
      </c>
      <c r="BR502" s="154" t="s">
        <v>199</v>
      </c>
      <c r="BS502" s="154" t="s">
        <v>199</v>
      </c>
      <c r="BT502" s="154" t="s">
        <v>199</v>
      </c>
      <c r="BU502" s="154" t="s">
        <v>199</v>
      </c>
      <c r="BV502" s="154" t="s">
        <v>199</v>
      </c>
      <c r="BW502" s="154" t="s">
        <v>199</v>
      </c>
      <c r="BX502" s="154" t="s">
        <v>199</v>
      </c>
      <c r="BY502" s="154" t="s">
        <v>199</v>
      </c>
      <c r="BZ502" s="154" t="s">
        <v>199</v>
      </c>
      <c r="CA502" s="154" t="s">
        <v>199</v>
      </c>
      <c r="CB502" s="154" t="s">
        <v>199</v>
      </c>
      <c r="CC502" s="154" t="s">
        <v>199</v>
      </c>
      <c r="CD502" s="154" t="s">
        <v>199</v>
      </c>
      <c r="CE502" s="154" t="s">
        <v>199</v>
      </c>
      <c r="CF502" s="154" t="s">
        <v>199</v>
      </c>
      <c r="CG502" s="154" t="s">
        <v>199</v>
      </c>
      <c r="CH502" s="154" t="s">
        <v>199</v>
      </c>
      <c r="CI502" s="154" t="s">
        <v>199</v>
      </c>
      <c r="CJ502" s="154" t="s">
        <v>199</v>
      </c>
      <c r="CK502" s="154" t="s">
        <v>199</v>
      </c>
      <c r="CL502" s="154" t="s">
        <v>199</v>
      </c>
      <c r="CM502" s="154" t="s">
        <v>199</v>
      </c>
      <c r="CN502" s="154" t="s">
        <v>199</v>
      </c>
      <c r="CO502" s="154" t="s">
        <v>199</v>
      </c>
      <c r="CP502" s="154" t="s">
        <v>199</v>
      </c>
      <c r="CQ502" s="154" t="s">
        <v>199</v>
      </c>
      <c r="CR502" s="154" t="s">
        <v>199</v>
      </c>
      <c r="CS502" s="154" t="s">
        <v>199</v>
      </c>
      <c r="CT502" s="154" t="s">
        <v>199</v>
      </c>
      <c r="CU502" s="154" t="s">
        <v>199</v>
      </c>
      <c r="CV502" s="154" t="s">
        <v>199</v>
      </c>
      <c r="CW502" s="154" t="s">
        <v>199</v>
      </c>
      <c r="CX502" s="154" t="s">
        <v>199</v>
      </c>
      <c r="CY502" s="154" t="s">
        <v>199</v>
      </c>
      <c r="CZ502" s="154" t="s">
        <v>199</v>
      </c>
      <c r="DA502" s="154" t="s">
        <v>199</v>
      </c>
      <c r="DB502" s="154" t="s">
        <v>199</v>
      </c>
      <c r="DC502" s="154" t="s">
        <v>199</v>
      </c>
      <c r="DD502" s="154" t="s">
        <v>199</v>
      </c>
      <c r="DE502" s="154" t="s">
        <v>199</v>
      </c>
    </row>
    <row r="503" spans="1:109" x14ac:dyDescent="0.1">
      <c r="A503" s="113" t="s">
        <v>214</v>
      </c>
      <c r="B503" s="154" t="s">
        <v>199</v>
      </c>
      <c r="C503" s="154" t="s">
        <v>199</v>
      </c>
      <c r="D503" s="154" t="s">
        <v>199</v>
      </c>
      <c r="E503" s="154" t="s">
        <v>199</v>
      </c>
      <c r="F503" s="154" t="s">
        <v>199</v>
      </c>
      <c r="G503" s="154" t="s">
        <v>199</v>
      </c>
      <c r="H503" s="154" t="s">
        <v>199</v>
      </c>
      <c r="I503" s="154" t="s">
        <v>199</v>
      </c>
      <c r="J503" s="154" t="s">
        <v>199</v>
      </c>
      <c r="K503" s="154" t="s">
        <v>199</v>
      </c>
      <c r="L503" s="154" t="s">
        <v>199</v>
      </c>
      <c r="M503" s="154" t="s">
        <v>199</v>
      </c>
      <c r="N503" s="154" t="s">
        <v>199</v>
      </c>
      <c r="O503" s="154" t="s">
        <v>199</v>
      </c>
      <c r="P503" s="154" t="s">
        <v>199</v>
      </c>
      <c r="Q503" s="154" t="s">
        <v>199</v>
      </c>
      <c r="R503" s="154" t="s">
        <v>199</v>
      </c>
      <c r="S503" s="154" t="s">
        <v>199</v>
      </c>
      <c r="T503" s="154" t="s">
        <v>199</v>
      </c>
      <c r="U503" s="154" t="s">
        <v>199</v>
      </c>
      <c r="V503" s="154" t="s">
        <v>199</v>
      </c>
      <c r="W503" s="154" t="s">
        <v>199</v>
      </c>
      <c r="X503" s="154" t="s">
        <v>199</v>
      </c>
      <c r="Y503" s="154" t="s">
        <v>199</v>
      </c>
      <c r="Z503" s="154" t="s">
        <v>199</v>
      </c>
      <c r="AA503" s="154" t="s">
        <v>199</v>
      </c>
      <c r="AB503" s="154" t="s">
        <v>199</v>
      </c>
      <c r="AC503" s="154" t="s">
        <v>199</v>
      </c>
      <c r="AD503" s="154" t="s">
        <v>199</v>
      </c>
      <c r="AE503" s="154" t="s">
        <v>199</v>
      </c>
      <c r="AF503" s="154" t="s">
        <v>199</v>
      </c>
      <c r="AG503" s="154" t="s">
        <v>199</v>
      </c>
      <c r="AH503" s="154" t="s">
        <v>199</v>
      </c>
      <c r="AI503" s="154" t="s">
        <v>199</v>
      </c>
      <c r="AJ503" s="154" t="s">
        <v>199</v>
      </c>
      <c r="AK503" s="154" t="s">
        <v>199</v>
      </c>
      <c r="AL503" s="154" t="s">
        <v>199</v>
      </c>
      <c r="AM503" s="154" t="s">
        <v>199</v>
      </c>
      <c r="AN503" s="154" t="s">
        <v>199</v>
      </c>
      <c r="AO503" s="154" t="s">
        <v>199</v>
      </c>
      <c r="AP503" s="154" t="s">
        <v>199</v>
      </c>
      <c r="AQ503" s="154" t="s">
        <v>199</v>
      </c>
      <c r="AR503" s="154" t="s">
        <v>199</v>
      </c>
      <c r="AS503" s="154" t="s">
        <v>199</v>
      </c>
      <c r="AT503" s="154" t="s">
        <v>199</v>
      </c>
      <c r="AU503" s="154" t="s">
        <v>199</v>
      </c>
      <c r="AV503" s="154" t="s">
        <v>199</v>
      </c>
      <c r="AW503" s="148">
        <v>0</v>
      </c>
      <c r="AX503" s="148">
        <v>0</v>
      </c>
      <c r="AY503" s="154" t="s">
        <v>199</v>
      </c>
      <c r="AZ503" s="154" t="s">
        <v>199</v>
      </c>
      <c r="BA503" s="154" t="s">
        <v>199</v>
      </c>
      <c r="BB503" s="154" t="s">
        <v>199</v>
      </c>
      <c r="BC503" s="154" t="s">
        <v>199</v>
      </c>
      <c r="BD503" s="154" t="s">
        <v>199</v>
      </c>
      <c r="BE503" s="154" t="s">
        <v>199</v>
      </c>
      <c r="BF503" s="154" t="s">
        <v>199</v>
      </c>
      <c r="BG503" s="154" t="s">
        <v>199</v>
      </c>
      <c r="BH503" s="154" t="s">
        <v>199</v>
      </c>
      <c r="BI503" s="154" t="s">
        <v>199</v>
      </c>
      <c r="BJ503" s="154" t="s">
        <v>199</v>
      </c>
      <c r="BK503" s="154" t="s">
        <v>199</v>
      </c>
      <c r="BL503" s="154" t="s">
        <v>199</v>
      </c>
      <c r="BM503" s="154" t="s">
        <v>199</v>
      </c>
      <c r="BN503" s="154" t="s">
        <v>199</v>
      </c>
      <c r="BO503" s="154" t="s">
        <v>199</v>
      </c>
      <c r="BP503" s="154" t="s">
        <v>199</v>
      </c>
      <c r="BQ503" s="154" t="s">
        <v>199</v>
      </c>
      <c r="BR503" s="154" t="s">
        <v>199</v>
      </c>
      <c r="BS503" s="154" t="s">
        <v>199</v>
      </c>
      <c r="BT503" s="154" t="s">
        <v>199</v>
      </c>
      <c r="BU503" s="154" t="s">
        <v>199</v>
      </c>
      <c r="BV503" s="154" t="s">
        <v>199</v>
      </c>
      <c r="BW503" s="154" t="s">
        <v>199</v>
      </c>
      <c r="BX503" s="154" t="s">
        <v>199</v>
      </c>
      <c r="BY503" s="154" t="s">
        <v>199</v>
      </c>
      <c r="BZ503" s="154" t="s">
        <v>199</v>
      </c>
      <c r="CA503" s="154" t="s">
        <v>199</v>
      </c>
      <c r="CB503" s="154" t="s">
        <v>199</v>
      </c>
      <c r="CC503" s="154" t="s">
        <v>199</v>
      </c>
      <c r="CD503" s="154" t="s">
        <v>199</v>
      </c>
      <c r="CE503" s="154" t="s">
        <v>199</v>
      </c>
      <c r="CF503" s="154" t="s">
        <v>199</v>
      </c>
      <c r="CG503" s="154" t="s">
        <v>199</v>
      </c>
      <c r="CH503" s="154" t="s">
        <v>199</v>
      </c>
      <c r="CI503" s="154" t="s">
        <v>199</v>
      </c>
      <c r="CJ503" s="154" t="s">
        <v>199</v>
      </c>
      <c r="CK503" s="154" t="s">
        <v>199</v>
      </c>
      <c r="CL503" s="154" t="s">
        <v>199</v>
      </c>
      <c r="CM503" s="154" t="s">
        <v>199</v>
      </c>
      <c r="CN503" s="154" t="s">
        <v>199</v>
      </c>
      <c r="CO503" s="154" t="s">
        <v>199</v>
      </c>
      <c r="CP503" s="154" t="s">
        <v>199</v>
      </c>
      <c r="CQ503" s="154" t="s">
        <v>199</v>
      </c>
      <c r="CR503" s="154" t="s">
        <v>199</v>
      </c>
      <c r="CS503" s="154" t="s">
        <v>199</v>
      </c>
      <c r="CT503" s="154" t="s">
        <v>199</v>
      </c>
      <c r="CU503" s="154" t="s">
        <v>199</v>
      </c>
      <c r="CV503" s="154" t="s">
        <v>199</v>
      </c>
      <c r="CW503" s="154" t="s">
        <v>199</v>
      </c>
      <c r="CX503" s="154" t="s">
        <v>199</v>
      </c>
      <c r="CY503" s="154" t="s">
        <v>199</v>
      </c>
      <c r="CZ503" s="154" t="s">
        <v>199</v>
      </c>
      <c r="DA503" s="154" t="s">
        <v>199</v>
      </c>
      <c r="DB503" s="154" t="s">
        <v>199</v>
      </c>
      <c r="DC503" s="154" t="s">
        <v>199</v>
      </c>
      <c r="DD503" s="154" t="s">
        <v>199</v>
      </c>
      <c r="DE503" s="154" t="s">
        <v>199</v>
      </c>
    </row>
    <row r="504" spans="1:109" x14ac:dyDescent="0.1">
      <c r="A504" s="113" t="s">
        <v>215</v>
      </c>
      <c r="B504" s="154" t="s">
        <v>199</v>
      </c>
      <c r="C504" s="154" t="s">
        <v>199</v>
      </c>
      <c r="D504" s="154" t="s">
        <v>199</v>
      </c>
      <c r="E504" s="154" t="s">
        <v>199</v>
      </c>
      <c r="F504" s="154" t="s">
        <v>199</v>
      </c>
      <c r="G504" s="154" t="s">
        <v>199</v>
      </c>
      <c r="H504" s="154" t="s">
        <v>199</v>
      </c>
      <c r="I504" s="154" t="s">
        <v>199</v>
      </c>
      <c r="J504" s="154" t="s">
        <v>199</v>
      </c>
      <c r="K504" s="154" t="s">
        <v>199</v>
      </c>
      <c r="L504" s="154" t="s">
        <v>199</v>
      </c>
      <c r="M504" s="154" t="s">
        <v>199</v>
      </c>
      <c r="N504" s="154" t="s">
        <v>199</v>
      </c>
      <c r="O504" s="154" t="s">
        <v>199</v>
      </c>
      <c r="P504" s="154" t="s">
        <v>199</v>
      </c>
      <c r="Q504" s="154" t="s">
        <v>199</v>
      </c>
      <c r="R504" s="154" t="s">
        <v>199</v>
      </c>
      <c r="S504" s="154" t="s">
        <v>199</v>
      </c>
      <c r="T504" s="154" t="s">
        <v>199</v>
      </c>
      <c r="U504" s="154" t="s">
        <v>199</v>
      </c>
      <c r="V504" s="154" t="s">
        <v>199</v>
      </c>
      <c r="W504" s="154" t="s">
        <v>199</v>
      </c>
      <c r="X504" s="154" t="s">
        <v>199</v>
      </c>
      <c r="Y504" s="154" t="s">
        <v>199</v>
      </c>
      <c r="Z504" s="154" t="s">
        <v>199</v>
      </c>
      <c r="AA504" s="154" t="s">
        <v>199</v>
      </c>
      <c r="AB504" s="154" t="s">
        <v>199</v>
      </c>
      <c r="AC504" s="154" t="s">
        <v>199</v>
      </c>
      <c r="AD504" s="154" t="s">
        <v>199</v>
      </c>
      <c r="AE504" s="154" t="s">
        <v>199</v>
      </c>
      <c r="AF504" s="154" t="s">
        <v>199</v>
      </c>
      <c r="AG504" s="154" t="s">
        <v>199</v>
      </c>
      <c r="AH504" s="154" t="s">
        <v>199</v>
      </c>
      <c r="AI504" s="154" t="s">
        <v>199</v>
      </c>
      <c r="AJ504" s="154" t="s">
        <v>199</v>
      </c>
      <c r="AK504" s="154" t="s">
        <v>199</v>
      </c>
      <c r="AL504" s="154" t="s">
        <v>199</v>
      </c>
      <c r="AM504" s="154" t="s">
        <v>199</v>
      </c>
      <c r="AN504" s="154" t="s">
        <v>199</v>
      </c>
      <c r="AO504" s="154" t="s">
        <v>199</v>
      </c>
      <c r="AP504" s="154" t="s">
        <v>199</v>
      </c>
      <c r="AQ504" s="154" t="s">
        <v>199</v>
      </c>
      <c r="AR504" s="154" t="s">
        <v>199</v>
      </c>
      <c r="AS504" s="154" t="s">
        <v>199</v>
      </c>
      <c r="AT504" s="154" t="s">
        <v>199</v>
      </c>
      <c r="AU504" s="154" t="s">
        <v>199</v>
      </c>
      <c r="AV504" s="154" t="s">
        <v>199</v>
      </c>
      <c r="AW504" s="154" t="s">
        <v>177</v>
      </c>
      <c r="AX504" s="154" t="s">
        <v>177</v>
      </c>
      <c r="AY504" s="154" t="s">
        <v>199</v>
      </c>
      <c r="AZ504" s="154" t="s">
        <v>199</v>
      </c>
      <c r="BA504" s="154" t="s">
        <v>199</v>
      </c>
      <c r="BB504" s="154" t="s">
        <v>199</v>
      </c>
      <c r="BC504" s="154" t="s">
        <v>199</v>
      </c>
      <c r="BD504" s="154" t="s">
        <v>199</v>
      </c>
      <c r="BE504" s="154" t="s">
        <v>199</v>
      </c>
      <c r="BF504" s="154" t="s">
        <v>199</v>
      </c>
      <c r="BG504" s="154" t="s">
        <v>199</v>
      </c>
      <c r="BH504" s="154" t="s">
        <v>199</v>
      </c>
      <c r="BI504" s="154" t="s">
        <v>199</v>
      </c>
      <c r="BJ504" s="154" t="s">
        <v>199</v>
      </c>
      <c r="BK504" s="154" t="s">
        <v>199</v>
      </c>
      <c r="BL504" s="154" t="s">
        <v>199</v>
      </c>
      <c r="BM504" s="154" t="s">
        <v>199</v>
      </c>
      <c r="BN504" s="154" t="s">
        <v>199</v>
      </c>
      <c r="BO504" s="154" t="s">
        <v>199</v>
      </c>
      <c r="BP504" s="154" t="s">
        <v>199</v>
      </c>
      <c r="BQ504" s="154" t="s">
        <v>199</v>
      </c>
      <c r="BR504" s="154" t="s">
        <v>199</v>
      </c>
      <c r="BS504" s="154" t="s">
        <v>199</v>
      </c>
      <c r="BT504" s="154" t="s">
        <v>199</v>
      </c>
      <c r="BU504" s="154" t="s">
        <v>199</v>
      </c>
      <c r="BV504" s="154" t="s">
        <v>199</v>
      </c>
      <c r="BW504" s="154" t="s">
        <v>199</v>
      </c>
      <c r="BX504" s="154" t="s">
        <v>199</v>
      </c>
      <c r="BY504" s="154" t="s">
        <v>199</v>
      </c>
      <c r="BZ504" s="154" t="s">
        <v>199</v>
      </c>
      <c r="CA504" s="154" t="s">
        <v>199</v>
      </c>
      <c r="CB504" s="154" t="s">
        <v>199</v>
      </c>
      <c r="CC504" s="154" t="s">
        <v>199</v>
      </c>
      <c r="CD504" s="154" t="s">
        <v>199</v>
      </c>
      <c r="CE504" s="154" t="s">
        <v>199</v>
      </c>
      <c r="CF504" s="154" t="s">
        <v>199</v>
      </c>
      <c r="CG504" s="154" t="s">
        <v>199</v>
      </c>
      <c r="CH504" s="154" t="s">
        <v>199</v>
      </c>
      <c r="CI504" s="154" t="s">
        <v>199</v>
      </c>
      <c r="CJ504" s="154" t="s">
        <v>199</v>
      </c>
      <c r="CK504" s="154" t="s">
        <v>199</v>
      </c>
      <c r="CL504" s="154" t="s">
        <v>199</v>
      </c>
      <c r="CM504" s="154" t="s">
        <v>199</v>
      </c>
      <c r="CN504" s="154" t="s">
        <v>199</v>
      </c>
      <c r="CO504" s="154" t="s">
        <v>199</v>
      </c>
      <c r="CP504" s="154" t="s">
        <v>199</v>
      </c>
      <c r="CQ504" s="154" t="s">
        <v>199</v>
      </c>
      <c r="CR504" s="154" t="s">
        <v>199</v>
      </c>
      <c r="CS504" s="154" t="s">
        <v>199</v>
      </c>
      <c r="CT504" s="154" t="s">
        <v>199</v>
      </c>
      <c r="CU504" s="154" t="s">
        <v>199</v>
      </c>
      <c r="CV504" s="154" t="s">
        <v>199</v>
      </c>
      <c r="CW504" s="154" t="s">
        <v>199</v>
      </c>
      <c r="CX504" s="154" t="s">
        <v>199</v>
      </c>
      <c r="CY504" s="154" t="s">
        <v>199</v>
      </c>
      <c r="CZ504" s="154" t="s">
        <v>199</v>
      </c>
      <c r="DA504" s="154" t="s">
        <v>199</v>
      </c>
      <c r="DB504" s="154" t="s">
        <v>199</v>
      </c>
      <c r="DC504" s="154" t="s">
        <v>199</v>
      </c>
      <c r="DD504" s="154" t="s">
        <v>199</v>
      </c>
      <c r="DE504" s="154" t="s">
        <v>199</v>
      </c>
    </row>
    <row r="505" spans="1:109" x14ac:dyDescent="0.1">
      <c r="A505" s="113" t="s">
        <v>237</v>
      </c>
      <c r="B505" s="154" t="s">
        <v>199</v>
      </c>
      <c r="C505" s="154" t="s">
        <v>199</v>
      </c>
      <c r="D505" s="154" t="s">
        <v>199</v>
      </c>
      <c r="E505" s="154" t="s">
        <v>199</v>
      </c>
      <c r="F505" s="154" t="s">
        <v>199</v>
      </c>
      <c r="G505" s="154" t="s">
        <v>199</v>
      </c>
      <c r="H505" s="154" t="s">
        <v>199</v>
      </c>
      <c r="I505" s="154" t="s">
        <v>199</v>
      </c>
      <c r="J505" s="154" t="s">
        <v>199</v>
      </c>
      <c r="K505" s="154" t="s">
        <v>199</v>
      </c>
      <c r="L505" s="154" t="s">
        <v>199</v>
      </c>
      <c r="M505" s="154" t="s">
        <v>199</v>
      </c>
      <c r="N505" s="154" t="s">
        <v>199</v>
      </c>
      <c r="O505" s="154" t="s">
        <v>199</v>
      </c>
      <c r="P505" s="154" t="s">
        <v>199</v>
      </c>
      <c r="Q505" s="154" t="s">
        <v>199</v>
      </c>
      <c r="R505" s="154" t="s">
        <v>199</v>
      </c>
      <c r="S505" s="154" t="s">
        <v>199</v>
      </c>
      <c r="T505" s="154" t="s">
        <v>199</v>
      </c>
      <c r="U505" s="154" t="s">
        <v>199</v>
      </c>
      <c r="V505" s="154" t="s">
        <v>199</v>
      </c>
      <c r="W505" s="154" t="s">
        <v>199</v>
      </c>
      <c r="X505" s="154" t="s">
        <v>199</v>
      </c>
      <c r="Y505" s="154" t="s">
        <v>199</v>
      </c>
      <c r="Z505" s="154" t="s">
        <v>199</v>
      </c>
      <c r="AA505" s="154" t="s">
        <v>199</v>
      </c>
      <c r="AB505" s="154" t="s">
        <v>199</v>
      </c>
      <c r="AC505" s="154" t="s">
        <v>199</v>
      </c>
      <c r="AD505" s="154" t="s">
        <v>199</v>
      </c>
      <c r="AE505" s="154" t="s">
        <v>199</v>
      </c>
      <c r="AF505" s="154" t="s">
        <v>199</v>
      </c>
      <c r="AG505" s="154" t="s">
        <v>199</v>
      </c>
      <c r="AH505" s="154" t="s">
        <v>199</v>
      </c>
      <c r="AI505" s="154" t="s">
        <v>199</v>
      </c>
      <c r="AJ505" s="154" t="s">
        <v>199</v>
      </c>
      <c r="AK505" s="154" t="s">
        <v>199</v>
      </c>
      <c r="AL505" s="154" t="s">
        <v>199</v>
      </c>
      <c r="AM505" s="154" t="s">
        <v>199</v>
      </c>
      <c r="AN505" s="154" t="s">
        <v>199</v>
      </c>
      <c r="AO505" s="154" t="s">
        <v>199</v>
      </c>
      <c r="AP505" s="154" t="s">
        <v>199</v>
      </c>
      <c r="AQ505" s="154" t="s">
        <v>199</v>
      </c>
      <c r="AR505" s="154" t="s">
        <v>199</v>
      </c>
      <c r="AS505" s="154" t="s">
        <v>199</v>
      </c>
      <c r="AT505" s="154" t="s">
        <v>199</v>
      </c>
      <c r="AU505" s="154" t="s">
        <v>199</v>
      </c>
      <c r="AV505" s="154" t="s">
        <v>199</v>
      </c>
      <c r="AW505" s="154" t="s">
        <v>238</v>
      </c>
      <c r="AX505" s="154" t="s">
        <v>238</v>
      </c>
      <c r="AY505" s="154" t="s">
        <v>199</v>
      </c>
      <c r="AZ505" s="154" t="s">
        <v>199</v>
      </c>
      <c r="BA505" s="154" t="s">
        <v>199</v>
      </c>
      <c r="BB505" s="154" t="s">
        <v>199</v>
      </c>
      <c r="BC505" s="154" t="s">
        <v>199</v>
      </c>
      <c r="BD505" s="154" t="s">
        <v>199</v>
      </c>
      <c r="BE505" s="154" t="s">
        <v>199</v>
      </c>
      <c r="BF505" s="154" t="s">
        <v>199</v>
      </c>
      <c r="BG505" s="154" t="s">
        <v>199</v>
      </c>
      <c r="BH505" s="154" t="s">
        <v>199</v>
      </c>
      <c r="BI505" s="154" t="s">
        <v>199</v>
      </c>
      <c r="BJ505" s="154" t="s">
        <v>199</v>
      </c>
      <c r="BK505" s="154" t="s">
        <v>199</v>
      </c>
      <c r="BL505" s="154" t="s">
        <v>199</v>
      </c>
      <c r="BM505" s="154" t="s">
        <v>199</v>
      </c>
      <c r="BN505" s="154" t="s">
        <v>199</v>
      </c>
      <c r="BO505" s="154" t="s">
        <v>199</v>
      </c>
      <c r="BP505" s="154" t="s">
        <v>199</v>
      </c>
      <c r="BQ505" s="154" t="s">
        <v>199</v>
      </c>
      <c r="BR505" s="154" t="s">
        <v>199</v>
      </c>
      <c r="BS505" s="154" t="s">
        <v>199</v>
      </c>
      <c r="BT505" s="154" t="s">
        <v>199</v>
      </c>
      <c r="BU505" s="154" t="s">
        <v>199</v>
      </c>
      <c r="BV505" s="154" t="s">
        <v>199</v>
      </c>
      <c r="BW505" s="154" t="s">
        <v>199</v>
      </c>
      <c r="BX505" s="154" t="s">
        <v>199</v>
      </c>
      <c r="BY505" s="154" t="s">
        <v>199</v>
      </c>
      <c r="BZ505" s="154" t="s">
        <v>199</v>
      </c>
      <c r="CA505" s="154" t="s">
        <v>199</v>
      </c>
      <c r="CB505" s="154" t="s">
        <v>199</v>
      </c>
      <c r="CC505" s="154" t="s">
        <v>199</v>
      </c>
      <c r="CD505" s="154" t="s">
        <v>199</v>
      </c>
      <c r="CE505" s="154" t="s">
        <v>199</v>
      </c>
      <c r="CF505" s="154" t="s">
        <v>199</v>
      </c>
      <c r="CG505" s="154" t="s">
        <v>199</v>
      </c>
      <c r="CH505" s="154" t="s">
        <v>199</v>
      </c>
      <c r="CI505" s="154" t="s">
        <v>199</v>
      </c>
      <c r="CJ505" s="154" t="s">
        <v>199</v>
      </c>
      <c r="CK505" s="154" t="s">
        <v>199</v>
      </c>
      <c r="CL505" s="154" t="s">
        <v>199</v>
      </c>
      <c r="CM505" s="154" t="s">
        <v>199</v>
      </c>
      <c r="CN505" s="154" t="s">
        <v>199</v>
      </c>
      <c r="CO505" s="154" t="s">
        <v>199</v>
      </c>
      <c r="CP505" s="154" t="s">
        <v>199</v>
      </c>
      <c r="CQ505" s="154" t="s">
        <v>199</v>
      </c>
      <c r="CR505" s="154" t="s">
        <v>199</v>
      </c>
      <c r="CS505" s="154" t="s">
        <v>199</v>
      </c>
      <c r="CT505" s="154" t="s">
        <v>199</v>
      </c>
      <c r="CU505" s="154" t="s">
        <v>199</v>
      </c>
      <c r="CV505" s="154" t="s">
        <v>199</v>
      </c>
      <c r="CW505" s="154" t="s">
        <v>199</v>
      </c>
      <c r="CX505" s="154" t="s">
        <v>199</v>
      </c>
      <c r="CY505" s="154" t="s">
        <v>199</v>
      </c>
      <c r="CZ505" s="154" t="s">
        <v>199</v>
      </c>
      <c r="DA505" s="154" t="s">
        <v>199</v>
      </c>
      <c r="DB505" s="154" t="s">
        <v>199</v>
      </c>
      <c r="DC505" s="154" t="s">
        <v>199</v>
      </c>
      <c r="DD505" s="154" t="s">
        <v>199</v>
      </c>
      <c r="DE505" s="154" t="s">
        <v>199</v>
      </c>
    </row>
    <row r="506" spans="1:109" x14ac:dyDescent="0.1"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  <c r="AG506" s="144"/>
      <c r="AH506" s="144"/>
      <c r="AI506" s="144"/>
      <c r="AJ506" s="144"/>
      <c r="AK506" s="144"/>
      <c r="AL506" s="144"/>
      <c r="AM506" s="144"/>
      <c r="AN506" s="144"/>
      <c r="AO506" s="144"/>
      <c r="AP506" s="144"/>
      <c r="AQ506" s="144"/>
      <c r="AR506" s="144"/>
      <c r="AS506" s="144"/>
      <c r="AT506" s="144"/>
      <c r="AU506" s="144"/>
      <c r="AV506" s="144"/>
      <c r="AW506" s="144"/>
      <c r="AX506" s="144"/>
      <c r="AY506" s="144"/>
      <c r="AZ506" s="144"/>
      <c r="BA506" s="144"/>
      <c r="BB506" s="144"/>
      <c r="BC506" s="144"/>
      <c r="BD506" s="144"/>
      <c r="BE506" s="144"/>
      <c r="BF506" s="144"/>
      <c r="BG506" s="144"/>
      <c r="BH506" s="144"/>
      <c r="BI506" s="144"/>
      <c r="BJ506" s="144"/>
      <c r="BK506" s="144"/>
      <c r="BL506" s="144"/>
      <c r="BM506" s="144"/>
      <c r="BN506" s="144"/>
      <c r="BO506" s="144"/>
      <c r="BP506" s="144"/>
      <c r="BQ506" s="144"/>
      <c r="BR506" s="144"/>
      <c r="BS506" s="144"/>
      <c r="BT506" s="144"/>
      <c r="BU506" s="144"/>
      <c r="BV506" s="144"/>
      <c r="BW506" s="144"/>
      <c r="BX506" s="144"/>
      <c r="BY506" s="144"/>
      <c r="BZ506" s="144"/>
      <c r="CA506" s="144"/>
      <c r="CB506" s="144"/>
      <c r="CC506" s="144"/>
      <c r="CD506" s="144"/>
      <c r="CE506" s="144"/>
      <c r="CF506" s="144"/>
      <c r="CG506" s="144"/>
      <c r="CH506" s="144"/>
      <c r="CI506" s="144"/>
      <c r="CJ506" s="144"/>
      <c r="CK506" s="144"/>
      <c r="CL506" s="144"/>
      <c r="CM506" s="144"/>
      <c r="CN506" s="144"/>
      <c r="CO506" s="144"/>
      <c r="CP506" s="144"/>
      <c r="CQ506" s="144"/>
      <c r="CR506" s="144"/>
      <c r="CS506" s="144"/>
      <c r="CT506" s="144"/>
      <c r="CU506" s="144"/>
      <c r="CV506" s="144"/>
      <c r="CW506" s="144"/>
      <c r="CX506" s="144"/>
      <c r="CY506" s="144"/>
      <c r="CZ506" s="144"/>
      <c r="DA506" s="144"/>
      <c r="DB506" s="144"/>
      <c r="DC506" s="144"/>
      <c r="DD506" s="144"/>
      <c r="DE506" s="144"/>
    </row>
    <row r="507" spans="1:109" ht="12.75" x14ac:dyDescent="0.1">
      <c r="A507" s="149"/>
      <c r="B507" s="149" t="s">
        <v>468</v>
      </c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  <c r="AG507" s="144"/>
      <c r="AH507" s="144"/>
      <c r="AI507" s="144"/>
      <c r="AJ507" s="144"/>
      <c r="AK507" s="144"/>
      <c r="AL507" s="144"/>
      <c r="AM507" s="144"/>
      <c r="AN507" s="144"/>
      <c r="AO507" s="144"/>
      <c r="AP507" s="144"/>
      <c r="AQ507" s="144"/>
      <c r="AR507" s="144"/>
      <c r="AS507" s="144"/>
      <c r="AT507" s="144"/>
      <c r="AU507" s="144"/>
      <c r="AV507" s="144"/>
      <c r="AW507" s="144"/>
      <c r="AX507" s="144"/>
      <c r="AY507" s="144"/>
      <c r="AZ507" s="144"/>
      <c r="BA507" s="144"/>
      <c r="BB507" s="144"/>
      <c r="BC507" s="144"/>
      <c r="BD507" s="144"/>
      <c r="BE507" s="144"/>
      <c r="BF507" s="144"/>
      <c r="BG507" s="144"/>
      <c r="BH507" s="144"/>
      <c r="BI507" s="144"/>
      <c r="BJ507" s="144"/>
      <c r="BK507" s="144"/>
      <c r="BL507" s="144"/>
      <c r="BM507" s="144"/>
      <c r="BN507" s="144"/>
      <c r="BO507" s="144"/>
      <c r="BP507" s="144"/>
      <c r="BQ507" s="144"/>
      <c r="BR507" s="144"/>
      <c r="BS507" s="144"/>
      <c r="BT507" s="144"/>
      <c r="BU507" s="144"/>
      <c r="BV507" s="144"/>
      <c r="BW507" s="144"/>
      <c r="BX507" s="144"/>
      <c r="BY507" s="144"/>
      <c r="BZ507" s="144"/>
      <c r="CA507" s="144"/>
      <c r="CB507" s="144"/>
      <c r="CC507" s="144"/>
      <c r="CD507" s="144"/>
      <c r="CE507" s="144"/>
      <c r="CF507" s="144"/>
      <c r="CG507" s="144"/>
      <c r="CH507" s="144"/>
      <c r="CI507" s="144"/>
      <c r="CJ507" s="144"/>
      <c r="CK507" s="144"/>
      <c r="CL507" s="144"/>
      <c r="CM507" s="144"/>
      <c r="CN507" s="144"/>
      <c r="CO507" s="144"/>
      <c r="CP507" s="144"/>
      <c r="CQ507" s="144"/>
      <c r="CR507" s="144"/>
      <c r="CS507" s="144"/>
      <c r="CT507" s="144"/>
      <c r="CU507" s="144"/>
      <c r="CV507" s="144"/>
      <c r="CW507" s="144"/>
      <c r="CX507" s="144"/>
      <c r="CY507" s="144"/>
      <c r="CZ507" s="144"/>
      <c r="DA507" s="144"/>
      <c r="DB507" s="144"/>
      <c r="DC507" s="144"/>
      <c r="DD507" s="144"/>
      <c r="DE507" s="144"/>
    </row>
    <row r="508" spans="1:109" ht="12.75" x14ac:dyDescent="0.25">
      <c r="A508" s="150" t="s">
        <v>152</v>
      </c>
      <c r="B508" s="151" t="s">
        <v>469</v>
      </c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  <c r="AL508" s="144"/>
      <c r="AM508" s="144"/>
      <c r="AN508" s="144"/>
      <c r="AO508" s="144"/>
      <c r="AP508" s="144"/>
      <c r="AQ508" s="144"/>
      <c r="AR508" s="144"/>
      <c r="AS508" s="144"/>
      <c r="AT508" s="144"/>
      <c r="AU508" s="144"/>
      <c r="AV508" s="144"/>
      <c r="AW508" s="144"/>
      <c r="AX508" s="144"/>
      <c r="AY508" s="144"/>
      <c r="AZ508" s="144"/>
      <c r="BA508" s="144"/>
      <c r="BB508" s="144"/>
      <c r="BC508" s="144"/>
      <c r="BD508" s="144"/>
      <c r="BE508" s="144"/>
      <c r="BF508" s="144"/>
      <c r="BG508" s="144"/>
      <c r="BH508" s="144"/>
      <c r="BI508" s="144"/>
      <c r="BJ508" s="144"/>
      <c r="BK508" s="144"/>
      <c r="BL508" s="144"/>
      <c r="BM508" s="144"/>
      <c r="BN508" s="144"/>
      <c r="BO508" s="144"/>
      <c r="BP508" s="144"/>
      <c r="BQ508" s="144"/>
      <c r="BR508" s="144"/>
      <c r="BS508" s="144"/>
      <c r="BT508" s="144"/>
      <c r="BU508" s="144"/>
      <c r="BV508" s="144"/>
      <c r="BW508" s="144"/>
      <c r="BX508" s="144"/>
      <c r="BY508" s="144"/>
      <c r="BZ508" s="144"/>
      <c r="CA508" s="144"/>
      <c r="CB508" s="144"/>
      <c r="CC508" s="144"/>
      <c r="CD508" s="144"/>
      <c r="CE508" s="144"/>
      <c r="CF508" s="144"/>
      <c r="CG508" s="144"/>
      <c r="CH508" s="144"/>
      <c r="CI508" s="144"/>
      <c r="CJ508" s="144"/>
      <c r="CK508" s="144"/>
      <c r="CL508" s="144"/>
      <c r="CM508" s="144"/>
      <c r="CN508" s="144"/>
      <c r="CO508" s="144"/>
      <c r="CP508" s="144"/>
      <c r="CQ508" s="144"/>
      <c r="CR508" s="144"/>
      <c r="CS508" s="144"/>
      <c r="CT508" s="144"/>
      <c r="CU508" s="144"/>
      <c r="CV508" s="144"/>
      <c r="CW508" s="144"/>
      <c r="CX508" s="144"/>
      <c r="CY508" s="144"/>
      <c r="CZ508" s="144"/>
      <c r="DA508" s="144"/>
      <c r="DB508" s="144"/>
      <c r="DC508" s="144"/>
      <c r="DD508" s="144"/>
      <c r="DE508" s="144"/>
    </row>
    <row r="509" spans="1:109" x14ac:dyDescent="0.1">
      <c r="A509" s="115" t="s">
        <v>193</v>
      </c>
      <c r="B509" s="154" t="s">
        <v>199</v>
      </c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  <c r="AL509" s="144"/>
      <c r="AM509" s="144"/>
      <c r="AN509" s="144"/>
      <c r="AO509" s="144"/>
      <c r="AP509" s="144"/>
      <c r="AQ509" s="144"/>
      <c r="AR509" s="144"/>
      <c r="AS509" s="144"/>
      <c r="AT509" s="144"/>
      <c r="AU509" s="144"/>
      <c r="AV509" s="144"/>
      <c r="AW509" s="144"/>
      <c r="AX509" s="144"/>
      <c r="AY509" s="144"/>
      <c r="AZ509" s="144"/>
      <c r="BA509" s="144"/>
      <c r="BB509" s="144"/>
      <c r="BC509" s="144"/>
      <c r="BD509" s="144"/>
      <c r="BE509" s="144"/>
      <c r="BF509" s="144"/>
      <c r="BG509" s="144"/>
      <c r="BH509" s="144"/>
      <c r="BI509" s="144"/>
      <c r="BJ509" s="144"/>
      <c r="BK509" s="144"/>
      <c r="BL509" s="144"/>
      <c r="BM509" s="144"/>
      <c r="BN509" s="144"/>
      <c r="BO509" s="144"/>
      <c r="BP509" s="144"/>
      <c r="BQ509" s="144"/>
      <c r="BR509" s="144"/>
      <c r="BS509" s="144"/>
      <c r="BT509" s="144"/>
      <c r="BU509" s="144"/>
      <c r="BV509" s="144"/>
      <c r="BW509" s="144"/>
      <c r="BX509" s="144"/>
      <c r="BY509" s="144"/>
      <c r="BZ509" s="144"/>
      <c r="CA509" s="144"/>
      <c r="CB509" s="144"/>
      <c r="CC509" s="144"/>
      <c r="CD509" s="144"/>
      <c r="CE509" s="144"/>
      <c r="CF509" s="144"/>
      <c r="CG509" s="144"/>
      <c r="CH509" s="144"/>
      <c r="CI509" s="144"/>
      <c r="CJ509" s="144"/>
      <c r="CK509" s="144"/>
      <c r="CL509" s="144"/>
      <c r="CM509" s="144"/>
      <c r="CN509" s="144"/>
      <c r="CO509" s="144"/>
      <c r="CP509" s="144"/>
      <c r="CQ509" s="144"/>
      <c r="CR509" s="144"/>
      <c r="CS509" s="144"/>
      <c r="CT509" s="144"/>
      <c r="CU509" s="144"/>
      <c r="CV509" s="144"/>
      <c r="CW509" s="144"/>
      <c r="CX509" s="144"/>
      <c r="CY509" s="144"/>
      <c r="CZ509" s="144"/>
      <c r="DA509" s="144"/>
      <c r="DB509" s="144"/>
      <c r="DC509" s="144"/>
      <c r="DD509" s="144"/>
      <c r="DE509" s="144"/>
    </row>
    <row r="510" spans="1:109" x14ac:dyDescent="0.1">
      <c r="A510" s="113" t="s">
        <v>234</v>
      </c>
      <c r="B510" s="155">
        <v>0.44</v>
      </c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  <c r="AL510" s="144"/>
      <c r="AM510" s="144"/>
      <c r="AN510" s="144"/>
      <c r="AO510" s="144"/>
      <c r="AP510" s="144"/>
      <c r="AQ510" s="144"/>
      <c r="AR510" s="144"/>
      <c r="AS510" s="144"/>
      <c r="AT510" s="144"/>
      <c r="AU510" s="144"/>
      <c r="AV510" s="144"/>
      <c r="AW510" s="144"/>
      <c r="AX510" s="144"/>
      <c r="AY510" s="144"/>
      <c r="AZ510" s="144"/>
      <c r="BA510" s="144"/>
      <c r="BB510" s="144"/>
      <c r="BC510" s="144"/>
      <c r="BD510" s="144"/>
      <c r="BE510" s="144"/>
      <c r="BF510" s="144"/>
      <c r="BG510" s="144"/>
      <c r="BH510" s="144"/>
      <c r="BI510" s="144"/>
      <c r="BJ510" s="144"/>
      <c r="BK510" s="144"/>
      <c r="BL510" s="144"/>
      <c r="BM510" s="144"/>
      <c r="BN510" s="144"/>
      <c r="BO510" s="144"/>
      <c r="BP510" s="144"/>
      <c r="BQ510" s="144"/>
      <c r="BR510" s="144"/>
      <c r="BS510" s="144"/>
      <c r="BT510" s="144"/>
      <c r="BU510" s="144"/>
      <c r="BV510" s="144"/>
      <c r="BW510" s="144"/>
      <c r="BX510" s="144"/>
      <c r="BY510" s="144"/>
      <c r="BZ510" s="144"/>
      <c r="CA510" s="144"/>
      <c r="CB510" s="144"/>
      <c r="CC510" s="144"/>
      <c r="CD510" s="144"/>
      <c r="CE510" s="144"/>
      <c r="CF510" s="144"/>
      <c r="CG510" s="144"/>
      <c r="CH510" s="144"/>
      <c r="CI510" s="144"/>
      <c r="CJ510" s="144"/>
      <c r="CK510" s="144"/>
      <c r="CL510" s="144"/>
      <c r="CM510" s="144"/>
      <c r="CN510" s="144"/>
      <c r="CO510" s="144"/>
      <c r="CP510" s="144"/>
      <c r="CQ510" s="144"/>
      <c r="CR510" s="144"/>
      <c r="CS510" s="144"/>
      <c r="CT510" s="144"/>
      <c r="CU510" s="144"/>
      <c r="CV510" s="144"/>
      <c r="CW510" s="144"/>
      <c r="CX510" s="144"/>
      <c r="CY510" s="144"/>
      <c r="CZ510" s="144"/>
      <c r="DA510" s="144"/>
      <c r="DB510" s="144"/>
      <c r="DC510" s="144"/>
      <c r="DD510" s="144"/>
      <c r="DE510" s="144"/>
    </row>
    <row r="511" spans="1:109" x14ac:dyDescent="0.1">
      <c r="A511" s="113" t="s">
        <v>236</v>
      </c>
      <c r="B511" s="157">
        <v>0.46</v>
      </c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  <c r="AG511" s="144"/>
      <c r="AH511" s="144"/>
      <c r="AI511" s="144"/>
      <c r="AJ511" s="144"/>
      <c r="AK511" s="144"/>
      <c r="AL511" s="144"/>
      <c r="AM511" s="144"/>
      <c r="AN511" s="144"/>
      <c r="AO511" s="144"/>
      <c r="AP511" s="144"/>
      <c r="AQ511" s="144"/>
      <c r="AR511" s="144"/>
      <c r="AS511" s="144"/>
      <c r="AT511" s="144"/>
      <c r="AU511" s="144"/>
      <c r="AV511" s="144"/>
      <c r="AW511" s="144"/>
      <c r="AX511" s="144"/>
      <c r="AY511" s="144"/>
      <c r="AZ511" s="144"/>
      <c r="BA511" s="144"/>
      <c r="BB511" s="144"/>
      <c r="BC511" s="144"/>
      <c r="BD511" s="144"/>
      <c r="BE511" s="144"/>
      <c r="BF511" s="144"/>
      <c r="BG511" s="144"/>
      <c r="BH511" s="144"/>
      <c r="BI511" s="144"/>
      <c r="BJ511" s="144"/>
      <c r="BK511" s="144"/>
      <c r="BL511" s="144"/>
      <c r="BM511" s="144"/>
      <c r="BN511" s="144"/>
      <c r="BO511" s="144"/>
      <c r="BP511" s="144"/>
      <c r="BQ511" s="144"/>
      <c r="BR511" s="144"/>
      <c r="BS511" s="144"/>
      <c r="BT511" s="144"/>
      <c r="BU511" s="144"/>
      <c r="BV511" s="144"/>
      <c r="BW511" s="144"/>
      <c r="BX511" s="144"/>
      <c r="BY511" s="144"/>
      <c r="BZ511" s="144"/>
      <c r="CA511" s="144"/>
      <c r="CB511" s="144"/>
      <c r="CC511" s="144"/>
      <c r="CD511" s="144"/>
      <c r="CE511" s="144"/>
      <c r="CF511" s="144"/>
      <c r="CG511" s="144"/>
      <c r="CH511" s="144"/>
      <c r="CI511" s="144"/>
      <c r="CJ511" s="144"/>
      <c r="CK511" s="144"/>
      <c r="CL511" s="144"/>
      <c r="CM511" s="144"/>
      <c r="CN511" s="144"/>
      <c r="CO511" s="144"/>
      <c r="CP511" s="144"/>
      <c r="CQ511" s="144"/>
      <c r="CR511" s="144"/>
      <c r="CS511" s="144"/>
      <c r="CT511" s="144"/>
      <c r="CU511" s="144"/>
      <c r="CV511" s="144"/>
      <c r="CW511" s="144"/>
      <c r="CX511" s="144"/>
      <c r="CY511" s="144"/>
      <c r="CZ511" s="144"/>
      <c r="DA511" s="144"/>
      <c r="DB511" s="144"/>
      <c r="DC511" s="144"/>
      <c r="DD511" s="144"/>
      <c r="DE511" s="144"/>
    </row>
    <row r="512" spans="1:109" x14ac:dyDescent="0.1">
      <c r="A512" s="113" t="s">
        <v>237</v>
      </c>
      <c r="B512" s="154" t="s">
        <v>238</v>
      </c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  <c r="AG512" s="144"/>
      <c r="AH512" s="144"/>
      <c r="AI512" s="144"/>
      <c r="AJ512" s="144"/>
      <c r="AK512" s="144"/>
      <c r="AL512" s="144"/>
      <c r="AM512" s="144"/>
      <c r="AN512" s="144"/>
      <c r="AO512" s="144"/>
      <c r="AP512" s="144"/>
      <c r="AQ512" s="144"/>
      <c r="AR512" s="144"/>
      <c r="AS512" s="144"/>
      <c r="AT512" s="144"/>
      <c r="AU512" s="144"/>
      <c r="AV512" s="144"/>
      <c r="AW512" s="144"/>
      <c r="AX512" s="144"/>
      <c r="AY512" s="144"/>
      <c r="AZ512" s="144"/>
      <c r="BA512" s="144"/>
      <c r="BB512" s="144"/>
      <c r="BC512" s="144"/>
      <c r="BD512" s="144"/>
      <c r="BE512" s="144"/>
      <c r="BF512" s="144"/>
      <c r="BG512" s="144"/>
      <c r="BH512" s="144"/>
      <c r="BI512" s="144"/>
      <c r="BJ512" s="144"/>
      <c r="BK512" s="144"/>
      <c r="BL512" s="144"/>
      <c r="BM512" s="144"/>
      <c r="BN512" s="144"/>
      <c r="BO512" s="144"/>
      <c r="BP512" s="144"/>
      <c r="BQ512" s="144"/>
      <c r="BR512" s="144"/>
      <c r="BS512" s="144"/>
      <c r="BT512" s="144"/>
      <c r="BU512" s="144"/>
      <c r="BV512" s="144"/>
      <c r="BW512" s="144"/>
      <c r="BX512" s="144"/>
      <c r="BY512" s="144"/>
      <c r="BZ512" s="144"/>
      <c r="CA512" s="144"/>
      <c r="CB512" s="144"/>
      <c r="CC512" s="144"/>
      <c r="CD512" s="144"/>
      <c r="CE512" s="144"/>
      <c r="CF512" s="144"/>
      <c r="CG512" s="144"/>
      <c r="CH512" s="144"/>
      <c r="CI512" s="144"/>
      <c r="CJ512" s="144"/>
      <c r="CK512" s="144"/>
      <c r="CL512" s="144"/>
      <c r="CM512" s="144"/>
      <c r="CN512" s="144"/>
      <c r="CO512" s="144"/>
      <c r="CP512" s="144"/>
      <c r="CQ512" s="144"/>
      <c r="CR512" s="144"/>
      <c r="CS512" s="144"/>
      <c r="CT512" s="144"/>
      <c r="CU512" s="144"/>
      <c r="CV512" s="144"/>
      <c r="CW512" s="144"/>
      <c r="CX512" s="144"/>
      <c r="CY512" s="144"/>
      <c r="CZ512" s="144"/>
      <c r="DA512" s="144"/>
      <c r="DB512" s="144"/>
      <c r="DC512" s="144"/>
      <c r="DD512" s="144"/>
      <c r="DE512" s="144"/>
    </row>
    <row r="513" spans="1:109" x14ac:dyDescent="0.1">
      <c r="A513" s="115" t="s">
        <v>239</v>
      </c>
      <c r="B513" s="154" t="s">
        <v>199</v>
      </c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  <c r="AL513" s="144"/>
      <c r="AM513" s="144"/>
      <c r="AN513" s="144"/>
      <c r="AO513" s="144"/>
      <c r="AP513" s="144"/>
      <c r="AQ513" s="144"/>
      <c r="AR513" s="144"/>
      <c r="AS513" s="144"/>
      <c r="AT513" s="144"/>
      <c r="AU513" s="144"/>
      <c r="AV513" s="144"/>
      <c r="AW513" s="144"/>
      <c r="AX513" s="144"/>
      <c r="AY513" s="144"/>
      <c r="AZ513" s="144"/>
      <c r="BA513" s="144"/>
      <c r="BB513" s="144"/>
      <c r="BC513" s="144"/>
      <c r="BD513" s="144"/>
      <c r="BE513" s="144"/>
      <c r="BF513" s="144"/>
      <c r="BG513" s="144"/>
      <c r="BH513" s="144"/>
      <c r="BI513" s="144"/>
      <c r="BJ513" s="144"/>
      <c r="BK513" s="144"/>
      <c r="BL513" s="144"/>
      <c r="BM513" s="144"/>
      <c r="BN513" s="144"/>
      <c r="BO513" s="144"/>
      <c r="BP513" s="144"/>
      <c r="BQ513" s="144"/>
      <c r="BR513" s="144"/>
      <c r="BS513" s="144"/>
      <c r="BT513" s="144"/>
      <c r="BU513" s="144"/>
      <c r="BV513" s="144"/>
      <c r="BW513" s="144"/>
      <c r="BX513" s="144"/>
      <c r="BY513" s="144"/>
      <c r="BZ513" s="144"/>
      <c r="CA513" s="144"/>
      <c r="CB513" s="144"/>
      <c r="CC513" s="144"/>
      <c r="CD513" s="144"/>
      <c r="CE513" s="144"/>
      <c r="CF513" s="144"/>
      <c r="CG513" s="144"/>
      <c r="CH513" s="144"/>
      <c r="CI513" s="144"/>
      <c r="CJ513" s="144"/>
      <c r="CK513" s="144"/>
      <c r="CL513" s="144"/>
      <c r="CM513" s="144"/>
      <c r="CN513" s="144"/>
      <c r="CO513" s="144"/>
      <c r="CP513" s="144"/>
      <c r="CQ513" s="144"/>
      <c r="CR513" s="144"/>
      <c r="CS513" s="144"/>
      <c r="CT513" s="144"/>
      <c r="CU513" s="144"/>
      <c r="CV513" s="144"/>
      <c r="CW513" s="144"/>
      <c r="CX513" s="144"/>
      <c r="CY513" s="144"/>
      <c r="CZ513" s="144"/>
      <c r="DA513" s="144"/>
      <c r="DB513" s="144"/>
      <c r="DC513" s="144"/>
      <c r="DD513" s="144"/>
      <c r="DE513" s="144"/>
    </row>
    <row r="514" spans="1:109" x14ac:dyDescent="0.1">
      <c r="A514" s="113" t="s">
        <v>234</v>
      </c>
      <c r="B514" s="155">
        <v>0.38500000000000001</v>
      </c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  <c r="AG514" s="144"/>
      <c r="AH514" s="144"/>
      <c r="AI514" s="144"/>
      <c r="AJ514" s="144"/>
      <c r="AK514" s="144"/>
      <c r="AL514" s="144"/>
      <c r="AM514" s="144"/>
      <c r="AN514" s="144"/>
      <c r="AO514" s="144"/>
      <c r="AP514" s="144"/>
      <c r="AQ514" s="144"/>
      <c r="AR514" s="144"/>
      <c r="AS514" s="144"/>
      <c r="AT514" s="144"/>
      <c r="AU514" s="144"/>
      <c r="AV514" s="144"/>
      <c r="AW514" s="144"/>
      <c r="AX514" s="144"/>
      <c r="AY514" s="144"/>
      <c r="AZ514" s="144"/>
      <c r="BA514" s="144"/>
      <c r="BB514" s="144"/>
      <c r="BC514" s="144"/>
      <c r="BD514" s="144"/>
      <c r="BE514" s="144"/>
      <c r="BF514" s="144"/>
      <c r="BG514" s="144"/>
      <c r="BH514" s="144"/>
      <c r="BI514" s="144"/>
      <c r="BJ514" s="144"/>
      <c r="BK514" s="144"/>
      <c r="BL514" s="144"/>
      <c r="BM514" s="144"/>
      <c r="BN514" s="144"/>
      <c r="BO514" s="144"/>
      <c r="BP514" s="144"/>
      <c r="BQ514" s="144"/>
      <c r="BR514" s="144"/>
      <c r="BS514" s="144"/>
      <c r="BT514" s="144"/>
      <c r="BU514" s="144"/>
      <c r="BV514" s="144"/>
      <c r="BW514" s="144"/>
      <c r="BX514" s="144"/>
      <c r="BY514" s="144"/>
      <c r="BZ514" s="144"/>
      <c r="CA514" s="144"/>
      <c r="CB514" s="144"/>
      <c r="CC514" s="144"/>
      <c r="CD514" s="144"/>
      <c r="CE514" s="144"/>
      <c r="CF514" s="144"/>
      <c r="CG514" s="144"/>
      <c r="CH514" s="144"/>
      <c r="CI514" s="144"/>
      <c r="CJ514" s="144"/>
      <c r="CK514" s="144"/>
      <c r="CL514" s="144"/>
      <c r="CM514" s="144"/>
      <c r="CN514" s="144"/>
      <c r="CO514" s="144"/>
      <c r="CP514" s="144"/>
      <c r="CQ514" s="144"/>
      <c r="CR514" s="144"/>
      <c r="CS514" s="144"/>
      <c r="CT514" s="144"/>
      <c r="CU514" s="144"/>
      <c r="CV514" s="144"/>
      <c r="CW514" s="144"/>
      <c r="CX514" s="144"/>
      <c r="CY514" s="144"/>
      <c r="CZ514" s="144"/>
      <c r="DA514" s="144"/>
      <c r="DB514" s="144"/>
      <c r="DC514" s="144"/>
      <c r="DD514" s="144"/>
      <c r="DE514" s="144"/>
    </row>
    <row r="515" spans="1:109" x14ac:dyDescent="0.1">
      <c r="A515" s="113" t="s">
        <v>236</v>
      </c>
      <c r="B515" s="157">
        <v>0.41</v>
      </c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  <c r="AG515" s="144"/>
      <c r="AH515" s="144"/>
      <c r="AI515" s="144"/>
      <c r="AJ515" s="144"/>
      <c r="AK515" s="144"/>
      <c r="AL515" s="144"/>
      <c r="AM515" s="144"/>
      <c r="AN515" s="144"/>
      <c r="AO515" s="144"/>
      <c r="AP515" s="144"/>
      <c r="AQ515" s="144"/>
      <c r="AR515" s="144"/>
      <c r="AS515" s="144"/>
      <c r="AT515" s="144"/>
      <c r="AU515" s="144"/>
      <c r="AV515" s="144"/>
      <c r="AW515" s="144"/>
      <c r="AX515" s="144"/>
      <c r="AY515" s="144"/>
      <c r="AZ515" s="144"/>
      <c r="BA515" s="144"/>
      <c r="BB515" s="144"/>
      <c r="BC515" s="144"/>
      <c r="BD515" s="144"/>
      <c r="BE515" s="144"/>
      <c r="BF515" s="144"/>
      <c r="BG515" s="144"/>
      <c r="BH515" s="144"/>
      <c r="BI515" s="144"/>
      <c r="BJ515" s="144"/>
      <c r="BK515" s="144"/>
      <c r="BL515" s="144"/>
      <c r="BM515" s="144"/>
      <c r="BN515" s="144"/>
      <c r="BO515" s="144"/>
      <c r="BP515" s="144"/>
      <c r="BQ515" s="144"/>
      <c r="BR515" s="144"/>
      <c r="BS515" s="144"/>
      <c r="BT515" s="144"/>
      <c r="BU515" s="144"/>
      <c r="BV515" s="144"/>
      <c r="BW515" s="144"/>
      <c r="BX515" s="144"/>
      <c r="BY515" s="144"/>
      <c r="BZ515" s="144"/>
      <c r="CA515" s="144"/>
      <c r="CB515" s="144"/>
      <c r="CC515" s="144"/>
      <c r="CD515" s="144"/>
      <c r="CE515" s="144"/>
      <c r="CF515" s="144"/>
      <c r="CG515" s="144"/>
      <c r="CH515" s="144"/>
      <c r="CI515" s="144"/>
      <c r="CJ515" s="144"/>
      <c r="CK515" s="144"/>
      <c r="CL515" s="144"/>
      <c r="CM515" s="144"/>
      <c r="CN515" s="144"/>
      <c r="CO515" s="144"/>
      <c r="CP515" s="144"/>
      <c r="CQ515" s="144"/>
      <c r="CR515" s="144"/>
      <c r="CS515" s="144"/>
      <c r="CT515" s="144"/>
      <c r="CU515" s="144"/>
      <c r="CV515" s="144"/>
      <c r="CW515" s="144"/>
      <c r="CX515" s="144"/>
      <c r="CY515" s="144"/>
      <c r="CZ515" s="144"/>
      <c r="DA515" s="144"/>
      <c r="DB515" s="144"/>
      <c r="DC515" s="144"/>
      <c r="DD515" s="144"/>
      <c r="DE515" s="144"/>
    </row>
    <row r="516" spans="1:109" x14ac:dyDescent="0.1">
      <c r="A516" s="113" t="s">
        <v>237</v>
      </c>
      <c r="B516" s="154" t="s">
        <v>238</v>
      </c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  <c r="AG516" s="144"/>
      <c r="AH516" s="144"/>
      <c r="AI516" s="144"/>
      <c r="AJ516" s="144"/>
      <c r="AK516" s="144"/>
      <c r="AL516" s="144"/>
      <c r="AM516" s="144"/>
      <c r="AN516" s="144"/>
      <c r="AO516" s="144"/>
      <c r="AP516" s="144"/>
      <c r="AQ516" s="144"/>
      <c r="AR516" s="144"/>
      <c r="AS516" s="144"/>
      <c r="AT516" s="144"/>
      <c r="AU516" s="144"/>
      <c r="AV516" s="144"/>
      <c r="AW516" s="144"/>
      <c r="AX516" s="144"/>
      <c r="AY516" s="144"/>
      <c r="AZ516" s="144"/>
      <c r="BA516" s="144"/>
      <c r="BB516" s="144"/>
      <c r="BC516" s="144"/>
      <c r="BD516" s="144"/>
      <c r="BE516" s="144"/>
      <c r="BF516" s="144"/>
      <c r="BG516" s="144"/>
      <c r="BH516" s="144"/>
      <c r="BI516" s="144"/>
      <c r="BJ516" s="144"/>
      <c r="BK516" s="144"/>
      <c r="BL516" s="144"/>
      <c r="BM516" s="144"/>
      <c r="BN516" s="144"/>
      <c r="BO516" s="144"/>
      <c r="BP516" s="144"/>
      <c r="BQ516" s="144"/>
      <c r="BR516" s="144"/>
      <c r="BS516" s="144"/>
      <c r="BT516" s="144"/>
      <c r="BU516" s="144"/>
      <c r="BV516" s="144"/>
      <c r="BW516" s="144"/>
      <c r="BX516" s="144"/>
      <c r="BY516" s="144"/>
      <c r="BZ516" s="144"/>
      <c r="CA516" s="144"/>
      <c r="CB516" s="144"/>
      <c r="CC516" s="144"/>
      <c r="CD516" s="144"/>
      <c r="CE516" s="144"/>
      <c r="CF516" s="144"/>
      <c r="CG516" s="144"/>
      <c r="CH516" s="144"/>
      <c r="CI516" s="144"/>
      <c r="CJ516" s="144"/>
      <c r="CK516" s="144"/>
      <c r="CL516" s="144"/>
      <c r="CM516" s="144"/>
      <c r="CN516" s="144"/>
      <c r="CO516" s="144"/>
      <c r="CP516" s="144"/>
      <c r="CQ516" s="144"/>
      <c r="CR516" s="144"/>
      <c r="CS516" s="144"/>
      <c r="CT516" s="144"/>
      <c r="CU516" s="144"/>
      <c r="CV516" s="144"/>
      <c r="CW516" s="144"/>
      <c r="CX516" s="144"/>
      <c r="CY516" s="144"/>
      <c r="CZ516" s="144"/>
      <c r="DA516" s="144"/>
      <c r="DB516" s="144"/>
      <c r="DC516" s="144"/>
      <c r="DD516" s="144"/>
      <c r="DE516" s="144"/>
    </row>
    <row r="517" spans="1:109" x14ac:dyDescent="0.1"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  <c r="AG517" s="144"/>
      <c r="AH517" s="144"/>
      <c r="AI517" s="144"/>
      <c r="AJ517" s="144"/>
      <c r="AK517" s="144"/>
      <c r="AL517" s="144"/>
      <c r="AM517" s="144"/>
      <c r="AN517" s="144"/>
      <c r="AO517" s="144"/>
      <c r="AP517" s="144"/>
      <c r="AQ517" s="144"/>
      <c r="AR517" s="144"/>
      <c r="AS517" s="144"/>
      <c r="AT517" s="144"/>
      <c r="AU517" s="144"/>
      <c r="AV517" s="144"/>
      <c r="AW517" s="144"/>
      <c r="AX517" s="144"/>
      <c r="AY517" s="144"/>
      <c r="AZ517" s="144"/>
      <c r="BA517" s="144"/>
      <c r="BB517" s="144"/>
      <c r="BC517" s="144"/>
      <c r="BD517" s="144"/>
      <c r="BE517" s="144"/>
      <c r="BF517" s="144"/>
      <c r="BG517" s="144"/>
      <c r="BH517" s="144"/>
      <c r="BI517" s="144"/>
      <c r="BJ517" s="144"/>
      <c r="BK517" s="144"/>
      <c r="BL517" s="144"/>
      <c r="BM517" s="144"/>
      <c r="BN517" s="144"/>
      <c r="BO517" s="144"/>
      <c r="BP517" s="144"/>
      <c r="BQ517" s="144"/>
      <c r="BR517" s="144"/>
      <c r="BS517" s="144"/>
      <c r="BT517" s="144"/>
      <c r="BU517" s="144"/>
      <c r="BV517" s="144"/>
      <c r="BW517" s="144"/>
      <c r="BX517" s="144"/>
      <c r="BY517" s="144"/>
      <c r="BZ517" s="144"/>
      <c r="CA517" s="144"/>
      <c r="CB517" s="144"/>
      <c r="CC517" s="144"/>
      <c r="CD517" s="144"/>
      <c r="CE517" s="144"/>
      <c r="CF517" s="144"/>
      <c r="CG517" s="144"/>
      <c r="CH517" s="144"/>
      <c r="CI517" s="144"/>
      <c r="CJ517" s="144"/>
      <c r="CK517" s="144"/>
      <c r="CL517" s="144"/>
      <c r="CM517" s="144"/>
      <c r="CN517" s="144"/>
      <c r="CO517" s="144"/>
      <c r="CP517" s="144"/>
      <c r="CQ517" s="144"/>
      <c r="CR517" s="144"/>
      <c r="CS517" s="144"/>
      <c r="CT517" s="144"/>
      <c r="CU517" s="144"/>
      <c r="CV517" s="144"/>
      <c r="CW517" s="144"/>
      <c r="CX517" s="144"/>
      <c r="CY517" s="144"/>
      <c r="CZ517" s="144"/>
      <c r="DA517" s="144"/>
      <c r="DB517" s="144"/>
      <c r="DC517" s="144"/>
      <c r="DD517" s="144"/>
      <c r="DE517" s="144"/>
    </row>
    <row r="518" spans="1:109" x14ac:dyDescent="0.1"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  <c r="AG518" s="144"/>
      <c r="AH518" s="144"/>
      <c r="AI518" s="144"/>
      <c r="AJ518" s="144"/>
      <c r="AK518" s="144"/>
      <c r="AL518" s="144"/>
      <c r="AM518" s="144"/>
      <c r="AN518" s="144"/>
      <c r="AO518" s="144"/>
      <c r="AP518" s="144"/>
      <c r="AQ518" s="144"/>
      <c r="AR518" s="144"/>
      <c r="AS518" s="144"/>
      <c r="AT518" s="144"/>
      <c r="AU518" s="144"/>
      <c r="AV518" s="144"/>
      <c r="AW518" s="144"/>
      <c r="AX518" s="144"/>
      <c r="AY518" s="144"/>
      <c r="AZ518" s="144"/>
      <c r="BA518" s="144"/>
      <c r="BB518" s="144"/>
      <c r="BC518" s="144"/>
      <c r="BD518" s="144"/>
      <c r="BE518" s="144"/>
      <c r="BF518" s="144"/>
      <c r="BG518" s="144"/>
      <c r="BH518" s="144"/>
      <c r="BI518" s="144"/>
      <c r="BJ518" s="144"/>
      <c r="BK518" s="144"/>
      <c r="BL518" s="144"/>
      <c r="BM518" s="144"/>
      <c r="BN518" s="144"/>
      <c r="BO518" s="144"/>
      <c r="BP518" s="144"/>
      <c r="BQ518" s="144"/>
      <c r="BR518" s="144"/>
      <c r="BS518" s="144"/>
      <c r="BT518" s="144"/>
      <c r="BU518" s="144"/>
      <c r="BV518" s="144"/>
      <c r="BW518" s="144"/>
      <c r="BX518" s="144"/>
      <c r="BY518" s="144"/>
      <c r="BZ518" s="144"/>
      <c r="CA518" s="144"/>
      <c r="CB518" s="144"/>
      <c r="CC518" s="144"/>
      <c r="CD518" s="144"/>
      <c r="CE518" s="144"/>
      <c r="CF518" s="144"/>
      <c r="CG518" s="144"/>
      <c r="CH518" s="144"/>
      <c r="CI518" s="144"/>
      <c r="CJ518" s="144"/>
      <c r="CK518" s="144"/>
      <c r="CL518" s="144"/>
      <c r="CM518" s="144"/>
      <c r="CN518" s="144"/>
      <c r="CO518" s="144"/>
      <c r="CP518" s="144"/>
      <c r="CQ518" s="144"/>
      <c r="CR518" s="144"/>
      <c r="CS518" s="144"/>
      <c r="CT518" s="144"/>
      <c r="CU518" s="144"/>
      <c r="CV518" s="144"/>
      <c r="CW518" s="144"/>
      <c r="CX518" s="144"/>
      <c r="CY518" s="144"/>
      <c r="CZ518" s="144"/>
      <c r="DA518" s="144"/>
      <c r="DB518" s="144"/>
      <c r="DC518" s="144"/>
      <c r="DD518" s="144"/>
      <c r="DE518" s="144"/>
    </row>
    <row r="519" spans="1:109" x14ac:dyDescent="0.1"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  <c r="AG519" s="144"/>
      <c r="AH519" s="144"/>
      <c r="AI519" s="144"/>
      <c r="AJ519" s="144"/>
      <c r="AK519" s="144"/>
      <c r="AL519" s="144"/>
      <c r="AM519" s="144"/>
      <c r="AN519" s="144"/>
      <c r="AO519" s="144"/>
      <c r="AP519" s="144"/>
      <c r="AQ519" s="144"/>
      <c r="AR519" s="144"/>
      <c r="AS519" s="144"/>
      <c r="AT519" s="144"/>
      <c r="AU519" s="144"/>
      <c r="AV519" s="144"/>
      <c r="AW519" s="144"/>
      <c r="AX519" s="144"/>
      <c r="AY519" s="144"/>
      <c r="AZ519" s="144"/>
      <c r="BA519" s="144"/>
      <c r="BB519" s="144"/>
      <c r="BC519" s="144"/>
      <c r="BD519" s="144"/>
      <c r="BE519" s="144"/>
      <c r="BF519" s="144"/>
      <c r="BG519" s="144"/>
      <c r="BH519" s="144"/>
      <c r="BI519" s="144"/>
      <c r="BJ519" s="144"/>
      <c r="BK519" s="144"/>
      <c r="BL519" s="144"/>
      <c r="BM519" s="144"/>
      <c r="BN519" s="144"/>
      <c r="BO519" s="144"/>
      <c r="BP519" s="144"/>
      <c r="BQ519" s="144"/>
      <c r="BR519" s="144"/>
      <c r="BS519" s="144"/>
      <c r="BT519" s="144"/>
      <c r="BU519" s="144"/>
      <c r="BV519" s="144"/>
      <c r="BW519" s="144"/>
      <c r="BX519" s="144"/>
      <c r="BY519" s="144"/>
      <c r="BZ519" s="144"/>
      <c r="CA519" s="144"/>
      <c r="CB519" s="144"/>
      <c r="CC519" s="144"/>
      <c r="CD519" s="144"/>
      <c r="CE519" s="144"/>
      <c r="CF519" s="144"/>
      <c r="CG519" s="144"/>
      <c r="CH519" s="144"/>
      <c r="CI519" s="144"/>
      <c r="CJ519" s="144"/>
      <c r="CK519" s="144"/>
      <c r="CL519" s="144"/>
      <c r="CM519" s="144"/>
      <c r="CN519" s="144"/>
      <c r="CO519" s="144"/>
      <c r="CP519" s="144"/>
      <c r="CQ519" s="144"/>
      <c r="CR519" s="144"/>
      <c r="CS519" s="144"/>
      <c r="CT519" s="144"/>
      <c r="CU519" s="144"/>
      <c r="CV519" s="144"/>
      <c r="CW519" s="144"/>
      <c r="CX519" s="144"/>
      <c r="CY519" s="144"/>
      <c r="CZ519" s="144"/>
      <c r="DA519" s="144"/>
      <c r="DB519" s="144"/>
      <c r="DC519" s="144"/>
      <c r="DD519" s="144"/>
      <c r="DE519" s="14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B14-A0BA-194C-8F9D-0D6F955D66FC}">
  <dimension ref="A5:IU116"/>
  <sheetViews>
    <sheetView workbookViewId="0">
      <selection activeCell="B27" sqref="B27"/>
    </sheetView>
  </sheetViews>
  <sheetFormatPr defaultColWidth="11.43359375" defaultRowHeight="10.5" x14ac:dyDescent="0.1"/>
  <cols>
    <col min="1" max="1" width="45.87109375" style="113" customWidth="1"/>
    <col min="2" max="7" width="14.796875" style="113" customWidth="1"/>
    <col min="8" max="256" width="8.875" style="113" customWidth="1"/>
    <col min="257" max="257" width="45.87109375" style="113" customWidth="1"/>
    <col min="258" max="263" width="14.796875" style="113" customWidth="1"/>
    <col min="264" max="512" width="8.875" style="113" customWidth="1"/>
    <col min="513" max="513" width="45.87109375" style="113" customWidth="1"/>
    <col min="514" max="519" width="14.796875" style="113" customWidth="1"/>
    <col min="520" max="768" width="8.875" style="113" customWidth="1"/>
    <col min="769" max="769" width="45.87109375" style="113" customWidth="1"/>
    <col min="770" max="775" width="14.796875" style="113" customWidth="1"/>
    <col min="776" max="1024" width="8.875" style="113" customWidth="1"/>
    <col min="1025" max="1025" width="45.87109375" style="113" customWidth="1"/>
    <col min="1026" max="1031" width="14.796875" style="113" customWidth="1"/>
    <col min="1032" max="1280" width="8.875" style="113" customWidth="1"/>
    <col min="1281" max="1281" width="45.87109375" style="113" customWidth="1"/>
    <col min="1282" max="1287" width="14.796875" style="113" customWidth="1"/>
    <col min="1288" max="1536" width="8.875" style="113" customWidth="1"/>
    <col min="1537" max="1537" width="45.87109375" style="113" customWidth="1"/>
    <col min="1538" max="1543" width="14.796875" style="113" customWidth="1"/>
    <col min="1544" max="1792" width="8.875" style="113" customWidth="1"/>
    <col min="1793" max="1793" width="45.87109375" style="113" customWidth="1"/>
    <col min="1794" max="1799" width="14.796875" style="113" customWidth="1"/>
    <col min="1800" max="2048" width="8.875" style="113" customWidth="1"/>
    <col min="2049" max="2049" width="45.87109375" style="113" customWidth="1"/>
    <col min="2050" max="2055" width="14.796875" style="113" customWidth="1"/>
    <col min="2056" max="2304" width="8.875" style="113" customWidth="1"/>
    <col min="2305" max="2305" width="45.87109375" style="113" customWidth="1"/>
    <col min="2306" max="2311" width="14.796875" style="113" customWidth="1"/>
    <col min="2312" max="2560" width="8.875" style="113" customWidth="1"/>
    <col min="2561" max="2561" width="45.87109375" style="113" customWidth="1"/>
    <col min="2562" max="2567" width="14.796875" style="113" customWidth="1"/>
    <col min="2568" max="2816" width="8.875" style="113" customWidth="1"/>
    <col min="2817" max="2817" width="45.87109375" style="113" customWidth="1"/>
    <col min="2818" max="2823" width="14.796875" style="113" customWidth="1"/>
    <col min="2824" max="3072" width="8.875" style="113" customWidth="1"/>
    <col min="3073" max="3073" width="45.87109375" style="113" customWidth="1"/>
    <col min="3074" max="3079" width="14.796875" style="113" customWidth="1"/>
    <col min="3080" max="3328" width="8.875" style="113" customWidth="1"/>
    <col min="3329" max="3329" width="45.87109375" style="113" customWidth="1"/>
    <col min="3330" max="3335" width="14.796875" style="113" customWidth="1"/>
    <col min="3336" max="3584" width="8.875" style="113" customWidth="1"/>
    <col min="3585" max="3585" width="45.87109375" style="113" customWidth="1"/>
    <col min="3586" max="3591" width="14.796875" style="113" customWidth="1"/>
    <col min="3592" max="3840" width="8.875" style="113" customWidth="1"/>
    <col min="3841" max="3841" width="45.87109375" style="113" customWidth="1"/>
    <col min="3842" max="3847" width="14.796875" style="113" customWidth="1"/>
    <col min="3848" max="4096" width="8.875" style="113" customWidth="1"/>
    <col min="4097" max="4097" width="45.87109375" style="113" customWidth="1"/>
    <col min="4098" max="4103" width="14.796875" style="113" customWidth="1"/>
    <col min="4104" max="4352" width="8.875" style="113" customWidth="1"/>
    <col min="4353" max="4353" width="45.87109375" style="113" customWidth="1"/>
    <col min="4354" max="4359" width="14.796875" style="113" customWidth="1"/>
    <col min="4360" max="4608" width="8.875" style="113" customWidth="1"/>
    <col min="4609" max="4609" width="45.87109375" style="113" customWidth="1"/>
    <col min="4610" max="4615" width="14.796875" style="113" customWidth="1"/>
    <col min="4616" max="4864" width="8.875" style="113" customWidth="1"/>
    <col min="4865" max="4865" width="45.87109375" style="113" customWidth="1"/>
    <col min="4866" max="4871" width="14.796875" style="113" customWidth="1"/>
    <col min="4872" max="5120" width="8.875" style="113" customWidth="1"/>
    <col min="5121" max="5121" width="45.87109375" style="113" customWidth="1"/>
    <col min="5122" max="5127" width="14.796875" style="113" customWidth="1"/>
    <col min="5128" max="5376" width="8.875" style="113" customWidth="1"/>
    <col min="5377" max="5377" width="45.87109375" style="113" customWidth="1"/>
    <col min="5378" max="5383" width="14.796875" style="113" customWidth="1"/>
    <col min="5384" max="5632" width="8.875" style="113" customWidth="1"/>
    <col min="5633" max="5633" width="45.87109375" style="113" customWidth="1"/>
    <col min="5634" max="5639" width="14.796875" style="113" customWidth="1"/>
    <col min="5640" max="5888" width="8.875" style="113" customWidth="1"/>
    <col min="5889" max="5889" width="45.87109375" style="113" customWidth="1"/>
    <col min="5890" max="5895" width="14.796875" style="113" customWidth="1"/>
    <col min="5896" max="6144" width="8.875" style="113" customWidth="1"/>
    <col min="6145" max="6145" width="45.87109375" style="113" customWidth="1"/>
    <col min="6146" max="6151" width="14.796875" style="113" customWidth="1"/>
    <col min="6152" max="6400" width="8.875" style="113" customWidth="1"/>
    <col min="6401" max="6401" width="45.87109375" style="113" customWidth="1"/>
    <col min="6402" max="6407" width="14.796875" style="113" customWidth="1"/>
    <col min="6408" max="6656" width="8.875" style="113" customWidth="1"/>
    <col min="6657" max="6657" width="45.87109375" style="113" customWidth="1"/>
    <col min="6658" max="6663" width="14.796875" style="113" customWidth="1"/>
    <col min="6664" max="6912" width="8.875" style="113" customWidth="1"/>
    <col min="6913" max="6913" width="45.87109375" style="113" customWidth="1"/>
    <col min="6914" max="6919" width="14.796875" style="113" customWidth="1"/>
    <col min="6920" max="7168" width="8.875" style="113" customWidth="1"/>
    <col min="7169" max="7169" width="45.87109375" style="113" customWidth="1"/>
    <col min="7170" max="7175" width="14.796875" style="113" customWidth="1"/>
    <col min="7176" max="7424" width="8.875" style="113" customWidth="1"/>
    <col min="7425" max="7425" width="45.87109375" style="113" customWidth="1"/>
    <col min="7426" max="7431" width="14.796875" style="113" customWidth="1"/>
    <col min="7432" max="7680" width="8.875" style="113" customWidth="1"/>
    <col min="7681" max="7681" width="45.87109375" style="113" customWidth="1"/>
    <col min="7682" max="7687" width="14.796875" style="113" customWidth="1"/>
    <col min="7688" max="7936" width="8.875" style="113" customWidth="1"/>
    <col min="7937" max="7937" width="45.87109375" style="113" customWidth="1"/>
    <col min="7938" max="7943" width="14.796875" style="113" customWidth="1"/>
    <col min="7944" max="8192" width="8.875" style="113" customWidth="1"/>
    <col min="8193" max="8193" width="45.87109375" style="113" customWidth="1"/>
    <col min="8194" max="8199" width="14.796875" style="113" customWidth="1"/>
    <col min="8200" max="8448" width="8.875" style="113" customWidth="1"/>
    <col min="8449" max="8449" width="45.87109375" style="113" customWidth="1"/>
    <col min="8450" max="8455" width="14.796875" style="113" customWidth="1"/>
    <col min="8456" max="8704" width="8.875" style="113" customWidth="1"/>
    <col min="8705" max="8705" width="45.87109375" style="113" customWidth="1"/>
    <col min="8706" max="8711" width="14.796875" style="113" customWidth="1"/>
    <col min="8712" max="8960" width="8.875" style="113" customWidth="1"/>
    <col min="8961" max="8961" width="45.87109375" style="113" customWidth="1"/>
    <col min="8962" max="8967" width="14.796875" style="113" customWidth="1"/>
    <col min="8968" max="9216" width="8.875" style="113" customWidth="1"/>
    <col min="9217" max="9217" width="45.87109375" style="113" customWidth="1"/>
    <col min="9218" max="9223" width="14.796875" style="113" customWidth="1"/>
    <col min="9224" max="9472" width="8.875" style="113" customWidth="1"/>
    <col min="9473" max="9473" width="45.87109375" style="113" customWidth="1"/>
    <col min="9474" max="9479" width="14.796875" style="113" customWidth="1"/>
    <col min="9480" max="9728" width="8.875" style="113" customWidth="1"/>
    <col min="9729" max="9729" width="45.87109375" style="113" customWidth="1"/>
    <col min="9730" max="9735" width="14.796875" style="113" customWidth="1"/>
    <col min="9736" max="9984" width="8.875" style="113" customWidth="1"/>
    <col min="9985" max="9985" width="45.87109375" style="113" customWidth="1"/>
    <col min="9986" max="9991" width="14.796875" style="113" customWidth="1"/>
    <col min="9992" max="10240" width="8.875" style="113" customWidth="1"/>
    <col min="10241" max="10241" width="45.87109375" style="113" customWidth="1"/>
    <col min="10242" max="10247" width="14.796875" style="113" customWidth="1"/>
    <col min="10248" max="10496" width="8.875" style="113" customWidth="1"/>
    <col min="10497" max="10497" width="45.87109375" style="113" customWidth="1"/>
    <col min="10498" max="10503" width="14.796875" style="113" customWidth="1"/>
    <col min="10504" max="10752" width="8.875" style="113" customWidth="1"/>
    <col min="10753" max="10753" width="45.87109375" style="113" customWidth="1"/>
    <col min="10754" max="10759" width="14.796875" style="113" customWidth="1"/>
    <col min="10760" max="11008" width="8.875" style="113" customWidth="1"/>
    <col min="11009" max="11009" width="45.87109375" style="113" customWidth="1"/>
    <col min="11010" max="11015" width="14.796875" style="113" customWidth="1"/>
    <col min="11016" max="11264" width="8.875" style="113" customWidth="1"/>
    <col min="11265" max="11265" width="45.87109375" style="113" customWidth="1"/>
    <col min="11266" max="11271" width="14.796875" style="113" customWidth="1"/>
    <col min="11272" max="11520" width="8.875" style="113" customWidth="1"/>
    <col min="11521" max="11521" width="45.87109375" style="113" customWidth="1"/>
    <col min="11522" max="11527" width="14.796875" style="113" customWidth="1"/>
    <col min="11528" max="11776" width="8.875" style="113" customWidth="1"/>
    <col min="11777" max="11777" width="45.87109375" style="113" customWidth="1"/>
    <col min="11778" max="11783" width="14.796875" style="113" customWidth="1"/>
    <col min="11784" max="12032" width="8.875" style="113" customWidth="1"/>
    <col min="12033" max="12033" width="45.87109375" style="113" customWidth="1"/>
    <col min="12034" max="12039" width="14.796875" style="113" customWidth="1"/>
    <col min="12040" max="12288" width="8.875" style="113" customWidth="1"/>
    <col min="12289" max="12289" width="45.87109375" style="113" customWidth="1"/>
    <col min="12290" max="12295" width="14.796875" style="113" customWidth="1"/>
    <col min="12296" max="12544" width="8.875" style="113" customWidth="1"/>
    <col min="12545" max="12545" width="45.87109375" style="113" customWidth="1"/>
    <col min="12546" max="12551" width="14.796875" style="113" customWidth="1"/>
    <col min="12552" max="12800" width="8.875" style="113" customWidth="1"/>
    <col min="12801" max="12801" width="45.87109375" style="113" customWidth="1"/>
    <col min="12802" max="12807" width="14.796875" style="113" customWidth="1"/>
    <col min="12808" max="13056" width="8.875" style="113" customWidth="1"/>
    <col min="13057" max="13057" width="45.87109375" style="113" customWidth="1"/>
    <col min="13058" max="13063" width="14.796875" style="113" customWidth="1"/>
    <col min="13064" max="13312" width="8.875" style="113" customWidth="1"/>
    <col min="13313" max="13313" width="45.87109375" style="113" customWidth="1"/>
    <col min="13314" max="13319" width="14.796875" style="113" customWidth="1"/>
    <col min="13320" max="13568" width="8.875" style="113" customWidth="1"/>
    <col min="13569" max="13569" width="45.87109375" style="113" customWidth="1"/>
    <col min="13570" max="13575" width="14.796875" style="113" customWidth="1"/>
    <col min="13576" max="13824" width="8.875" style="113" customWidth="1"/>
    <col min="13825" max="13825" width="45.87109375" style="113" customWidth="1"/>
    <col min="13826" max="13831" width="14.796875" style="113" customWidth="1"/>
    <col min="13832" max="14080" width="8.875" style="113" customWidth="1"/>
    <col min="14081" max="14081" width="45.87109375" style="113" customWidth="1"/>
    <col min="14082" max="14087" width="14.796875" style="113" customWidth="1"/>
    <col min="14088" max="14336" width="8.875" style="113" customWidth="1"/>
    <col min="14337" max="14337" width="45.87109375" style="113" customWidth="1"/>
    <col min="14338" max="14343" width="14.796875" style="113" customWidth="1"/>
    <col min="14344" max="14592" width="8.875" style="113" customWidth="1"/>
    <col min="14593" max="14593" width="45.87109375" style="113" customWidth="1"/>
    <col min="14594" max="14599" width="14.796875" style="113" customWidth="1"/>
    <col min="14600" max="14848" width="8.875" style="113" customWidth="1"/>
    <col min="14849" max="14849" width="45.87109375" style="113" customWidth="1"/>
    <col min="14850" max="14855" width="14.796875" style="113" customWidth="1"/>
    <col min="14856" max="15104" width="8.875" style="113" customWidth="1"/>
    <col min="15105" max="15105" width="45.87109375" style="113" customWidth="1"/>
    <col min="15106" max="15111" width="14.796875" style="113" customWidth="1"/>
    <col min="15112" max="15360" width="8.875" style="113" customWidth="1"/>
    <col min="15361" max="15361" width="45.87109375" style="113" customWidth="1"/>
    <col min="15362" max="15367" width="14.796875" style="113" customWidth="1"/>
    <col min="15368" max="15616" width="8.875" style="113" customWidth="1"/>
    <col min="15617" max="15617" width="45.87109375" style="113" customWidth="1"/>
    <col min="15618" max="15623" width="14.796875" style="113" customWidth="1"/>
    <col min="15624" max="15872" width="8.875" style="113" customWidth="1"/>
    <col min="15873" max="15873" width="45.87109375" style="113" customWidth="1"/>
    <col min="15874" max="15879" width="14.796875" style="113" customWidth="1"/>
    <col min="15880" max="16128" width="8.875" style="113" customWidth="1"/>
    <col min="16129" max="16129" width="45.87109375" style="113" customWidth="1"/>
    <col min="16130" max="16135" width="14.796875" style="113" customWidth="1"/>
    <col min="16136" max="16384" width="8.875" style="113" customWidth="1"/>
  </cols>
  <sheetData>
    <row r="5" spans="1:255" ht="16.5" x14ac:dyDescent="0.2">
      <c r="A5" s="112" t="s">
        <v>470</v>
      </c>
    </row>
    <row r="7" spans="1:255" x14ac:dyDescent="0.1">
      <c r="A7" s="114" t="s">
        <v>471</v>
      </c>
      <c r="B7" s="115" t="s">
        <v>472</v>
      </c>
      <c r="C7" s="113" t="s">
        <v>473</v>
      </c>
      <c r="D7" s="116" t="s">
        <v>474</v>
      </c>
      <c r="E7" s="115" t="s">
        <v>475</v>
      </c>
      <c r="F7" s="113" t="s">
        <v>476</v>
      </c>
    </row>
    <row r="8" spans="1:255" x14ac:dyDescent="0.1">
      <c r="A8" s="116"/>
      <c r="B8" s="115" t="s">
        <v>477</v>
      </c>
      <c r="C8" s="113" t="s">
        <v>478</v>
      </c>
      <c r="D8" s="116" t="s">
        <v>474</v>
      </c>
      <c r="E8" s="115" t="s">
        <v>479</v>
      </c>
      <c r="F8" s="113" t="s">
        <v>480</v>
      </c>
    </row>
    <row r="9" spans="1:255" x14ac:dyDescent="0.1">
      <c r="A9" s="116"/>
      <c r="B9" s="115" t="s">
        <v>481</v>
      </c>
      <c r="C9" s="113" t="s">
        <v>482</v>
      </c>
      <c r="D9" s="116" t="s">
        <v>474</v>
      </c>
      <c r="E9" s="115" t="s">
        <v>483</v>
      </c>
      <c r="F9" s="113" t="s">
        <v>484</v>
      </c>
    </row>
    <row r="10" spans="1:255" x14ac:dyDescent="0.1">
      <c r="A10" s="116"/>
      <c r="B10" s="115" t="s">
        <v>485</v>
      </c>
      <c r="C10" s="113" t="s">
        <v>486</v>
      </c>
      <c r="D10" s="116" t="s">
        <v>474</v>
      </c>
      <c r="E10" s="115" t="s">
        <v>487</v>
      </c>
      <c r="F10" s="117" t="s">
        <v>488</v>
      </c>
    </row>
    <row r="11" spans="1:255" x14ac:dyDescent="0.1">
      <c r="A11" s="116"/>
      <c r="B11" s="115" t="s">
        <v>489</v>
      </c>
      <c r="C11" s="113" t="s">
        <v>490</v>
      </c>
      <c r="D11" s="116" t="s">
        <v>474</v>
      </c>
      <c r="E11" s="118"/>
      <c r="F11" s="118"/>
    </row>
    <row r="14" spans="1:255" x14ac:dyDescent="0.1">
      <c r="A14" s="119" t="s">
        <v>491</v>
      </c>
      <c r="B14" s="119"/>
      <c r="C14" s="119"/>
      <c r="D14" s="119"/>
      <c r="E14" s="119"/>
      <c r="F14" s="119"/>
      <c r="G14" s="119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  <c r="FB14" s="120"/>
      <c r="FC14" s="120"/>
      <c r="FD14" s="120"/>
      <c r="FE14" s="120"/>
      <c r="FF14" s="120"/>
      <c r="FG14" s="120"/>
      <c r="FH14" s="120"/>
      <c r="FI14" s="120"/>
      <c r="FJ14" s="120"/>
      <c r="FK14" s="120"/>
      <c r="FL14" s="120"/>
      <c r="FM14" s="120"/>
      <c r="FN14" s="120"/>
      <c r="FO14" s="120"/>
      <c r="FP14" s="120"/>
      <c r="FQ14" s="120"/>
      <c r="FR14" s="120"/>
      <c r="FS14" s="120"/>
      <c r="FT14" s="120"/>
      <c r="FU14" s="120"/>
      <c r="FV14" s="120"/>
      <c r="FW14" s="120"/>
      <c r="FX14" s="120"/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/>
      <c r="GM14" s="120"/>
      <c r="GN14" s="120"/>
      <c r="GO14" s="120"/>
      <c r="GP14" s="120"/>
      <c r="GQ14" s="120"/>
      <c r="GR14" s="120"/>
      <c r="GS14" s="120"/>
      <c r="GT14" s="120"/>
      <c r="GU14" s="120"/>
      <c r="GV14" s="120"/>
      <c r="GW14" s="120"/>
      <c r="GX14" s="120"/>
      <c r="GY14" s="120"/>
      <c r="GZ14" s="120"/>
      <c r="HA14" s="120"/>
      <c r="HB14" s="120"/>
      <c r="HC14" s="120"/>
      <c r="HD14" s="120"/>
      <c r="HE14" s="120"/>
      <c r="HF14" s="120"/>
      <c r="HG14" s="120"/>
      <c r="HH14" s="120"/>
      <c r="HI14" s="120"/>
      <c r="HJ14" s="120"/>
      <c r="HK14" s="120"/>
      <c r="HL14" s="120"/>
      <c r="HM14" s="120"/>
      <c r="HN14" s="120"/>
      <c r="HO14" s="120"/>
      <c r="HP14" s="120"/>
      <c r="HQ14" s="120"/>
      <c r="HR14" s="120"/>
      <c r="HS14" s="120"/>
      <c r="HT14" s="120"/>
      <c r="HU14" s="120"/>
      <c r="HV14" s="120"/>
      <c r="HW14" s="120"/>
      <c r="HX14" s="120"/>
      <c r="HY14" s="120"/>
      <c r="HZ14" s="120"/>
      <c r="IA14" s="120"/>
      <c r="IB14" s="120"/>
      <c r="IC14" s="120"/>
      <c r="ID14" s="120"/>
      <c r="IE14" s="120"/>
      <c r="IF14" s="120"/>
      <c r="IG14" s="120"/>
      <c r="IH14" s="120"/>
      <c r="II14" s="120"/>
      <c r="IJ14" s="120"/>
      <c r="IK14" s="120"/>
      <c r="IL14" s="120"/>
      <c r="IM14" s="120"/>
      <c r="IN14" s="120"/>
      <c r="IO14" s="120"/>
      <c r="IP14" s="120"/>
      <c r="IQ14" s="120"/>
      <c r="IR14" s="120"/>
      <c r="IS14" s="120"/>
      <c r="IT14" s="120"/>
      <c r="IU14" s="120"/>
    </row>
    <row r="15" spans="1:255" ht="28.5" x14ac:dyDescent="0.1">
      <c r="A15" s="121" t="s">
        <v>492</v>
      </c>
      <c r="B15" s="122" t="s">
        <v>493</v>
      </c>
      <c r="C15" s="122" t="s">
        <v>494</v>
      </c>
      <c r="D15" s="122" t="s">
        <v>495</v>
      </c>
      <c r="E15" s="122" t="s">
        <v>496</v>
      </c>
      <c r="F15" s="122" t="s">
        <v>497</v>
      </c>
      <c r="G15" s="122" t="s">
        <v>498</v>
      </c>
    </row>
    <row r="16" spans="1:255" x14ac:dyDescent="0.1">
      <c r="A16" s="123" t="s">
        <v>183</v>
      </c>
      <c r="B16" s="124" t="s">
        <v>499</v>
      </c>
      <c r="C16" s="124" t="s">
        <v>499</v>
      </c>
      <c r="D16" s="124" t="s">
        <v>499</v>
      </c>
      <c r="E16" s="124" t="s">
        <v>499</v>
      </c>
      <c r="F16" s="124" t="s">
        <v>499</v>
      </c>
      <c r="G16" s="124" t="s">
        <v>499</v>
      </c>
    </row>
    <row r="17" spans="1:7" x14ac:dyDescent="0.1">
      <c r="A17" s="125" t="s">
        <v>500</v>
      </c>
      <c r="B17" s="116"/>
      <c r="C17" s="116"/>
      <c r="D17" s="116"/>
      <c r="E17" s="116"/>
      <c r="F17" s="116"/>
      <c r="G17" s="116"/>
    </row>
    <row r="18" spans="1:7" x14ac:dyDescent="0.1">
      <c r="A18" s="116" t="s">
        <v>207</v>
      </c>
      <c r="B18" s="126">
        <v>36212</v>
      </c>
      <c r="C18" s="126">
        <v>34300</v>
      </c>
      <c r="D18" s="126">
        <v>37266</v>
      </c>
      <c r="E18" s="126">
        <v>33014</v>
      </c>
      <c r="F18" s="126">
        <v>38655</v>
      </c>
      <c r="G18" s="126">
        <v>43004</v>
      </c>
    </row>
    <row r="19" spans="1:7" x14ac:dyDescent="0.1">
      <c r="A19" s="116" t="s">
        <v>501</v>
      </c>
      <c r="B19" s="126" t="s">
        <v>199</v>
      </c>
      <c r="C19" s="126" t="s">
        <v>199</v>
      </c>
      <c r="D19" s="126" t="s">
        <v>199</v>
      </c>
      <c r="E19" s="126" t="s">
        <v>199</v>
      </c>
      <c r="F19" s="126" t="s">
        <v>199</v>
      </c>
      <c r="G19" s="126" t="s">
        <v>199</v>
      </c>
    </row>
    <row r="20" spans="1:7" x14ac:dyDescent="0.1">
      <c r="A20" s="125" t="s">
        <v>502</v>
      </c>
      <c r="B20" s="127">
        <v>36212</v>
      </c>
      <c r="C20" s="127">
        <v>34300</v>
      </c>
      <c r="D20" s="127">
        <v>37266</v>
      </c>
      <c r="E20" s="127">
        <v>33014</v>
      </c>
      <c r="F20" s="127">
        <v>38655</v>
      </c>
      <c r="G20" s="127">
        <v>43004</v>
      </c>
    </row>
    <row r="21" spans="1:7" x14ac:dyDescent="0.1">
      <c r="A21" s="116"/>
      <c r="B21" s="116"/>
      <c r="C21" s="116"/>
      <c r="D21" s="116"/>
      <c r="E21" s="116"/>
      <c r="F21" s="116"/>
      <c r="G21" s="116"/>
    </row>
    <row r="22" spans="1:7" x14ac:dyDescent="0.1">
      <c r="A22" s="116" t="s">
        <v>503</v>
      </c>
      <c r="B22" s="126">
        <v>13721</v>
      </c>
      <c r="C22" s="126">
        <v>13067</v>
      </c>
      <c r="D22" s="126">
        <v>14619</v>
      </c>
      <c r="E22" s="126">
        <v>13433</v>
      </c>
      <c r="F22" s="126">
        <v>15357</v>
      </c>
      <c r="G22" s="126">
        <v>18000</v>
      </c>
    </row>
    <row r="23" spans="1:7" x14ac:dyDescent="0.1">
      <c r="A23" s="125" t="s">
        <v>504</v>
      </c>
      <c r="B23" s="127">
        <v>22491</v>
      </c>
      <c r="C23" s="127">
        <v>21233</v>
      </c>
      <c r="D23" s="127">
        <v>22647</v>
      </c>
      <c r="E23" s="127">
        <v>19581</v>
      </c>
      <c r="F23" s="127">
        <v>23298</v>
      </c>
      <c r="G23" s="127">
        <v>25004</v>
      </c>
    </row>
    <row r="24" spans="1:7" x14ac:dyDescent="0.1">
      <c r="A24" s="116"/>
      <c r="B24" s="116"/>
      <c r="C24" s="116"/>
      <c r="D24" s="116"/>
      <c r="E24" s="116"/>
      <c r="F24" s="116"/>
      <c r="G24" s="116"/>
    </row>
    <row r="25" spans="1:7" x14ac:dyDescent="0.1">
      <c r="A25" s="116" t="s">
        <v>505</v>
      </c>
      <c r="B25" s="126">
        <v>12901</v>
      </c>
      <c r="C25" s="126">
        <v>11013</v>
      </c>
      <c r="D25" s="126">
        <v>12005</v>
      </c>
      <c r="E25" s="126">
        <v>9556</v>
      </c>
      <c r="F25" s="126">
        <v>11867</v>
      </c>
      <c r="G25" s="126">
        <v>12662</v>
      </c>
    </row>
    <row r="26" spans="1:7" x14ac:dyDescent="0.1">
      <c r="A26" s="116" t="s">
        <v>506</v>
      </c>
      <c r="B26" s="126" t="s">
        <v>199</v>
      </c>
      <c r="C26" s="126" t="s">
        <v>199</v>
      </c>
      <c r="D26" s="126" t="s">
        <v>199</v>
      </c>
      <c r="E26" s="126" t="s">
        <v>199</v>
      </c>
      <c r="F26" s="126" t="s">
        <v>199</v>
      </c>
      <c r="G26" s="126" t="s">
        <v>199</v>
      </c>
    </row>
    <row r="27" spans="1:7" x14ac:dyDescent="0.1">
      <c r="A27" s="116" t="s">
        <v>507</v>
      </c>
      <c r="B27" s="126" t="s">
        <v>199</v>
      </c>
      <c r="C27" s="126" t="s">
        <v>199</v>
      </c>
      <c r="D27" s="126" t="s">
        <v>199</v>
      </c>
      <c r="E27" s="126" t="s">
        <v>199</v>
      </c>
      <c r="F27" s="126" t="s">
        <v>199</v>
      </c>
      <c r="G27" s="126" t="s">
        <v>199</v>
      </c>
    </row>
    <row r="28" spans="1:7" x14ac:dyDescent="0.1">
      <c r="A28" s="116" t="s">
        <v>508</v>
      </c>
      <c r="B28" s="126">
        <v>250</v>
      </c>
      <c r="C28" s="126">
        <v>17</v>
      </c>
      <c r="D28" s="126">
        <v>11</v>
      </c>
      <c r="E28" s="126">
        <v>26</v>
      </c>
      <c r="F28" s="126">
        <v>-7</v>
      </c>
      <c r="G28" s="126">
        <v>92</v>
      </c>
    </row>
    <row r="29" spans="1:7" x14ac:dyDescent="0.1">
      <c r="A29" s="116"/>
      <c r="B29" s="116"/>
      <c r="C29" s="116"/>
      <c r="D29" s="116"/>
      <c r="E29" s="116"/>
      <c r="F29" s="116"/>
      <c r="G29" s="116"/>
    </row>
    <row r="30" spans="1:7" x14ac:dyDescent="0.1">
      <c r="A30" s="125" t="s">
        <v>509</v>
      </c>
      <c r="B30" s="127">
        <v>13151</v>
      </c>
      <c r="C30" s="127">
        <v>11030</v>
      </c>
      <c r="D30" s="127">
        <v>12016</v>
      </c>
      <c r="E30" s="127">
        <v>9582</v>
      </c>
      <c r="F30" s="127">
        <v>11860</v>
      </c>
      <c r="G30" s="127">
        <v>12754</v>
      </c>
    </row>
    <row r="31" spans="1:7" x14ac:dyDescent="0.1">
      <c r="A31" s="116"/>
      <c r="B31" s="116"/>
      <c r="C31" s="116"/>
      <c r="D31" s="116"/>
      <c r="E31" s="116"/>
      <c r="F31" s="116"/>
      <c r="G31" s="116"/>
    </row>
    <row r="32" spans="1:7" x14ac:dyDescent="0.1">
      <c r="A32" s="125" t="s">
        <v>510</v>
      </c>
      <c r="B32" s="128">
        <v>9340</v>
      </c>
      <c r="C32" s="128">
        <v>10203</v>
      </c>
      <c r="D32" s="128">
        <v>10631</v>
      </c>
      <c r="E32" s="128">
        <v>9999</v>
      </c>
      <c r="F32" s="128">
        <v>11438</v>
      </c>
      <c r="G32" s="128">
        <v>12250</v>
      </c>
    </row>
    <row r="33" spans="1:7" x14ac:dyDescent="0.1">
      <c r="A33" s="116"/>
      <c r="B33" s="116"/>
      <c r="C33" s="116"/>
      <c r="D33" s="116"/>
      <c r="E33" s="116"/>
      <c r="F33" s="116"/>
      <c r="G33" s="116"/>
    </row>
    <row r="34" spans="1:7" x14ac:dyDescent="0.1">
      <c r="A34" s="116" t="s">
        <v>299</v>
      </c>
      <c r="B34" s="126">
        <v>-853</v>
      </c>
      <c r="C34" s="126">
        <v>-950</v>
      </c>
      <c r="D34" s="126">
        <v>-946</v>
      </c>
      <c r="E34" s="126">
        <v>-1437</v>
      </c>
      <c r="F34" s="126">
        <v>-1597</v>
      </c>
      <c r="G34" s="126">
        <v>-882</v>
      </c>
    </row>
    <row r="35" spans="1:7" x14ac:dyDescent="0.1">
      <c r="A35" s="116" t="s">
        <v>511</v>
      </c>
      <c r="B35" s="126">
        <v>750</v>
      </c>
      <c r="C35" s="126">
        <v>689</v>
      </c>
      <c r="D35" s="126">
        <v>563</v>
      </c>
      <c r="E35" s="126">
        <v>370</v>
      </c>
      <c r="F35" s="126">
        <v>349</v>
      </c>
      <c r="G35" s="126">
        <v>560</v>
      </c>
    </row>
    <row r="36" spans="1:7" x14ac:dyDescent="0.1">
      <c r="A36" s="125" t="s">
        <v>512</v>
      </c>
      <c r="B36" s="127">
        <v>-103</v>
      </c>
      <c r="C36" s="127">
        <v>-261</v>
      </c>
      <c r="D36" s="127">
        <v>-383</v>
      </c>
      <c r="E36" s="127">
        <v>-1067</v>
      </c>
      <c r="F36" s="127">
        <v>-1248</v>
      </c>
      <c r="G36" s="127">
        <v>-322</v>
      </c>
    </row>
    <row r="37" spans="1:7" x14ac:dyDescent="0.1">
      <c r="A37" s="116"/>
      <c r="B37" s="116"/>
      <c r="C37" s="116"/>
      <c r="D37" s="116"/>
      <c r="E37" s="116"/>
      <c r="F37" s="116"/>
      <c r="G37" s="116"/>
    </row>
    <row r="38" spans="1:7" x14ac:dyDescent="0.1">
      <c r="A38" s="116" t="s">
        <v>513</v>
      </c>
      <c r="B38" s="126">
        <v>1072</v>
      </c>
      <c r="C38" s="126">
        <v>1008</v>
      </c>
      <c r="D38" s="126">
        <v>1049</v>
      </c>
      <c r="E38" s="126">
        <v>978</v>
      </c>
      <c r="F38" s="126">
        <v>1438</v>
      </c>
      <c r="G38" s="126">
        <v>1472</v>
      </c>
    </row>
    <row r="39" spans="1:7" x14ac:dyDescent="0.1">
      <c r="A39" s="116" t="s">
        <v>514</v>
      </c>
      <c r="B39" s="126">
        <v>-56</v>
      </c>
      <c r="C39" s="126">
        <v>-5</v>
      </c>
      <c r="D39" s="126" t="s">
        <v>199</v>
      </c>
      <c r="E39" s="126" t="s">
        <v>199</v>
      </c>
      <c r="F39" s="126">
        <v>-61</v>
      </c>
      <c r="G39" s="126">
        <v>-236</v>
      </c>
    </row>
    <row r="40" spans="1:7" x14ac:dyDescent="0.1">
      <c r="A40" s="116" t="s">
        <v>515</v>
      </c>
      <c r="B40" s="126">
        <v>308</v>
      </c>
      <c r="C40" s="126">
        <v>-481</v>
      </c>
      <c r="D40" s="126">
        <v>-27</v>
      </c>
      <c r="E40" s="126">
        <v>-32</v>
      </c>
      <c r="F40" s="126">
        <v>-15</v>
      </c>
      <c r="G40" s="126">
        <v>-847</v>
      </c>
    </row>
    <row r="41" spans="1:7" x14ac:dyDescent="0.1">
      <c r="A41" s="125" t="s">
        <v>516</v>
      </c>
      <c r="B41" s="127">
        <v>10561</v>
      </c>
      <c r="C41" s="127">
        <v>10464</v>
      </c>
      <c r="D41" s="127">
        <v>11270</v>
      </c>
      <c r="E41" s="127">
        <v>9878</v>
      </c>
      <c r="F41" s="127">
        <v>11552</v>
      </c>
      <c r="G41" s="127">
        <v>12317</v>
      </c>
    </row>
    <row r="42" spans="1:7" x14ac:dyDescent="0.1">
      <c r="A42" s="116"/>
      <c r="B42" s="116"/>
      <c r="C42" s="116"/>
      <c r="D42" s="116"/>
      <c r="E42" s="116"/>
      <c r="F42" s="116"/>
      <c r="G42" s="116"/>
    </row>
    <row r="43" spans="1:7" x14ac:dyDescent="0.1">
      <c r="A43" s="116" t="s">
        <v>517</v>
      </c>
      <c r="B43" s="126">
        <v>-534</v>
      </c>
      <c r="C43" s="126">
        <v>-508</v>
      </c>
      <c r="D43" s="126">
        <v>-268</v>
      </c>
      <c r="E43" s="126">
        <v>-790</v>
      </c>
      <c r="F43" s="126">
        <v>-646</v>
      </c>
      <c r="G43" s="126">
        <v>-83</v>
      </c>
    </row>
    <row r="44" spans="1:7" x14ac:dyDescent="0.1">
      <c r="A44" s="116" t="s">
        <v>518</v>
      </c>
      <c r="B44" s="126" t="s">
        <v>199</v>
      </c>
      <c r="C44" s="126" t="s">
        <v>199</v>
      </c>
      <c r="D44" s="126">
        <v>-46</v>
      </c>
      <c r="E44" s="126" t="s">
        <v>199</v>
      </c>
      <c r="F44" s="126">
        <v>-119</v>
      </c>
      <c r="G44" s="126">
        <v>-38</v>
      </c>
    </row>
    <row r="45" spans="1:7" x14ac:dyDescent="0.1">
      <c r="A45" s="116" t="s">
        <v>519</v>
      </c>
      <c r="B45" s="126" t="s">
        <v>199</v>
      </c>
      <c r="C45" s="126" t="s">
        <v>199</v>
      </c>
      <c r="D45" s="126" t="s">
        <v>199</v>
      </c>
      <c r="E45" s="126" t="s">
        <v>199</v>
      </c>
      <c r="F45" s="126">
        <v>-7</v>
      </c>
      <c r="G45" s="126" t="s">
        <v>199</v>
      </c>
    </row>
    <row r="46" spans="1:7" x14ac:dyDescent="0.1">
      <c r="A46" s="116" t="s">
        <v>520</v>
      </c>
      <c r="B46" s="126">
        <v>213</v>
      </c>
      <c r="C46" s="126">
        <v>-605</v>
      </c>
      <c r="D46" s="126">
        <v>-478</v>
      </c>
      <c r="E46" s="126">
        <v>769</v>
      </c>
      <c r="F46" s="126">
        <v>2110</v>
      </c>
      <c r="G46" s="126">
        <v>491</v>
      </c>
    </row>
    <row r="47" spans="1:7" x14ac:dyDescent="0.1">
      <c r="A47" s="116" t="s">
        <v>521</v>
      </c>
      <c r="B47" s="126">
        <v>-2052</v>
      </c>
      <c r="C47" s="126">
        <v>-462</v>
      </c>
      <c r="D47" s="126">
        <v>829</v>
      </c>
      <c r="E47" s="126" t="s">
        <v>199</v>
      </c>
      <c r="F47" s="126" t="s">
        <v>199</v>
      </c>
      <c r="G47" s="126" t="s">
        <v>199</v>
      </c>
    </row>
    <row r="48" spans="1:7" x14ac:dyDescent="0.1">
      <c r="A48" s="116" t="s">
        <v>522</v>
      </c>
      <c r="B48" s="126">
        <v>-771</v>
      </c>
      <c r="C48" s="126">
        <v>-450</v>
      </c>
      <c r="D48" s="126">
        <v>-202</v>
      </c>
      <c r="E48" s="126">
        <v>-55</v>
      </c>
      <c r="F48" s="126">
        <v>-78</v>
      </c>
      <c r="G48" s="126" t="s">
        <v>199</v>
      </c>
    </row>
    <row r="49" spans="1:7" x14ac:dyDescent="0.1">
      <c r="A49" s="116" t="s">
        <v>523</v>
      </c>
      <c r="B49" s="126">
        <v>-67</v>
      </c>
      <c r="C49" s="126">
        <v>-33</v>
      </c>
      <c r="D49" s="126" t="s">
        <v>199</v>
      </c>
      <c r="E49" s="126" t="s">
        <v>199</v>
      </c>
      <c r="F49" s="126">
        <v>-15</v>
      </c>
      <c r="G49" s="126" t="s">
        <v>199</v>
      </c>
    </row>
    <row r="50" spans="1:7" x14ac:dyDescent="0.1">
      <c r="A50" s="116" t="s">
        <v>524</v>
      </c>
      <c r="B50" s="126">
        <v>-460</v>
      </c>
      <c r="C50" s="126">
        <v>-181</v>
      </c>
      <c r="D50" s="126">
        <v>-319</v>
      </c>
      <c r="E50" s="126">
        <v>-53</v>
      </c>
      <c r="F50" s="126">
        <v>-372</v>
      </c>
      <c r="G50" s="126">
        <v>-1001</v>
      </c>
    </row>
    <row r="51" spans="1:7" x14ac:dyDescent="0.1">
      <c r="A51" s="125" t="s">
        <v>525</v>
      </c>
      <c r="B51" s="127">
        <v>6890</v>
      </c>
      <c r="C51" s="127">
        <v>8225</v>
      </c>
      <c r="D51" s="127">
        <v>10786</v>
      </c>
      <c r="E51" s="127">
        <v>9749</v>
      </c>
      <c r="F51" s="127">
        <v>12425</v>
      </c>
      <c r="G51" s="127">
        <v>11686</v>
      </c>
    </row>
    <row r="52" spans="1:7" x14ac:dyDescent="0.1">
      <c r="A52" s="116"/>
      <c r="B52" s="116"/>
      <c r="C52" s="116"/>
      <c r="D52" s="116"/>
      <c r="E52" s="116"/>
      <c r="F52" s="116"/>
      <c r="G52" s="116"/>
    </row>
    <row r="53" spans="1:7" x14ac:dyDescent="0.1">
      <c r="A53" s="116" t="s">
        <v>66</v>
      </c>
      <c r="B53" s="126">
        <v>5607</v>
      </c>
      <c r="C53" s="126">
        <v>1749</v>
      </c>
      <c r="D53" s="126">
        <v>1801</v>
      </c>
      <c r="E53" s="126">
        <v>1981</v>
      </c>
      <c r="F53" s="126">
        <v>2621</v>
      </c>
      <c r="G53" s="126">
        <v>2115</v>
      </c>
    </row>
    <row r="54" spans="1:7" x14ac:dyDescent="0.1">
      <c r="A54" s="125" t="s">
        <v>526</v>
      </c>
      <c r="B54" s="127">
        <v>1283</v>
      </c>
      <c r="C54" s="127">
        <v>6476</v>
      </c>
      <c r="D54" s="127">
        <v>8985</v>
      </c>
      <c r="E54" s="127">
        <v>7768</v>
      </c>
      <c r="F54" s="127">
        <v>9804</v>
      </c>
      <c r="G54" s="127">
        <v>9571</v>
      </c>
    </row>
    <row r="55" spans="1:7" x14ac:dyDescent="0.1">
      <c r="A55" s="116"/>
      <c r="B55" s="116"/>
      <c r="C55" s="116"/>
      <c r="D55" s="116"/>
      <c r="E55" s="116"/>
      <c r="F55" s="116"/>
      <c r="G55" s="116"/>
    </row>
    <row r="56" spans="1:7" x14ac:dyDescent="0.1">
      <c r="A56" s="116" t="s">
        <v>527</v>
      </c>
      <c r="B56" s="126" t="s">
        <v>199</v>
      </c>
      <c r="C56" s="126" t="s">
        <v>199</v>
      </c>
      <c r="D56" s="126" t="s">
        <v>199</v>
      </c>
      <c r="E56" s="126" t="s">
        <v>199</v>
      </c>
      <c r="F56" s="126" t="s">
        <v>199</v>
      </c>
      <c r="G56" s="126" t="s">
        <v>199</v>
      </c>
    </row>
    <row r="57" spans="1:7" x14ac:dyDescent="0.1">
      <c r="A57" s="116" t="s">
        <v>528</v>
      </c>
      <c r="B57" s="126" t="s">
        <v>199</v>
      </c>
      <c r="C57" s="126" t="s">
        <v>199</v>
      </c>
      <c r="D57" s="126" t="s">
        <v>199</v>
      </c>
      <c r="E57" s="126" t="s">
        <v>199</v>
      </c>
      <c r="F57" s="126" t="s">
        <v>199</v>
      </c>
      <c r="G57" s="126" t="s">
        <v>199</v>
      </c>
    </row>
    <row r="58" spans="1:7" x14ac:dyDescent="0.1">
      <c r="A58" s="125" t="s">
        <v>529</v>
      </c>
      <c r="B58" s="127">
        <v>1283</v>
      </c>
      <c r="C58" s="127">
        <v>6476</v>
      </c>
      <c r="D58" s="127">
        <v>8985</v>
      </c>
      <c r="E58" s="127">
        <v>7768</v>
      </c>
      <c r="F58" s="127">
        <v>9804</v>
      </c>
      <c r="G58" s="127">
        <v>9571</v>
      </c>
    </row>
    <row r="59" spans="1:7" x14ac:dyDescent="0.1">
      <c r="A59" s="116"/>
      <c r="B59" s="116"/>
      <c r="C59" s="116"/>
      <c r="D59" s="116"/>
      <c r="E59" s="116"/>
      <c r="F59" s="116"/>
      <c r="G59" s="116"/>
    </row>
    <row r="60" spans="1:7" x14ac:dyDescent="0.1">
      <c r="A60" s="116" t="s">
        <v>530</v>
      </c>
      <c r="B60" s="126">
        <v>-35</v>
      </c>
      <c r="C60" s="126">
        <v>-42</v>
      </c>
      <c r="D60" s="126">
        <v>-65</v>
      </c>
      <c r="E60" s="126">
        <v>-21</v>
      </c>
      <c r="F60" s="126">
        <v>-33</v>
      </c>
      <c r="G60" s="126">
        <v>-29</v>
      </c>
    </row>
    <row r="61" spans="1:7" x14ac:dyDescent="0.1">
      <c r="A61" s="125" t="s">
        <v>531</v>
      </c>
      <c r="B61" s="129">
        <v>1248</v>
      </c>
      <c r="C61" s="129">
        <v>6434</v>
      </c>
      <c r="D61" s="129">
        <v>8920</v>
      </c>
      <c r="E61" s="129">
        <v>7747</v>
      </c>
      <c r="F61" s="129">
        <v>9771</v>
      </c>
      <c r="G61" s="129">
        <v>9542</v>
      </c>
    </row>
    <row r="62" spans="1:7" x14ac:dyDescent="0.1">
      <c r="A62" s="116"/>
      <c r="B62" s="116"/>
      <c r="C62" s="116"/>
      <c r="D62" s="116"/>
      <c r="E62" s="116"/>
      <c r="F62" s="116"/>
      <c r="G62" s="116"/>
    </row>
    <row r="63" spans="1:7" x14ac:dyDescent="0.1">
      <c r="A63" s="116" t="s">
        <v>532</v>
      </c>
      <c r="B63" s="126" t="s">
        <v>199</v>
      </c>
      <c r="C63" s="126" t="s">
        <v>199</v>
      </c>
      <c r="D63" s="126" t="s">
        <v>199</v>
      </c>
      <c r="E63" s="126" t="s">
        <v>199</v>
      </c>
      <c r="F63" s="126" t="s">
        <v>199</v>
      </c>
      <c r="G63" s="126" t="s">
        <v>199</v>
      </c>
    </row>
    <row r="64" spans="1:7" x14ac:dyDescent="0.1">
      <c r="A64" s="116"/>
      <c r="B64" s="116"/>
      <c r="C64" s="116"/>
      <c r="D64" s="116"/>
      <c r="E64" s="116"/>
      <c r="F64" s="116"/>
      <c r="G64" s="116"/>
    </row>
    <row r="65" spans="1:7" x14ac:dyDescent="0.1">
      <c r="A65" s="125" t="s">
        <v>533</v>
      </c>
      <c r="B65" s="128">
        <v>1248</v>
      </c>
      <c r="C65" s="128">
        <v>6434</v>
      </c>
      <c r="D65" s="128">
        <v>8920</v>
      </c>
      <c r="E65" s="128">
        <v>7747</v>
      </c>
      <c r="F65" s="128">
        <v>9771</v>
      </c>
      <c r="G65" s="128">
        <v>9542</v>
      </c>
    </row>
    <row r="66" spans="1:7" x14ac:dyDescent="0.1">
      <c r="A66" s="125" t="s">
        <v>534</v>
      </c>
      <c r="B66" s="128">
        <v>1248</v>
      </c>
      <c r="C66" s="128">
        <v>6434</v>
      </c>
      <c r="D66" s="128">
        <v>8920</v>
      </c>
      <c r="E66" s="128">
        <v>7747</v>
      </c>
      <c r="F66" s="128">
        <v>9771</v>
      </c>
      <c r="G66" s="128">
        <v>9542</v>
      </c>
    </row>
    <row r="67" spans="1:7" x14ac:dyDescent="0.1">
      <c r="A67" s="116"/>
      <c r="B67" s="116"/>
      <c r="C67" s="116"/>
      <c r="D67" s="116"/>
      <c r="E67" s="116"/>
      <c r="F67" s="116"/>
      <c r="G67" s="116"/>
    </row>
    <row r="68" spans="1:7" x14ac:dyDescent="0.1">
      <c r="A68" s="125" t="s">
        <v>535</v>
      </c>
      <c r="B68" s="116"/>
      <c r="C68" s="116"/>
      <c r="D68" s="116"/>
      <c r="E68" s="116"/>
      <c r="F68" s="116"/>
      <c r="G68" s="116"/>
    </row>
    <row r="69" spans="1:7" x14ac:dyDescent="0.1">
      <c r="A69" s="116" t="s">
        <v>536</v>
      </c>
      <c r="B69" s="130">
        <v>0.28999999999999998</v>
      </c>
      <c r="C69" s="130">
        <v>1.51</v>
      </c>
      <c r="D69" s="130">
        <v>2.09</v>
      </c>
      <c r="E69" s="130">
        <v>1.8</v>
      </c>
      <c r="F69" s="130">
        <v>2.2599999999999998</v>
      </c>
      <c r="G69" s="130">
        <v>2.2000000000000002</v>
      </c>
    </row>
    <row r="70" spans="1:7" x14ac:dyDescent="0.1">
      <c r="A70" s="116" t="s">
        <v>537</v>
      </c>
      <c r="B70" s="131">
        <v>0.292134</v>
      </c>
      <c r="C70" s="131">
        <v>1.510683</v>
      </c>
      <c r="D70" s="131">
        <v>2.0860609999999999</v>
      </c>
      <c r="E70" s="131">
        <v>1.803725</v>
      </c>
      <c r="F70" s="131">
        <v>2.2644259999999998</v>
      </c>
      <c r="G70" s="131">
        <v>2.2047129999999999</v>
      </c>
    </row>
    <row r="71" spans="1:7" x14ac:dyDescent="0.1">
      <c r="A71" s="116" t="s">
        <v>538</v>
      </c>
      <c r="B71" s="126">
        <v>4272</v>
      </c>
      <c r="C71" s="126">
        <v>4259</v>
      </c>
      <c r="D71" s="126">
        <v>4276</v>
      </c>
      <c r="E71" s="126">
        <v>4295</v>
      </c>
      <c r="F71" s="126">
        <v>4315</v>
      </c>
      <c r="G71" s="126">
        <v>4328</v>
      </c>
    </row>
    <row r="72" spans="1:7" x14ac:dyDescent="0.1">
      <c r="A72" s="116"/>
      <c r="B72" s="116"/>
      <c r="C72" s="116"/>
      <c r="D72" s="116"/>
      <c r="E72" s="116"/>
      <c r="F72" s="116"/>
      <c r="G72" s="116"/>
    </row>
    <row r="73" spans="1:7" x14ac:dyDescent="0.1">
      <c r="A73" s="116" t="s">
        <v>539</v>
      </c>
      <c r="B73" s="130">
        <v>0.28999999999999998</v>
      </c>
      <c r="C73" s="130">
        <v>1.5</v>
      </c>
      <c r="D73" s="130">
        <v>2.0699999999999998</v>
      </c>
      <c r="E73" s="130">
        <v>1.79</v>
      </c>
      <c r="F73" s="130">
        <v>2.25</v>
      </c>
      <c r="G73" s="130">
        <v>2.19</v>
      </c>
    </row>
    <row r="74" spans="1:7" x14ac:dyDescent="0.1">
      <c r="A74" s="116" t="s">
        <v>540</v>
      </c>
      <c r="B74" s="131">
        <v>0.28999999999999998</v>
      </c>
      <c r="C74" s="131">
        <v>1.5</v>
      </c>
      <c r="D74" s="131">
        <v>2.0699999999999998</v>
      </c>
      <c r="E74" s="131">
        <v>1.79</v>
      </c>
      <c r="F74" s="131">
        <v>2.25</v>
      </c>
      <c r="G74" s="131">
        <v>2.19</v>
      </c>
    </row>
    <row r="75" spans="1:7" x14ac:dyDescent="0.1">
      <c r="A75" s="116" t="s">
        <v>541</v>
      </c>
      <c r="B75" s="126">
        <v>4324</v>
      </c>
      <c r="C75" s="126">
        <v>4299</v>
      </c>
      <c r="D75" s="126">
        <v>4314</v>
      </c>
      <c r="E75" s="126">
        <v>4323</v>
      </c>
      <c r="F75" s="126">
        <v>4340</v>
      </c>
      <c r="G75" s="126">
        <v>4350</v>
      </c>
    </row>
    <row r="76" spans="1:7" x14ac:dyDescent="0.1">
      <c r="A76" s="116"/>
      <c r="B76" s="116"/>
      <c r="C76" s="116"/>
      <c r="D76" s="116"/>
      <c r="E76" s="116"/>
      <c r="F76" s="116"/>
      <c r="G76" s="116"/>
    </row>
    <row r="77" spans="1:7" x14ac:dyDescent="0.1">
      <c r="A77" s="116" t="s">
        <v>542</v>
      </c>
      <c r="B77" s="130">
        <v>1.54</v>
      </c>
      <c r="C77" s="130">
        <v>1.53</v>
      </c>
      <c r="D77" s="130">
        <v>1.63</v>
      </c>
      <c r="E77" s="130">
        <v>1.43</v>
      </c>
      <c r="F77" s="130">
        <v>1.67</v>
      </c>
      <c r="G77" s="130">
        <v>1.77</v>
      </c>
    </row>
    <row r="78" spans="1:7" x14ac:dyDescent="0.1">
      <c r="A78" s="116" t="s">
        <v>543</v>
      </c>
      <c r="B78" s="131">
        <v>1.5184139999999999</v>
      </c>
      <c r="C78" s="131">
        <v>1.511514</v>
      </c>
      <c r="D78" s="131">
        <v>1.6176980000000001</v>
      </c>
      <c r="E78" s="131">
        <v>1.4232590000000001</v>
      </c>
      <c r="F78" s="131">
        <v>1.6559900000000001</v>
      </c>
      <c r="G78" s="131">
        <v>1.7630170000000001</v>
      </c>
    </row>
    <row r="79" spans="1:7" x14ac:dyDescent="0.1">
      <c r="A79" s="116"/>
      <c r="B79" s="116"/>
      <c r="C79" s="116"/>
      <c r="D79" s="116"/>
      <c r="E79" s="116"/>
      <c r="F79" s="116"/>
      <c r="G79" s="116"/>
    </row>
    <row r="80" spans="1:7" x14ac:dyDescent="0.1">
      <c r="A80" s="116" t="s">
        <v>544</v>
      </c>
      <c r="B80" s="130">
        <v>1.48</v>
      </c>
      <c r="C80" s="130">
        <v>1.56</v>
      </c>
      <c r="D80" s="130">
        <v>1.6</v>
      </c>
      <c r="E80" s="130">
        <v>1.64</v>
      </c>
      <c r="F80" s="130">
        <v>1.68</v>
      </c>
      <c r="G80" s="130">
        <v>1.76</v>
      </c>
    </row>
    <row r="81" spans="1:7" x14ac:dyDescent="0.1">
      <c r="A81" s="116" t="s">
        <v>545</v>
      </c>
      <c r="B81" s="132">
        <v>5.0641020000000001</v>
      </c>
      <c r="C81" s="132">
        <v>1.0326390000000001</v>
      </c>
      <c r="D81" s="132">
        <v>0.76737599999999995</v>
      </c>
      <c r="E81" s="132">
        <v>0.90964199999999995</v>
      </c>
      <c r="F81" s="132">
        <v>0.74219599999999997</v>
      </c>
      <c r="G81" s="132">
        <v>0.79815499999999995</v>
      </c>
    </row>
    <row r="82" spans="1:7" x14ac:dyDescent="0.1">
      <c r="A82" s="116"/>
      <c r="B82" s="116"/>
      <c r="C82" s="116"/>
      <c r="D82" s="116"/>
      <c r="E82" s="116"/>
      <c r="F82" s="116"/>
      <c r="G82" s="116"/>
    </row>
    <row r="83" spans="1:7" x14ac:dyDescent="0.1">
      <c r="A83" s="116" t="s">
        <v>546</v>
      </c>
      <c r="B83" s="133">
        <v>0.16667000000000001</v>
      </c>
      <c r="C83" s="133">
        <v>0.16667000000000001</v>
      </c>
      <c r="D83" s="133">
        <v>0.16667000000000001</v>
      </c>
      <c r="E83" s="133">
        <v>0.16667000000000001</v>
      </c>
      <c r="F83" s="133">
        <v>0.16667000000000001</v>
      </c>
      <c r="G83" s="133">
        <v>0.16667000000000001</v>
      </c>
    </row>
    <row r="84" spans="1:7" x14ac:dyDescent="0.1">
      <c r="A84" s="116"/>
      <c r="B84" s="116"/>
      <c r="C84" s="116"/>
      <c r="D84" s="116"/>
      <c r="E84" s="116"/>
      <c r="F84" s="116"/>
      <c r="G84" s="116"/>
    </row>
    <row r="85" spans="1:7" x14ac:dyDescent="0.1">
      <c r="A85" s="125" t="s">
        <v>547</v>
      </c>
      <c r="B85" s="116"/>
      <c r="C85" s="116"/>
      <c r="D85" s="116"/>
      <c r="E85" s="116"/>
      <c r="F85" s="116"/>
      <c r="G85" s="116"/>
    </row>
    <row r="86" spans="1:7" x14ac:dyDescent="0.1">
      <c r="A86" s="116" t="s">
        <v>208</v>
      </c>
      <c r="B86" s="126">
        <v>10600</v>
      </c>
      <c r="C86" s="126">
        <v>11289</v>
      </c>
      <c r="D86" s="126">
        <v>11996</v>
      </c>
      <c r="E86" s="126">
        <v>11535</v>
      </c>
      <c r="F86" s="126">
        <v>12890</v>
      </c>
      <c r="G86" s="126">
        <v>13510</v>
      </c>
    </row>
    <row r="87" spans="1:7" x14ac:dyDescent="0.1">
      <c r="A87" s="116" t="s">
        <v>548</v>
      </c>
      <c r="B87" s="126">
        <v>9408</v>
      </c>
      <c r="C87" s="126">
        <v>10252</v>
      </c>
      <c r="D87" s="126">
        <v>10751</v>
      </c>
      <c r="E87" s="126">
        <v>10202</v>
      </c>
      <c r="F87" s="126">
        <v>11603</v>
      </c>
      <c r="G87" s="126">
        <v>12370</v>
      </c>
    </row>
    <row r="88" spans="1:7" x14ac:dyDescent="0.1">
      <c r="A88" s="116" t="s">
        <v>295</v>
      </c>
      <c r="B88" s="126">
        <v>9340</v>
      </c>
      <c r="C88" s="126">
        <v>10203</v>
      </c>
      <c r="D88" s="126">
        <v>10631</v>
      </c>
      <c r="E88" s="126">
        <v>9999</v>
      </c>
      <c r="F88" s="126">
        <v>11438</v>
      </c>
      <c r="G88" s="126">
        <v>12250</v>
      </c>
    </row>
    <row r="89" spans="1:7" x14ac:dyDescent="0.1">
      <c r="A89" s="116" t="s">
        <v>549</v>
      </c>
      <c r="B89" s="126" t="s">
        <v>206</v>
      </c>
      <c r="C89" s="126" t="s">
        <v>206</v>
      </c>
      <c r="D89" s="126" t="s">
        <v>206</v>
      </c>
      <c r="E89" s="126" t="s">
        <v>206</v>
      </c>
      <c r="F89" s="126">
        <v>13232</v>
      </c>
      <c r="G89" s="126">
        <v>13907</v>
      </c>
    </row>
    <row r="90" spans="1:7" x14ac:dyDescent="0.1">
      <c r="A90" s="116" t="s">
        <v>338</v>
      </c>
      <c r="B90" s="132">
        <v>0.81378799999999996</v>
      </c>
      <c r="C90" s="132">
        <v>0.212644</v>
      </c>
      <c r="D90" s="132">
        <v>0.16697500000000001</v>
      </c>
      <c r="E90" s="132">
        <v>0.20319999999999999</v>
      </c>
      <c r="F90" s="132">
        <v>0.21094499999999999</v>
      </c>
      <c r="G90" s="132">
        <v>0.18098500000000001</v>
      </c>
    </row>
    <row r="91" spans="1:7" x14ac:dyDescent="0.1">
      <c r="A91" s="116" t="s">
        <v>550</v>
      </c>
      <c r="B91" s="126">
        <v>5559</v>
      </c>
      <c r="C91" s="126">
        <v>736</v>
      </c>
      <c r="D91" s="126">
        <v>602</v>
      </c>
      <c r="E91" s="126">
        <v>692</v>
      </c>
      <c r="F91" s="126">
        <v>349</v>
      </c>
      <c r="G91" s="126">
        <v>586</v>
      </c>
    </row>
    <row r="92" spans="1:7" x14ac:dyDescent="0.1">
      <c r="A92" s="116" t="s">
        <v>551</v>
      </c>
      <c r="B92" s="126">
        <v>1300</v>
      </c>
      <c r="C92" s="126">
        <v>1426</v>
      </c>
      <c r="D92" s="126">
        <v>1479</v>
      </c>
      <c r="E92" s="126">
        <v>1307</v>
      </c>
      <c r="F92" s="126">
        <v>1378</v>
      </c>
      <c r="G92" s="126">
        <v>1651</v>
      </c>
    </row>
    <row r="93" spans="1:7" x14ac:dyDescent="0.1">
      <c r="A93" s="116" t="s">
        <v>552</v>
      </c>
      <c r="B93" s="126">
        <v>6859</v>
      </c>
      <c r="C93" s="126">
        <v>2162</v>
      </c>
      <c r="D93" s="126">
        <v>2081</v>
      </c>
      <c r="E93" s="126">
        <v>1999</v>
      </c>
      <c r="F93" s="126">
        <v>1727</v>
      </c>
      <c r="G93" s="126">
        <v>2237</v>
      </c>
    </row>
    <row r="94" spans="1:7" x14ac:dyDescent="0.1">
      <c r="A94" s="116" t="s">
        <v>553</v>
      </c>
      <c r="B94" s="126">
        <v>-1769</v>
      </c>
      <c r="C94" s="126">
        <v>-467</v>
      </c>
      <c r="D94" s="126">
        <v>-13</v>
      </c>
      <c r="E94" s="126">
        <v>-199</v>
      </c>
      <c r="F94" s="126">
        <v>219</v>
      </c>
      <c r="G94" s="126">
        <v>-125</v>
      </c>
    </row>
    <row r="95" spans="1:7" x14ac:dyDescent="0.1">
      <c r="A95" s="116" t="s">
        <v>554</v>
      </c>
      <c r="B95" s="126">
        <v>517</v>
      </c>
      <c r="C95" s="126">
        <v>54</v>
      </c>
      <c r="D95" s="126">
        <v>-267</v>
      </c>
      <c r="E95" s="126">
        <v>181</v>
      </c>
      <c r="F95" s="126">
        <v>675</v>
      </c>
      <c r="G95" s="126">
        <v>3</v>
      </c>
    </row>
    <row r="96" spans="1:7" x14ac:dyDescent="0.1">
      <c r="A96" s="116" t="s">
        <v>555</v>
      </c>
      <c r="B96" s="126">
        <v>-1252</v>
      </c>
      <c r="C96" s="126">
        <v>-413</v>
      </c>
      <c r="D96" s="126">
        <v>-280</v>
      </c>
      <c r="E96" s="126">
        <v>-18</v>
      </c>
      <c r="F96" s="126">
        <v>894</v>
      </c>
      <c r="G96" s="126">
        <v>-122</v>
      </c>
    </row>
    <row r="97" spans="1:7" x14ac:dyDescent="0.1">
      <c r="A97" s="116"/>
      <c r="B97" s="116"/>
      <c r="C97" s="116"/>
      <c r="D97" s="116"/>
      <c r="E97" s="116"/>
      <c r="F97" s="116"/>
      <c r="G97" s="116"/>
    </row>
    <row r="98" spans="1:7" x14ac:dyDescent="0.1">
      <c r="A98" s="116" t="s">
        <v>556</v>
      </c>
      <c r="B98" s="126">
        <v>6565.625</v>
      </c>
      <c r="C98" s="126">
        <v>6498</v>
      </c>
      <c r="D98" s="126">
        <v>6978.75</v>
      </c>
      <c r="E98" s="126">
        <v>6152.75</v>
      </c>
      <c r="F98" s="126">
        <v>7187</v>
      </c>
      <c r="G98" s="126">
        <v>7669.125</v>
      </c>
    </row>
    <row r="99" spans="1:7" x14ac:dyDescent="0.1">
      <c r="A99" s="116" t="s">
        <v>557</v>
      </c>
      <c r="B99" s="126">
        <v>170</v>
      </c>
      <c r="C99" s="126">
        <v>23</v>
      </c>
      <c r="D99" s="126">
        <v>-106</v>
      </c>
      <c r="E99" s="126">
        <v>-156</v>
      </c>
      <c r="F99" s="126">
        <v>-158</v>
      </c>
      <c r="G99" s="126">
        <v>-217</v>
      </c>
    </row>
    <row r="100" spans="1:7" x14ac:dyDescent="0.1">
      <c r="A100" s="116" t="s">
        <v>558</v>
      </c>
      <c r="B100" s="134">
        <v>43885</v>
      </c>
      <c r="C100" s="134">
        <v>44252</v>
      </c>
      <c r="D100" s="134">
        <v>44614</v>
      </c>
      <c r="E100" s="134">
        <v>44978</v>
      </c>
      <c r="F100" s="134">
        <v>44978</v>
      </c>
      <c r="G100" s="134">
        <v>44978</v>
      </c>
    </row>
    <row r="101" spans="1:7" x14ac:dyDescent="0.1">
      <c r="A101" s="116" t="s">
        <v>559</v>
      </c>
      <c r="B101" s="135" t="s">
        <v>560</v>
      </c>
      <c r="C101" s="135" t="s">
        <v>560</v>
      </c>
      <c r="D101" s="135" t="s">
        <v>561</v>
      </c>
      <c r="E101" s="135" t="s">
        <v>561</v>
      </c>
      <c r="F101" s="135" t="s">
        <v>560</v>
      </c>
      <c r="G101" s="135" t="s">
        <v>562</v>
      </c>
    </row>
    <row r="102" spans="1:7" x14ac:dyDescent="0.1">
      <c r="A102" s="116" t="s">
        <v>563</v>
      </c>
      <c r="B102" s="135" t="s">
        <v>564</v>
      </c>
      <c r="C102" s="135" t="s">
        <v>564</v>
      </c>
      <c r="D102" s="135" t="s">
        <v>564</v>
      </c>
      <c r="E102" s="135" t="s">
        <v>564</v>
      </c>
      <c r="F102" s="135" t="s">
        <v>564</v>
      </c>
      <c r="G102" s="135" t="s">
        <v>564</v>
      </c>
    </row>
    <row r="103" spans="1:7" x14ac:dyDescent="0.1">
      <c r="A103" s="116"/>
      <c r="B103" s="116"/>
      <c r="C103" s="116"/>
      <c r="D103" s="116"/>
      <c r="E103" s="116"/>
      <c r="F103" s="116"/>
      <c r="G103" s="116"/>
    </row>
    <row r="104" spans="1:7" x14ac:dyDescent="0.1">
      <c r="A104" s="125" t="s">
        <v>565</v>
      </c>
      <c r="B104" s="116"/>
      <c r="C104" s="116"/>
      <c r="D104" s="116"/>
      <c r="E104" s="116"/>
      <c r="F104" s="116"/>
      <c r="G104" s="116"/>
    </row>
    <row r="105" spans="1:7" x14ac:dyDescent="0.1">
      <c r="A105" s="116" t="s">
        <v>566</v>
      </c>
      <c r="B105" s="126">
        <v>3958</v>
      </c>
      <c r="C105" s="126">
        <v>4000</v>
      </c>
      <c r="D105" s="126">
        <v>4000</v>
      </c>
      <c r="E105" s="126">
        <v>3000</v>
      </c>
      <c r="F105" s="126">
        <v>4098</v>
      </c>
      <c r="G105" s="126">
        <v>4319</v>
      </c>
    </row>
    <row r="106" spans="1:7" x14ac:dyDescent="0.1">
      <c r="A106" s="116" t="s">
        <v>567</v>
      </c>
      <c r="B106" s="126">
        <v>3958</v>
      </c>
      <c r="C106" s="126">
        <v>4000</v>
      </c>
      <c r="D106" s="126">
        <v>4000</v>
      </c>
      <c r="E106" s="126">
        <v>3000</v>
      </c>
      <c r="F106" s="126">
        <v>4098</v>
      </c>
      <c r="G106" s="126">
        <v>4319</v>
      </c>
    </row>
    <row r="107" spans="1:7" x14ac:dyDescent="0.1">
      <c r="A107" s="116" t="s">
        <v>568</v>
      </c>
      <c r="B107" s="126" t="s">
        <v>206</v>
      </c>
      <c r="C107" s="126" t="s">
        <v>206</v>
      </c>
      <c r="D107" s="126" t="s">
        <v>206</v>
      </c>
      <c r="E107" s="126" t="s">
        <v>206</v>
      </c>
      <c r="F107" s="126">
        <v>342</v>
      </c>
      <c r="G107" s="126">
        <v>397</v>
      </c>
    </row>
    <row r="108" spans="1:7" x14ac:dyDescent="0.1">
      <c r="A108" s="116" t="s">
        <v>569</v>
      </c>
      <c r="B108" s="126" t="s">
        <v>199</v>
      </c>
      <c r="C108" s="126" t="s">
        <v>199</v>
      </c>
      <c r="D108" s="126" t="s">
        <v>199</v>
      </c>
      <c r="E108" s="126" t="s">
        <v>199</v>
      </c>
      <c r="F108" s="126">
        <v>98.556191999999996</v>
      </c>
      <c r="G108" s="126">
        <v>64.749111999999997</v>
      </c>
    </row>
    <row r="109" spans="1:7" x14ac:dyDescent="0.1">
      <c r="A109" s="116" t="s">
        <v>570</v>
      </c>
      <c r="B109" s="126" t="s">
        <v>199</v>
      </c>
      <c r="C109" s="126" t="s">
        <v>199</v>
      </c>
      <c r="D109" s="126" t="s">
        <v>199</v>
      </c>
      <c r="E109" s="126" t="s">
        <v>199</v>
      </c>
      <c r="F109" s="126">
        <v>243.44380799999999</v>
      </c>
      <c r="G109" s="126">
        <v>332.25088799999997</v>
      </c>
    </row>
    <row r="110" spans="1:7" x14ac:dyDescent="0.1">
      <c r="A110" s="116"/>
      <c r="B110" s="116"/>
      <c r="C110" s="116"/>
      <c r="D110" s="116"/>
      <c r="E110" s="116"/>
      <c r="F110" s="116"/>
      <c r="G110" s="116"/>
    </row>
    <row r="111" spans="1:7" x14ac:dyDescent="0.1">
      <c r="A111" s="116" t="s">
        <v>571</v>
      </c>
      <c r="B111" s="126">
        <v>219</v>
      </c>
      <c r="C111" s="126">
        <v>225</v>
      </c>
      <c r="D111" s="126">
        <v>201</v>
      </c>
      <c r="E111" s="126">
        <v>126</v>
      </c>
      <c r="F111" s="126">
        <v>337</v>
      </c>
      <c r="G111" s="126">
        <v>356</v>
      </c>
    </row>
    <row r="112" spans="1:7" x14ac:dyDescent="0.1">
      <c r="A112" s="125" t="s">
        <v>572</v>
      </c>
      <c r="B112" s="128">
        <v>219</v>
      </c>
      <c r="C112" s="128">
        <v>225</v>
      </c>
      <c r="D112" s="128">
        <v>201</v>
      </c>
      <c r="E112" s="128">
        <v>126</v>
      </c>
      <c r="F112" s="128">
        <v>337</v>
      </c>
      <c r="G112" s="128">
        <v>356</v>
      </c>
    </row>
    <row r="113" spans="1:7" x14ac:dyDescent="0.1">
      <c r="A113" s="116"/>
      <c r="B113" s="116"/>
      <c r="C113" s="116"/>
      <c r="D113" s="116"/>
      <c r="E113" s="116"/>
      <c r="F113" s="116"/>
      <c r="G113" s="116"/>
    </row>
    <row r="114" spans="1:7" x14ac:dyDescent="0.1">
      <c r="A114" s="136"/>
      <c r="B114" s="136"/>
      <c r="C114" s="136"/>
      <c r="D114" s="136"/>
      <c r="E114" s="136"/>
      <c r="F114" s="136"/>
      <c r="G114" s="136"/>
    </row>
    <row r="115" spans="1:7" x14ac:dyDescent="0.1">
      <c r="A115" s="113" t="s">
        <v>573</v>
      </c>
    </row>
    <row r="116" spans="1:7" x14ac:dyDescent="0.1">
      <c r="A116" s="137" t="s">
        <v>574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86DE-9F75-FD4D-B819-4D8B40282749}">
  <dimension ref="A5:IU100"/>
  <sheetViews>
    <sheetView topLeftCell="A15" workbookViewId="0">
      <selection activeCell="H17" sqref="H17"/>
    </sheetView>
  </sheetViews>
  <sheetFormatPr defaultColWidth="11.43359375" defaultRowHeight="10.5" x14ac:dyDescent="0.1"/>
  <cols>
    <col min="1" max="1" width="45.87109375" style="113" customWidth="1"/>
    <col min="2" max="7" width="14.796875" style="113" customWidth="1"/>
    <col min="8" max="256" width="8.875" style="113" customWidth="1"/>
    <col min="257" max="257" width="45.87109375" style="113" customWidth="1"/>
    <col min="258" max="263" width="14.796875" style="113" customWidth="1"/>
    <col min="264" max="512" width="8.875" style="113" customWidth="1"/>
    <col min="513" max="513" width="45.87109375" style="113" customWidth="1"/>
    <col min="514" max="519" width="14.796875" style="113" customWidth="1"/>
    <col min="520" max="768" width="8.875" style="113" customWidth="1"/>
    <col min="769" max="769" width="45.87109375" style="113" customWidth="1"/>
    <col min="770" max="775" width="14.796875" style="113" customWidth="1"/>
    <col min="776" max="1024" width="8.875" style="113" customWidth="1"/>
    <col min="1025" max="1025" width="45.87109375" style="113" customWidth="1"/>
    <col min="1026" max="1031" width="14.796875" style="113" customWidth="1"/>
    <col min="1032" max="1280" width="8.875" style="113" customWidth="1"/>
    <col min="1281" max="1281" width="45.87109375" style="113" customWidth="1"/>
    <col min="1282" max="1287" width="14.796875" style="113" customWidth="1"/>
    <col min="1288" max="1536" width="8.875" style="113" customWidth="1"/>
    <col min="1537" max="1537" width="45.87109375" style="113" customWidth="1"/>
    <col min="1538" max="1543" width="14.796875" style="113" customWidth="1"/>
    <col min="1544" max="1792" width="8.875" style="113" customWidth="1"/>
    <col min="1793" max="1793" width="45.87109375" style="113" customWidth="1"/>
    <col min="1794" max="1799" width="14.796875" style="113" customWidth="1"/>
    <col min="1800" max="2048" width="8.875" style="113" customWidth="1"/>
    <col min="2049" max="2049" width="45.87109375" style="113" customWidth="1"/>
    <col min="2050" max="2055" width="14.796875" style="113" customWidth="1"/>
    <col min="2056" max="2304" width="8.875" style="113" customWidth="1"/>
    <col min="2305" max="2305" width="45.87109375" style="113" customWidth="1"/>
    <col min="2306" max="2311" width="14.796875" style="113" customWidth="1"/>
    <col min="2312" max="2560" width="8.875" style="113" customWidth="1"/>
    <col min="2561" max="2561" width="45.87109375" style="113" customWidth="1"/>
    <col min="2562" max="2567" width="14.796875" style="113" customWidth="1"/>
    <col min="2568" max="2816" width="8.875" style="113" customWidth="1"/>
    <col min="2817" max="2817" width="45.87109375" style="113" customWidth="1"/>
    <col min="2818" max="2823" width="14.796875" style="113" customWidth="1"/>
    <col min="2824" max="3072" width="8.875" style="113" customWidth="1"/>
    <col min="3073" max="3073" width="45.87109375" style="113" customWidth="1"/>
    <col min="3074" max="3079" width="14.796875" style="113" customWidth="1"/>
    <col min="3080" max="3328" width="8.875" style="113" customWidth="1"/>
    <col min="3329" max="3329" width="45.87109375" style="113" customWidth="1"/>
    <col min="3330" max="3335" width="14.796875" style="113" customWidth="1"/>
    <col min="3336" max="3584" width="8.875" style="113" customWidth="1"/>
    <col min="3585" max="3585" width="45.87109375" style="113" customWidth="1"/>
    <col min="3586" max="3591" width="14.796875" style="113" customWidth="1"/>
    <col min="3592" max="3840" width="8.875" style="113" customWidth="1"/>
    <col min="3841" max="3841" width="45.87109375" style="113" customWidth="1"/>
    <col min="3842" max="3847" width="14.796875" style="113" customWidth="1"/>
    <col min="3848" max="4096" width="8.875" style="113" customWidth="1"/>
    <col min="4097" max="4097" width="45.87109375" style="113" customWidth="1"/>
    <col min="4098" max="4103" width="14.796875" style="113" customWidth="1"/>
    <col min="4104" max="4352" width="8.875" style="113" customWidth="1"/>
    <col min="4353" max="4353" width="45.87109375" style="113" customWidth="1"/>
    <col min="4354" max="4359" width="14.796875" style="113" customWidth="1"/>
    <col min="4360" max="4608" width="8.875" style="113" customWidth="1"/>
    <col min="4609" max="4609" width="45.87109375" style="113" customWidth="1"/>
    <col min="4610" max="4615" width="14.796875" style="113" customWidth="1"/>
    <col min="4616" max="4864" width="8.875" style="113" customWidth="1"/>
    <col min="4865" max="4865" width="45.87109375" style="113" customWidth="1"/>
    <col min="4866" max="4871" width="14.796875" style="113" customWidth="1"/>
    <col min="4872" max="5120" width="8.875" style="113" customWidth="1"/>
    <col min="5121" max="5121" width="45.87109375" style="113" customWidth="1"/>
    <col min="5122" max="5127" width="14.796875" style="113" customWidth="1"/>
    <col min="5128" max="5376" width="8.875" style="113" customWidth="1"/>
    <col min="5377" max="5377" width="45.87109375" style="113" customWidth="1"/>
    <col min="5378" max="5383" width="14.796875" style="113" customWidth="1"/>
    <col min="5384" max="5632" width="8.875" style="113" customWidth="1"/>
    <col min="5633" max="5633" width="45.87109375" style="113" customWidth="1"/>
    <col min="5634" max="5639" width="14.796875" style="113" customWidth="1"/>
    <col min="5640" max="5888" width="8.875" style="113" customWidth="1"/>
    <col min="5889" max="5889" width="45.87109375" style="113" customWidth="1"/>
    <col min="5890" max="5895" width="14.796875" style="113" customWidth="1"/>
    <col min="5896" max="6144" width="8.875" style="113" customWidth="1"/>
    <col min="6145" max="6145" width="45.87109375" style="113" customWidth="1"/>
    <col min="6146" max="6151" width="14.796875" style="113" customWidth="1"/>
    <col min="6152" max="6400" width="8.875" style="113" customWidth="1"/>
    <col min="6401" max="6401" width="45.87109375" style="113" customWidth="1"/>
    <col min="6402" max="6407" width="14.796875" style="113" customWidth="1"/>
    <col min="6408" max="6656" width="8.875" style="113" customWidth="1"/>
    <col min="6657" max="6657" width="45.87109375" style="113" customWidth="1"/>
    <col min="6658" max="6663" width="14.796875" style="113" customWidth="1"/>
    <col min="6664" max="6912" width="8.875" style="113" customWidth="1"/>
    <col min="6913" max="6913" width="45.87109375" style="113" customWidth="1"/>
    <col min="6914" max="6919" width="14.796875" style="113" customWidth="1"/>
    <col min="6920" max="7168" width="8.875" style="113" customWidth="1"/>
    <col min="7169" max="7169" width="45.87109375" style="113" customWidth="1"/>
    <col min="7170" max="7175" width="14.796875" style="113" customWidth="1"/>
    <col min="7176" max="7424" width="8.875" style="113" customWidth="1"/>
    <col min="7425" max="7425" width="45.87109375" style="113" customWidth="1"/>
    <col min="7426" max="7431" width="14.796875" style="113" customWidth="1"/>
    <col min="7432" max="7680" width="8.875" style="113" customWidth="1"/>
    <col min="7681" max="7681" width="45.87109375" style="113" customWidth="1"/>
    <col min="7682" max="7687" width="14.796875" style="113" customWidth="1"/>
    <col min="7688" max="7936" width="8.875" style="113" customWidth="1"/>
    <col min="7937" max="7937" width="45.87109375" style="113" customWidth="1"/>
    <col min="7938" max="7943" width="14.796875" style="113" customWidth="1"/>
    <col min="7944" max="8192" width="8.875" style="113" customWidth="1"/>
    <col min="8193" max="8193" width="45.87109375" style="113" customWidth="1"/>
    <col min="8194" max="8199" width="14.796875" style="113" customWidth="1"/>
    <col min="8200" max="8448" width="8.875" style="113" customWidth="1"/>
    <col min="8449" max="8449" width="45.87109375" style="113" customWidth="1"/>
    <col min="8450" max="8455" width="14.796875" style="113" customWidth="1"/>
    <col min="8456" max="8704" width="8.875" style="113" customWidth="1"/>
    <col min="8705" max="8705" width="45.87109375" style="113" customWidth="1"/>
    <col min="8706" max="8711" width="14.796875" style="113" customWidth="1"/>
    <col min="8712" max="8960" width="8.875" style="113" customWidth="1"/>
    <col min="8961" max="8961" width="45.87109375" style="113" customWidth="1"/>
    <col min="8962" max="8967" width="14.796875" style="113" customWidth="1"/>
    <col min="8968" max="9216" width="8.875" style="113" customWidth="1"/>
    <col min="9217" max="9217" width="45.87109375" style="113" customWidth="1"/>
    <col min="9218" max="9223" width="14.796875" style="113" customWidth="1"/>
    <col min="9224" max="9472" width="8.875" style="113" customWidth="1"/>
    <col min="9473" max="9473" width="45.87109375" style="113" customWidth="1"/>
    <col min="9474" max="9479" width="14.796875" style="113" customWidth="1"/>
    <col min="9480" max="9728" width="8.875" style="113" customWidth="1"/>
    <col min="9729" max="9729" width="45.87109375" style="113" customWidth="1"/>
    <col min="9730" max="9735" width="14.796875" style="113" customWidth="1"/>
    <col min="9736" max="9984" width="8.875" style="113" customWidth="1"/>
    <col min="9985" max="9985" width="45.87109375" style="113" customWidth="1"/>
    <col min="9986" max="9991" width="14.796875" style="113" customWidth="1"/>
    <col min="9992" max="10240" width="8.875" style="113" customWidth="1"/>
    <col min="10241" max="10241" width="45.87109375" style="113" customWidth="1"/>
    <col min="10242" max="10247" width="14.796875" style="113" customWidth="1"/>
    <col min="10248" max="10496" width="8.875" style="113" customWidth="1"/>
    <col min="10497" max="10497" width="45.87109375" style="113" customWidth="1"/>
    <col min="10498" max="10503" width="14.796875" style="113" customWidth="1"/>
    <col min="10504" max="10752" width="8.875" style="113" customWidth="1"/>
    <col min="10753" max="10753" width="45.87109375" style="113" customWidth="1"/>
    <col min="10754" max="10759" width="14.796875" style="113" customWidth="1"/>
    <col min="10760" max="11008" width="8.875" style="113" customWidth="1"/>
    <col min="11009" max="11009" width="45.87109375" style="113" customWidth="1"/>
    <col min="11010" max="11015" width="14.796875" style="113" customWidth="1"/>
    <col min="11016" max="11264" width="8.875" style="113" customWidth="1"/>
    <col min="11265" max="11265" width="45.87109375" style="113" customWidth="1"/>
    <col min="11266" max="11271" width="14.796875" style="113" customWidth="1"/>
    <col min="11272" max="11520" width="8.875" style="113" customWidth="1"/>
    <col min="11521" max="11521" width="45.87109375" style="113" customWidth="1"/>
    <col min="11522" max="11527" width="14.796875" style="113" customWidth="1"/>
    <col min="11528" max="11776" width="8.875" style="113" customWidth="1"/>
    <col min="11777" max="11777" width="45.87109375" style="113" customWidth="1"/>
    <col min="11778" max="11783" width="14.796875" style="113" customWidth="1"/>
    <col min="11784" max="12032" width="8.875" style="113" customWidth="1"/>
    <col min="12033" max="12033" width="45.87109375" style="113" customWidth="1"/>
    <col min="12034" max="12039" width="14.796875" style="113" customWidth="1"/>
    <col min="12040" max="12288" width="8.875" style="113" customWidth="1"/>
    <col min="12289" max="12289" width="45.87109375" style="113" customWidth="1"/>
    <col min="12290" max="12295" width="14.796875" style="113" customWidth="1"/>
    <col min="12296" max="12544" width="8.875" style="113" customWidth="1"/>
    <col min="12545" max="12545" width="45.87109375" style="113" customWidth="1"/>
    <col min="12546" max="12551" width="14.796875" style="113" customWidth="1"/>
    <col min="12552" max="12800" width="8.875" style="113" customWidth="1"/>
    <col min="12801" max="12801" width="45.87109375" style="113" customWidth="1"/>
    <col min="12802" max="12807" width="14.796875" style="113" customWidth="1"/>
    <col min="12808" max="13056" width="8.875" style="113" customWidth="1"/>
    <col min="13057" max="13057" width="45.87109375" style="113" customWidth="1"/>
    <col min="13058" max="13063" width="14.796875" style="113" customWidth="1"/>
    <col min="13064" max="13312" width="8.875" style="113" customWidth="1"/>
    <col min="13313" max="13313" width="45.87109375" style="113" customWidth="1"/>
    <col min="13314" max="13319" width="14.796875" style="113" customWidth="1"/>
    <col min="13320" max="13568" width="8.875" style="113" customWidth="1"/>
    <col min="13569" max="13569" width="45.87109375" style="113" customWidth="1"/>
    <col min="13570" max="13575" width="14.796875" style="113" customWidth="1"/>
    <col min="13576" max="13824" width="8.875" style="113" customWidth="1"/>
    <col min="13825" max="13825" width="45.87109375" style="113" customWidth="1"/>
    <col min="13826" max="13831" width="14.796875" style="113" customWidth="1"/>
    <col min="13832" max="14080" width="8.875" style="113" customWidth="1"/>
    <col min="14081" max="14081" width="45.87109375" style="113" customWidth="1"/>
    <col min="14082" max="14087" width="14.796875" style="113" customWidth="1"/>
    <col min="14088" max="14336" width="8.875" style="113" customWidth="1"/>
    <col min="14337" max="14337" width="45.87109375" style="113" customWidth="1"/>
    <col min="14338" max="14343" width="14.796875" style="113" customWidth="1"/>
    <col min="14344" max="14592" width="8.875" style="113" customWidth="1"/>
    <col min="14593" max="14593" width="45.87109375" style="113" customWidth="1"/>
    <col min="14594" max="14599" width="14.796875" style="113" customWidth="1"/>
    <col min="14600" max="14848" width="8.875" style="113" customWidth="1"/>
    <col min="14849" max="14849" width="45.87109375" style="113" customWidth="1"/>
    <col min="14850" max="14855" width="14.796875" style="113" customWidth="1"/>
    <col min="14856" max="15104" width="8.875" style="113" customWidth="1"/>
    <col min="15105" max="15105" width="45.87109375" style="113" customWidth="1"/>
    <col min="15106" max="15111" width="14.796875" style="113" customWidth="1"/>
    <col min="15112" max="15360" width="8.875" style="113" customWidth="1"/>
    <col min="15361" max="15361" width="45.87109375" style="113" customWidth="1"/>
    <col min="15362" max="15367" width="14.796875" style="113" customWidth="1"/>
    <col min="15368" max="15616" width="8.875" style="113" customWidth="1"/>
    <col min="15617" max="15617" width="45.87109375" style="113" customWidth="1"/>
    <col min="15618" max="15623" width="14.796875" style="113" customWidth="1"/>
    <col min="15624" max="15872" width="8.875" style="113" customWidth="1"/>
    <col min="15873" max="15873" width="45.87109375" style="113" customWidth="1"/>
    <col min="15874" max="15879" width="14.796875" style="113" customWidth="1"/>
    <col min="15880" max="16128" width="8.875" style="113" customWidth="1"/>
    <col min="16129" max="16129" width="45.87109375" style="113" customWidth="1"/>
    <col min="16130" max="16135" width="14.796875" style="113" customWidth="1"/>
    <col min="16136" max="16384" width="8.875" style="113" customWidth="1"/>
  </cols>
  <sheetData>
    <row r="5" spans="1:255" ht="16.5" x14ac:dyDescent="0.2">
      <c r="A5" s="112" t="s">
        <v>575</v>
      </c>
    </row>
    <row r="7" spans="1:255" x14ac:dyDescent="0.1">
      <c r="A7" s="114" t="s">
        <v>471</v>
      </c>
      <c r="B7" s="115" t="s">
        <v>472</v>
      </c>
      <c r="C7" s="113" t="s">
        <v>473</v>
      </c>
      <c r="D7" s="116" t="s">
        <v>474</v>
      </c>
      <c r="E7" s="115" t="s">
        <v>475</v>
      </c>
      <c r="F7" s="113" t="s">
        <v>476</v>
      </c>
    </row>
    <row r="8" spans="1:255" x14ac:dyDescent="0.1">
      <c r="A8" s="116"/>
      <c r="B8" s="115" t="s">
        <v>477</v>
      </c>
      <c r="C8" s="113" t="s">
        <v>478</v>
      </c>
      <c r="D8" s="116" t="s">
        <v>474</v>
      </c>
      <c r="E8" s="115" t="s">
        <v>479</v>
      </c>
      <c r="F8" s="113" t="s">
        <v>480</v>
      </c>
    </row>
    <row r="9" spans="1:255" x14ac:dyDescent="0.1">
      <c r="A9" s="116"/>
      <c r="B9" s="115" t="s">
        <v>481</v>
      </c>
      <c r="C9" s="113" t="s">
        <v>482</v>
      </c>
      <c r="D9" s="116" t="s">
        <v>474</v>
      </c>
      <c r="E9" s="115" t="s">
        <v>483</v>
      </c>
      <c r="F9" s="113" t="s">
        <v>484</v>
      </c>
    </row>
    <row r="10" spans="1:255" x14ac:dyDescent="0.1">
      <c r="A10" s="116"/>
      <c r="B10" s="115" t="s">
        <v>485</v>
      </c>
      <c r="C10" s="113" t="s">
        <v>486</v>
      </c>
      <c r="D10" s="116" t="s">
        <v>474</v>
      </c>
      <c r="E10" s="115" t="s">
        <v>487</v>
      </c>
      <c r="F10" s="117" t="s">
        <v>488</v>
      </c>
    </row>
    <row r="11" spans="1:255" x14ac:dyDescent="0.1">
      <c r="A11" s="116"/>
      <c r="B11" s="115" t="s">
        <v>489</v>
      </c>
      <c r="C11" s="113" t="s">
        <v>490</v>
      </c>
      <c r="D11" s="116" t="s">
        <v>474</v>
      </c>
      <c r="E11" s="118"/>
      <c r="F11" s="118"/>
    </row>
    <row r="14" spans="1:255" x14ac:dyDescent="0.1">
      <c r="A14" s="119" t="s">
        <v>576</v>
      </c>
      <c r="B14" s="119"/>
      <c r="C14" s="119"/>
      <c r="D14" s="119"/>
      <c r="E14" s="119"/>
      <c r="F14" s="119"/>
      <c r="G14" s="119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  <c r="FB14" s="120"/>
      <c r="FC14" s="120"/>
      <c r="FD14" s="120"/>
      <c r="FE14" s="120"/>
      <c r="FF14" s="120"/>
      <c r="FG14" s="120"/>
      <c r="FH14" s="120"/>
      <c r="FI14" s="120"/>
      <c r="FJ14" s="120"/>
      <c r="FK14" s="120"/>
      <c r="FL14" s="120"/>
      <c r="FM14" s="120"/>
      <c r="FN14" s="120"/>
      <c r="FO14" s="120"/>
      <c r="FP14" s="120"/>
      <c r="FQ14" s="120"/>
      <c r="FR14" s="120"/>
      <c r="FS14" s="120"/>
      <c r="FT14" s="120"/>
      <c r="FU14" s="120"/>
      <c r="FV14" s="120"/>
      <c r="FW14" s="120"/>
      <c r="FX14" s="120"/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/>
      <c r="GM14" s="120"/>
      <c r="GN14" s="120"/>
      <c r="GO14" s="120"/>
      <c r="GP14" s="120"/>
      <c r="GQ14" s="120"/>
      <c r="GR14" s="120"/>
      <c r="GS14" s="120"/>
      <c r="GT14" s="120"/>
      <c r="GU14" s="120"/>
      <c r="GV14" s="120"/>
      <c r="GW14" s="120"/>
      <c r="GX14" s="120"/>
      <c r="GY14" s="120"/>
      <c r="GZ14" s="120"/>
      <c r="HA14" s="120"/>
      <c r="HB14" s="120"/>
      <c r="HC14" s="120"/>
      <c r="HD14" s="120"/>
      <c r="HE14" s="120"/>
      <c r="HF14" s="120"/>
      <c r="HG14" s="120"/>
      <c r="HH14" s="120"/>
      <c r="HI14" s="120"/>
      <c r="HJ14" s="120"/>
      <c r="HK14" s="120"/>
      <c r="HL14" s="120"/>
      <c r="HM14" s="120"/>
      <c r="HN14" s="120"/>
      <c r="HO14" s="120"/>
      <c r="HP14" s="120"/>
      <c r="HQ14" s="120"/>
      <c r="HR14" s="120"/>
      <c r="HS14" s="120"/>
      <c r="HT14" s="120"/>
      <c r="HU14" s="120"/>
      <c r="HV14" s="120"/>
      <c r="HW14" s="120"/>
      <c r="HX14" s="120"/>
      <c r="HY14" s="120"/>
      <c r="HZ14" s="120"/>
      <c r="IA14" s="120"/>
      <c r="IB14" s="120"/>
      <c r="IC14" s="120"/>
      <c r="ID14" s="120"/>
      <c r="IE14" s="120"/>
      <c r="IF14" s="120"/>
      <c r="IG14" s="120"/>
      <c r="IH14" s="120"/>
      <c r="II14" s="120"/>
      <c r="IJ14" s="120"/>
      <c r="IK14" s="120"/>
      <c r="IL14" s="120"/>
      <c r="IM14" s="120"/>
      <c r="IN14" s="120"/>
      <c r="IO14" s="120"/>
      <c r="IP14" s="120"/>
      <c r="IQ14" s="120"/>
      <c r="IR14" s="120"/>
      <c r="IS14" s="120"/>
      <c r="IT14" s="120"/>
      <c r="IU14" s="120"/>
    </row>
    <row r="15" spans="1:255" ht="19.5" x14ac:dyDescent="0.1">
      <c r="A15" s="121" t="s">
        <v>577</v>
      </c>
      <c r="B15" s="138">
        <v>43100</v>
      </c>
      <c r="C15" s="122" t="s">
        <v>578</v>
      </c>
      <c r="D15" s="138">
        <v>43830</v>
      </c>
      <c r="E15" s="138">
        <v>44196</v>
      </c>
      <c r="F15" s="138">
        <v>44561</v>
      </c>
      <c r="G15" s="138">
        <v>44926</v>
      </c>
    </row>
    <row r="16" spans="1:255" x14ac:dyDescent="0.1">
      <c r="A16" s="123" t="s">
        <v>183</v>
      </c>
      <c r="B16" s="124" t="s">
        <v>499</v>
      </c>
      <c r="C16" s="124" t="s">
        <v>499</v>
      </c>
      <c r="D16" s="124" t="s">
        <v>499</v>
      </c>
      <c r="E16" s="124" t="s">
        <v>499</v>
      </c>
      <c r="F16" s="124" t="s">
        <v>499</v>
      </c>
      <c r="G16" s="124" t="s">
        <v>499</v>
      </c>
    </row>
    <row r="17" spans="1:7" x14ac:dyDescent="0.1">
      <c r="A17" s="125" t="s">
        <v>579</v>
      </c>
      <c r="B17" s="116"/>
      <c r="C17" s="116"/>
      <c r="D17" s="116"/>
      <c r="E17" s="116"/>
      <c r="F17" s="116"/>
      <c r="G17" s="116"/>
    </row>
    <row r="18" spans="1:7" x14ac:dyDescent="0.1">
      <c r="A18" s="116" t="s">
        <v>580</v>
      </c>
      <c r="B18" s="126">
        <v>6006</v>
      </c>
      <c r="C18" s="126">
        <v>9077</v>
      </c>
      <c r="D18" s="126">
        <v>6480</v>
      </c>
      <c r="E18" s="126">
        <v>6795</v>
      </c>
      <c r="F18" s="126">
        <v>9684</v>
      </c>
      <c r="G18" s="126">
        <v>9519</v>
      </c>
    </row>
    <row r="19" spans="1:7" x14ac:dyDescent="0.1">
      <c r="A19" s="116" t="s">
        <v>581</v>
      </c>
      <c r="B19" s="126">
        <v>14669</v>
      </c>
      <c r="C19" s="126">
        <v>7038</v>
      </c>
      <c r="D19" s="126">
        <v>4695</v>
      </c>
      <c r="E19" s="126">
        <v>4119</v>
      </c>
      <c r="F19" s="126">
        <v>2941</v>
      </c>
      <c r="G19" s="126">
        <v>2112</v>
      </c>
    </row>
    <row r="20" spans="1:7" x14ac:dyDescent="0.1">
      <c r="A20" s="116" t="s">
        <v>582</v>
      </c>
      <c r="B20" s="126" t="s">
        <v>199</v>
      </c>
      <c r="C20" s="126" t="s">
        <v>199</v>
      </c>
      <c r="D20" s="126">
        <v>10</v>
      </c>
      <c r="E20" s="126" t="s">
        <v>199</v>
      </c>
      <c r="F20" s="126">
        <v>1</v>
      </c>
      <c r="G20" s="126" t="s">
        <v>199</v>
      </c>
    </row>
    <row r="21" spans="1:7" x14ac:dyDescent="0.1">
      <c r="A21" s="125" t="s">
        <v>583</v>
      </c>
      <c r="B21" s="127">
        <v>20675</v>
      </c>
      <c r="C21" s="127">
        <v>16115</v>
      </c>
      <c r="D21" s="127">
        <v>11185</v>
      </c>
      <c r="E21" s="127">
        <v>10914</v>
      </c>
      <c r="F21" s="127">
        <v>12626</v>
      </c>
      <c r="G21" s="127">
        <v>11631</v>
      </c>
    </row>
    <row r="22" spans="1:7" x14ac:dyDescent="0.1">
      <c r="A22" s="116"/>
      <c r="B22" s="116"/>
      <c r="C22" s="116"/>
      <c r="D22" s="116"/>
      <c r="E22" s="116"/>
      <c r="F22" s="116"/>
      <c r="G22" s="116"/>
    </row>
    <row r="23" spans="1:7" x14ac:dyDescent="0.1">
      <c r="A23" s="116" t="s">
        <v>95</v>
      </c>
      <c r="B23" s="126">
        <v>3667</v>
      </c>
      <c r="C23" s="126">
        <v>3685</v>
      </c>
      <c r="D23" s="126">
        <v>3971</v>
      </c>
      <c r="E23" s="126">
        <v>3144</v>
      </c>
      <c r="F23" s="126">
        <v>3512</v>
      </c>
      <c r="G23" s="126">
        <v>3487</v>
      </c>
    </row>
    <row r="24" spans="1:7" x14ac:dyDescent="0.1">
      <c r="A24" s="125" t="s">
        <v>584</v>
      </c>
      <c r="B24" s="127">
        <v>3667</v>
      </c>
      <c r="C24" s="127">
        <v>3685</v>
      </c>
      <c r="D24" s="127">
        <v>3971</v>
      </c>
      <c r="E24" s="127">
        <v>3144</v>
      </c>
      <c r="F24" s="127">
        <v>3512</v>
      </c>
      <c r="G24" s="127">
        <v>3487</v>
      </c>
    </row>
    <row r="25" spans="1:7" x14ac:dyDescent="0.1">
      <c r="A25" s="116"/>
      <c r="B25" s="116"/>
      <c r="C25" s="116"/>
      <c r="D25" s="116"/>
      <c r="E25" s="116"/>
      <c r="F25" s="116"/>
      <c r="G25" s="116"/>
    </row>
    <row r="26" spans="1:7" x14ac:dyDescent="0.1">
      <c r="A26" s="116" t="s">
        <v>585</v>
      </c>
      <c r="B26" s="126">
        <v>2655</v>
      </c>
      <c r="C26" s="126">
        <v>3071</v>
      </c>
      <c r="D26" s="126">
        <v>3379</v>
      </c>
      <c r="E26" s="126">
        <v>3266</v>
      </c>
      <c r="F26" s="126">
        <v>3414</v>
      </c>
      <c r="G26" s="126">
        <v>4233</v>
      </c>
    </row>
    <row r="27" spans="1:7" x14ac:dyDescent="0.1">
      <c r="A27" s="116" t="s">
        <v>586</v>
      </c>
      <c r="B27" s="126">
        <v>1902</v>
      </c>
      <c r="C27" s="126">
        <v>1946</v>
      </c>
      <c r="D27" s="126">
        <v>1819</v>
      </c>
      <c r="E27" s="126">
        <v>1764</v>
      </c>
      <c r="F27" s="126">
        <v>1634</v>
      </c>
      <c r="G27" s="126">
        <v>2126</v>
      </c>
    </row>
    <row r="28" spans="1:7" x14ac:dyDescent="0.1">
      <c r="A28" s="116" t="s">
        <v>587</v>
      </c>
      <c r="B28" s="126" t="s">
        <v>199</v>
      </c>
      <c r="C28" s="126" t="s">
        <v>199</v>
      </c>
      <c r="D28" s="126" t="s">
        <v>199</v>
      </c>
      <c r="E28" s="126" t="s">
        <v>199</v>
      </c>
      <c r="F28" s="126">
        <v>341</v>
      </c>
      <c r="G28" s="126">
        <v>306</v>
      </c>
    </row>
    <row r="29" spans="1:7" x14ac:dyDescent="0.1">
      <c r="A29" s="116" t="s">
        <v>98</v>
      </c>
      <c r="B29" s="126">
        <v>7646</v>
      </c>
      <c r="C29" s="126">
        <v>113</v>
      </c>
      <c r="D29" s="126">
        <v>57</v>
      </c>
      <c r="E29" s="126">
        <v>152</v>
      </c>
      <c r="F29" s="126">
        <v>1018</v>
      </c>
      <c r="G29" s="126">
        <v>808</v>
      </c>
    </row>
    <row r="30" spans="1:7" x14ac:dyDescent="0.1">
      <c r="A30" s="125" t="s">
        <v>588</v>
      </c>
      <c r="B30" s="127">
        <v>36545</v>
      </c>
      <c r="C30" s="127">
        <v>24930</v>
      </c>
      <c r="D30" s="127">
        <v>20411</v>
      </c>
      <c r="E30" s="127">
        <v>19240</v>
      </c>
      <c r="F30" s="127">
        <v>22545</v>
      </c>
      <c r="G30" s="127">
        <v>22591</v>
      </c>
    </row>
    <row r="31" spans="1:7" x14ac:dyDescent="0.1">
      <c r="A31" s="116"/>
      <c r="B31" s="116"/>
      <c r="C31" s="116"/>
      <c r="D31" s="116"/>
      <c r="E31" s="116"/>
      <c r="F31" s="116"/>
      <c r="G31" s="116"/>
    </row>
    <row r="32" spans="1:7" x14ac:dyDescent="0.1">
      <c r="A32" s="116" t="s">
        <v>589</v>
      </c>
      <c r="B32" s="126">
        <v>16449</v>
      </c>
      <c r="C32" s="126">
        <v>17611</v>
      </c>
      <c r="D32" s="126">
        <v>20293</v>
      </c>
      <c r="E32" s="126">
        <v>21248</v>
      </c>
      <c r="F32" s="126">
        <v>20280</v>
      </c>
      <c r="G32" s="126">
        <v>20481</v>
      </c>
    </row>
    <row r="33" spans="1:7" x14ac:dyDescent="0.1">
      <c r="A33" s="116" t="s">
        <v>590</v>
      </c>
      <c r="B33" s="126">
        <v>-8246</v>
      </c>
      <c r="C33" s="126">
        <v>-8013</v>
      </c>
      <c r="D33" s="126">
        <v>-8083</v>
      </c>
      <c r="E33" s="126">
        <v>-8923</v>
      </c>
      <c r="F33" s="126">
        <v>-8942</v>
      </c>
      <c r="G33" s="126">
        <v>-9234</v>
      </c>
    </row>
    <row r="34" spans="1:7" x14ac:dyDescent="0.1">
      <c r="A34" s="125" t="s">
        <v>591</v>
      </c>
      <c r="B34" s="127">
        <v>8203</v>
      </c>
      <c r="C34" s="127">
        <v>9598</v>
      </c>
      <c r="D34" s="127">
        <v>12210</v>
      </c>
      <c r="E34" s="127">
        <v>12325</v>
      </c>
      <c r="F34" s="127">
        <v>11338</v>
      </c>
      <c r="G34" s="127">
        <v>11247</v>
      </c>
    </row>
    <row r="35" spans="1:7" x14ac:dyDescent="0.1">
      <c r="A35" s="116"/>
      <c r="B35" s="116"/>
      <c r="C35" s="116"/>
      <c r="D35" s="116"/>
      <c r="E35" s="116"/>
      <c r="F35" s="116"/>
      <c r="G35" s="116"/>
    </row>
    <row r="36" spans="1:7" x14ac:dyDescent="0.1">
      <c r="A36" s="116" t="s">
        <v>592</v>
      </c>
      <c r="B36" s="126">
        <v>23281</v>
      </c>
      <c r="C36" s="126">
        <v>21538</v>
      </c>
      <c r="D36" s="126">
        <v>21730</v>
      </c>
      <c r="E36" s="126">
        <v>22311</v>
      </c>
      <c r="F36" s="126">
        <v>20540</v>
      </c>
      <c r="G36" s="126">
        <v>20290</v>
      </c>
    </row>
    <row r="37" spans="1:7" x14ac:dyDescent="0.1">
      <c r="A37" s="116" t="s">
        <v>593</v>
      </c>
      <c r="B37" s="126">
        <v>9401</v>
      </c>
      <c r="C37" s="126">
        <v>14109</v>
      </c>
      <c r="D37" s="126">
        <v>16764</v>
      </c>
      <c r="E37" s="126">
        <v>17506</v>
      </c>
      <c r="F37" s="126">
        <v>19363</v>
      </c>
      <c r="G37" s="126">
        <v>18782</v>
      </c>
    </row>
    <row r="38" spans="1:7" x14ac:dyDescent="0.1">
      <c r="A38" s="116" t="s">
        <v>594</v>
      </c>
      <c r="B38" s="126">
        <v>7235</v>
      </c>
      <c r="C38" s="126">
        <v>7478</v>
      </c>
      <c r="D38" s="126">
        <v>10002</v>
      </c>
      <c r="E38" s="126">
        <v>11044</v>
      </c>
      <c r="F38" s="126">
        <v>15250</v>
      </c>
      <c r="G38" s="126">
        <v>14849</v>
      </c>
    </row>
    <row r="39" spans="1:7" x14ac:dyDescent="0.1">
      <c r="A39" s="116" t="s">
        <v>595</v>
      </c>
      <c r="B39" s="126">
        <v>330</v>
      </c>
      <c r="C39" s="126">
        <v>2674</v>
      </c>
      <c r="D39" s="126">
        <v>2412</v>
      </c>
      <c r="E39" s="126">
        <v>2460</v>
      </c>
      <c r="F39" s="126">
        <v>2129</v>
      </c>
      <c r="G39" s="126">
        <v>1746</v>
      </c>
    </row>
    <row r="40" spans="1:7" x14ac:dyDescent="0.1">
      <c r="A40" s="116" t="s">
        <v>596</v>
      </c>
      <c r="B40" s="126">
        <v>2901</v>
      </c>
      <c r="C40" s="126">
        <v>2889</v>
      </c>
      <c r="D40" s="126">
        <v>2852</v>
      </c>
      <c r="E40" s="126">
        <v>2410</v>
      </c>
      <c r="F40" s="126">
        <v>3189</v>
      </c>
      <c r="G40" s="126">
        <v>3258</v>
      </c>
    </row>
    <row r="41" spans="1:7" x14ac:dyDescent="0.1">
      <c r="A41" s="125" t="s">
        <v>597</v>
      </c>
      <c r="B41" s="129">
        <v>87896</v>
      </c>
      <c r="C41" s="129">
        <v>83216</v>
      </c>
      <c r="D41" s="129">
        <v>86381</v>
      </c>
      <c r="E41" s="129">
        <v>87296</v>
      </c>
      <c r="F41" s="129">
        <v>94354</v>
      </c>
      <c r="G41" s="129">
        <v>92763</v>
      </c>
    </row>
    <row r="42" spans="1:7" x14ac:dyDescent="0.1">
      <c r="A42" s="116"/>
      <c r="B42" s="116"/>
      <c r="C42" s="116"/>
      <c r="D42" s="116"/>
      <c r="E42" s="116"/>
      <c r="F42" s="116"/>
      <c r="G42" s="116"/>
    </row>
    <row r="43" spans="1:7" x14ac:dyDescent="0.1">
      <c r="A43" s="125" t="s">
        <v>598</v>
      </c>
      <c r="B43" s="116"/>
      <c r="C43" s="116"/>
      <c r="D43" s="116"/>
      <c r="E43" s="116"/>
      <c r="F43" s="116"/>
      <c r="G43" s="116"/>
    </row>
    <row r="44" spans="1:7" x14ac:dyDescent="0.1">
      <c r="A44" s="116" t="s">
        <v>100</v>
      </c>
      <c r="B44" s="126">
        <v>2288</v>
      </c>
      <c r="C44" s="126">
        <v>2719</v>
      </c>
      <c r="D44" s="126">
        <v>3804</v>
      </c>
      <c r="E44" s="126">
        <v>3517</v>
      </c>
      <c r="F44" s="126">
        <v>4602</v>
      </c>
      <c r="G44" s="126">
        <v>5307</v>
      </c>
    </row>
    <row r="45" spans="1:7" x14ac:dyDescent="0.1">
      <c r="A45" s="116" t="s">
        <v>599</v>
      </c>
      <c r="B45" s="126">
        <v>6380</v>
      </c>
      <c r="C45" s="126">
        <v>6627</v>
      </c>
      <c r="D45" s="126">
        <v>6005</v>
      </c>
      <c r="E45" s="126">
        <v>6079</v>
      </c>
      <c r="F45" s="126">
        <v>8534</v>
      </c>
      <c r="G45" s="126">
        <v>8163</v>
      </c>
    </row>
    <row r="46" spans="1:7" x14ac:dyDescent="0.1">
      <c r="A46" s="116" t="s">
        <v>600</v>
      </c>
      <c r="B46" s="126">
        <v>13205</v>
      </c>
      <c r="C46" s="126">
        <v>13835</v>
      </c>
      <c r="D46" s="126">
        <v>10994</v>
      </c>
      <c r="E46" s="126">
        <v>2183</v>
      </c>
      <c r="F46" s="126">
        <v>3307</v>
      </c>
      <c r="G46" s="126">
        <v>2373</v>
      </c>
    </row>
    <row r="47" spans="1:7" x14ac:dyDescent="0.1">
      <c r="A47" s="116" t="s">
        <v>601</v>
      </c>
      <c r="B47" s="126">
        <v>3298</v>
      </c>
      <c r="C47" s="126">
        <v>5003</v>
      </c>
      <c r="D47" s="126">
        <v>4253</v>
      </c>
      <c r="E47" s="126">
        <v>490</v>
      </c>
      <c r="F47" s="126">
        <v>1338</v>
      </c>
      <c r="G47" s="126">
        <v>399</v>
      </c>
    </row>
    <row r="48" spans="1:7" x14ac:dyDescent="0.1">
      <c r="A48" s="116" t="s">
        <v>602</v>
      </c>
      <c r="B48" s="126" t="s">
        <v>199</v>
      </c>
      <c r="C48" s="126" t="s">
        <v>199</v>
      </c>
      <c r="D48" s="126">
        <v>281</v>
      </c>
      <c r="E48" s="126">
        <v>322</v>
      </c>
      <c r="F48" s="126">
        <v>310</v>
      </c>
      <c r="G48" s="126">
        <v>341</v>
      </c>
    </row>
    <row r="49" spans="1:7" x14ac:dyDescent="0.1">
      <c r="A49" s="116" t="s">
        <v>603</v>
      </c>
      <c r="B49" s="126">
        <v>410</v>
      </c>
      <c r="C49" s="126">
        <v>411</v>
      </c>
      <c r="D49" s="126">
        <v>414</v>
      </c>
      <c r="E49" s="126">
        <v>788</v>
      </c>
      <c r="F49" s="126">
        <v>686</v>
      </c>
      <c r="G49" s="126">
        <v>1203</v>
      </c>
    </row>
    <row r="50" spans="1:7" x14ac:dyDescent="0.1">
      <c r="A50" s="116" t="s">
        <v>103</v>
      </c>
      <c r="B50" s="126">
        <v>1613</v>
      </c>
      <c r="C50" s="126">
        <v>187</v>
      </c>
      <c r="D50" s="126">
        <v>1222</v>
      </c>
      <c r="E50" s="126">
        <v>1222</v>
      </c>
      <c r="F50" s="126">
        <v>1173</v>
      </c>
      <c r="G50" s="126">
        <v>1938</v>
      </c>
    </row>
    <row r="51" spans="1:7" x14ac:dyDescent="0.1">
      <c r="A51" s="125" t="s">
        <v>604</v>
      </c>
      <c r="B51" s="127">
        <v>27194</v>
      </c>
      <c r="C51" s="127">
        <v>28782</v>
      </c>
      <c r="D51" s="127">
        <v>26973</v>
      </c>
      <c r="E51" s="127">
        <v>14601</v>
      </c>
      <c r="F51" s="127">
        <v>19950</v>
      </c>
      <c r="G51" s="127">
        <v>19724</v>
      </c>
    </row>
    <row r="52" spans="1:7" x14ac:dyDescent="0.1">
      <c r="A52" s="116"/>
      <c r="B52" s="116"/>
      <c r="C52" s="116"/>
      <c r="D52" s="116"/>
      <c r="E52" s="116"/>
      <c r="F52" s="116"/>
      <c r="G52" s="116"/>
    </row>
    <row r="53" spans="1:7" x14ac:dyDescent="0.1">
      <c r="A53" s="116" t="s">
        <v>605</v>
      </c>
      <c r="B53" s="126">
        <v>31221</v>
      </c>
      <c r="C53" s="126">
        <v>25416</v>
      </c>
      <c r="D53" s="126">
        <v>27537</v>
      </c>
      <c r="E53" s="126">
        <v>40125</v>
      </c>
      <c r="F53" s="126">
        <v>38130</v>
      </c>
      <c r="G53" s="126">
        <v>38053</v>
      </c>
    </row>
    <row r="54" spans="1:7" x14ac:dyDescent="0.1">
      <c r="A54" s="116" t="s">
        <v>606</v>
      </c>
      <c r="B54" s="126" t="s">
        <v>199</v>
      </c>
      <c r="C54" s="126" t="s">
        <v>199</v>
      </c>
      <c r="D54" s="126">
        <v>1111</v>
      </c>
      <c r="E54" s="126">
        <v>1300</v>
      </c>
      <c r="F54" s="126">
        <v>1161</v>
      </c>
      <c r="G54" s="126">
        <v>1113</v>
      </c>
    </row>
    <row r="55" spans="1:7" x14ac:dyDescent="0.1">
      <c r="A55" s="116" t="s">
        <v>607</v>
      </c>
      <c r="B55" s="126" t="s">
        <v>199</v>
      </c>
      <c r="C55" s="126">
        <v>1738</v>
      </c>
      <c r="D55" s="126">
        <v>2000</v>
      </c>
      <c r="E55" s="126">
        <v>2164</v>
      </c>
      <c r="F55" s="126">
        <v>1409</v>
      </c>
      <c r="G55" s="126">
        <v>855</v>
      </c>
    </row>
    <row r="56" spans="1:7" x14ac:dyDescent="0.1">
      <c r="A56" s="116" t="s">
        <v>608</v>
      </c>
      <c r="B56" s="126">
        <v>2522</v>
      </c>
      <c r="C56" s="126">
        <v>2354</v>
      </c>
      <c r="D56" s="126">
        <v>2284</v>
      </c>
      <c r="E56" s="126">
        <v>1833</v>
      </c>
      <c r="F56" s="126">
        <v>2821</v>
      </c>
      <c r="G56" s="126">
        <v>2914</v>
      </c>
    </row>
    <row r="57" spans="1:7" x14ac:dyDescent="0.1">
      <c r="A57" s="116" t="s">
        <v>609</v>
      </c>
      <c r="B57" s="126">
        <v>7982</v>
      </c>
      <c r="C57" s="126">
        <v>5868</v>
      </c>
      <c r="D57" s="126">
        <v>5378</v>
      </c>
      <c r="E57" s="126">
        <v>5989</v>
      </c>
      <c r="F57" s="126">
        <v>6023</v>
      </c>
      <c r="G57" s="126">
        <v>4278</v>
      </c>
    </row>
    <row r="58" spans="1:7" x14ac:dyDescent="0.1">
      <c r="A58" s="125" t="s">
        <v>610</v>
      </c>
      <c r="B58" s="127">
        <v>68919</v>
      </c>
      <c r="C58" s="127">
        <v>64158</v>
      </c>
      <c r="D58" s="127">
        <v>65283</v>
      </c>
      <c r="E58" s="127">
        <v>66012</v>
      </c>
      <c r="F58" s="127">
        <v>69494</v>
      </c>
      <c r="G58" s="127">
        <v>66937</v>
      </c>
    </row>
    <row r="59" spans="1:7" x14ac:dyDescent="0.1">
      <c r="A59" s="116"/>
      <c r="B59" s="116"/>
      <c r="C59" s="116"/>
      <c r="D59" s="116"/>
      <c r="E59" s="116"/>
      <c r="F59" s="116"/>
      <c r="G59" s="116"/>
    </row>
    <row r="60" spans="1:7" x14ac:dyDescent="0.1">
      <c r="A60" s="116" t="s">
        <v>611</v>
      </c>
      <c r="B60" s="126">
        <v>1760</v>
      </c>
      <c r="C60" s="126">
        <v>1760</v>
      </c>
      <c r="D60" s="126">
        <v>1760</v>
      </c>
      <c r="E60" s="126">
        <v>1760</v>
      </c>
      <c r="F60" s="126">
        <v>1760</v>
      </c>
      <c r="G60" s="126">
        <v>1760</v>
      </c>
    </row>
    <row r="61" spans="1:7" x14ac:dyDescent="0.1">
      <c r="A61" s="116" t="s">
        <v>612</v>
      </c>
      <c r="B61" s="126">
        <v>15864</v>
      </c>
      <c r="C61" s="126">
        <v>16520</v>
      </c>
      <c r="D61" s="126">
        <v>17154</v>
      </c>
      <c r="E61" s="126">
        <v>17601</v>
      </c>
      <c r="F61" s="126">
        <v>18116</v>
      </c>
      <c r="G61" s="126">
        <v>18822</v>
      </c>
    </row>
    <row r="62" spans="1:7" x14ac:dyDescent="0.1">
      <c r="A62" s="116" t="s">
        <v>613</v>
      </c>
      <c r="B62" s="126">
        <v>60430</v>
      </c>
      <c r="C62" s="126">
        <v>63234</v>
      </c>
      <c r="D62" s="126">
        <v>65855</v>
      </c>
      <c r="E62" s="126">
        <v>66555</v>
      </c>
      <c r="F62" s="126">
        <v>69094</v>
      </c>
      <c r="G62" s="126">
        <v>71019</v>
      </c>
    </row>
    <row r="63" spans="1:7" x14ac:dyDescent="0.1">
      <c r="A63" s="116" t="s">
        <v>614</v>
      </c>
      <c r="B63" s="126">
        <v>-50677</v>
      </c>
      <c r="C63" s="126">
        <v>-51719</v>
      </c>
      <c r="D63" s="126">
        <v>-52244</v>
      </c>
      <c r="E63" s="126">
        <v>-52016</v>
      </c>
      <c r="F63" s="126">
        <v>-51641</v>
      </c>
      <c r="G63" s="126">
        <v>-52601</v>
      </c>
    </row>
    <row r="64" spans="1:7" x14ac:dyDescent="0.1">
      <c r="A64" s="116" t="s">
        <v>615</v>
      </c>
      <c r="B64" s="126">
        <v>-10305</v>
      </c>
      <c r="C64" s="126">
        <v>-12814</v>
      </c>
      <c r="D64" s="126">
        <v>-13544</v>
      </c>
      <c r="E64" s="126">
        <v>-14601</v>
      </c>
      <c r="F64" s="126">
        <v>-14330</v>
      </c>
      <c r="G64" s="126">
        <v>-14895</v>
      </c>
    </row>
    <row r="65" spans="1:7" x14ac:dyDescent="0.1">
      <c r="A65" s="125" t="s">
        <v>616</v>
      </c>
      <c r="B65" s="127">
        <v>17072</v>
      </c>
      <c r="C65" s="127">
        <v>16981</v>
      </c>
      <c r="D65" s="127">
        <v>18981</v>
      </c>
      <c r="E65" s="127">
        <v>19299</v>
      </c>
      <c r="F65" s="127">
        <v>22999</v>
      </c>
      <c r="G65" s="127">
        <v>24105</v>
      </c>
    </row>
    <row r="66" spans="1:7" x14ac:dyDescent="0.1">
      <c r="A66" s="116"/>
      <c r="B66" s="116"/>
      <c r="C66" s="116"/>
      <c r="D66" s="116"/>
      <c r="E66" s="116"/>
      <c r="F66" s="116"/>
      <c r="G66" s="116"/>
    </row>
    <row r="67" spans="1:7" x14ac:dyDescent="0.1">
      <c r="A67" s="116" t="s">
        <v>617</v>
      </c>
      <c r="B67" s="126">
        <v>1905</v>
      </c>
      <c r="C67" s="126">
        <v>2077</v>
      </c>
      <c r="D67" s="126">
        <v>2117</v>
      </c>
      <c r="E67" s="126">
        <v>1985</v>
      </c>
      <c r="F67" s="126">
        <v>1861</v>
      </c>
      <c r="G67" s="126">
        <v>1721</v>
      </c>
    </row>
    <row r="68" spans="1:7" x14ac:dyDescent="0.1">
      <c r="A68" s="116"/>
      <c r="B68" s="116"/>
      <c r="C68" s="116"/>
      <c r="D68" s="116"/>
      <c r="E68" s="116"/>
      <c r="F68" s="116"/>
      <c r="G68" s="116"/>
    </row>
    <row r="69" spans="1:7" x14ac:dyDescent="0.1">
      <c r="A69" s="125" t="s">
        <v>618</v>
      </c>
      <c r="B69" s="139">
        <v>18977</v>
      </c>
      <c r="C69" s="139">
        <v>19058</v>
      </c>
      <c r="D69" s="139">
        <v>21098</v>
      </c>
      <c r="E69" s="139">
        <v>21284</v>
      </c>
      <c r="F69" s="139">
        <v>24860</v>
      </c>
      <c r="G69" s="139">
        <v>25826</v>
      </c>
    </row>
    <row r="70" spans="1:7" x14ac:dyDescent="0.1">
      <c r="A70" s="116"/>
      <c r="B70" s="116"/>
      <c r="C70" s="116"/>
      <c r="D70" s="116"/>
      <c r="E70" s="116"/>
      <c r="F70" s="116"/>
      <c r="G70" s="116"/>
    </row>
    <row r="71" spans="1:7" x14ac:dyDescent="0.1">
      <c r="A71" s="125" t="s">
        <v>619</v>
      </c>
      <c r="B71" s="140">
        <v>87896</v>
      </c>
      <c r="C71" s="140">
        <v>83216</v>
      </c>
      <c r="D71" s="140">
        <v>86381</v>
      </c>
      <c r="E71" s="140">
        <v>87296</v>
      </c>
      <c r="F71" s="140">
        <v>94354</v>
      </c>
      <c r="G71" s="140">
        <v>92763</v>
      </c>
    </row>
    <row r="72" spans="1:7" x14ac:dyDescent="0.1">
      <c r="A72" s="116"/>
      <c r="B72" s="116"/>
      <c r="C72" s="116"/>
      <c r="D72" s="116"/>
      <c r="E72" s="116"/>
      <c r="F72" s="116"/>
      <c r="G72" s="116"/>
    </row>
    <row r="73" spans="1:7" x14ac:dyDescent="0.1">
      <c r="A73" s="125" t="s">
        <v>547</v>
      </c>
      <c r="B73" s="116"/>
      <c r="C73" s="116"/>
      <c r="D73" s="116"/>
      <c r="E73" s="116"/>
      <c r="F73" s="116"/>
      <c r="G73" s="116"/>
    </row>
    <row r="74" spans="1:7" x14ac:dyDescent="0.1">
      <c r="A74" s="116" t="s">
        <v>620</v>
      </c>
      <c r="B74" s="126">
        <v>4265.9065330000003</v>
      </c>
      <c r="C74" s="126">
        <v>4275.3400309999997</v>
      </c>
      <c r="D74" s="126">
        <v>4290.2760669999998</v>
      </c>
      <c r="E74" s="126">
        <v>4309.3116760000003</v>
      </c>
      <c r="F74" s="126">
        <v>4335.4733079999996</v>
      </c>
      <c r="G74" s="126">
        <v>4326.6917830000002</v>
      </c>
    </row>
    <row r="75" spans="1:7" x14ac:dyDescent="0.1">
      <c r="A75" s="116" t="s">
        <v>621</v>
      </c>
      <c r="B75" s="126">
        <v>4259</v>
      </c>
      <c r="C75" s="126">
        <v>4268</v>
      </c>
      <c r="D75" s="126">
        <v>4280</v>
      </c>
      <c r="E75" s="126">
        <v>4302</v>
      </c>
      <c r="F75" s="126">
        <v>4325</v>
      </c>
      <c r="G75" s="126">
        <v>4328</v>
      </c>
    </row>
    <row r="76" spans="1:7" x14ac:dyDescent="0.1">
      <c r="A76" s="116" t="s">
        <v>622</v>
      </c>
      <c r="B76" s="130">
        <v>4.01</v>
      </c>
      <c r="C76" s="130">
        <v>3.98</v>
      </c>
      <c r="D76" s="130">
        <v>4.43</v>
      </c>
      <c r="E76" s="130">
        <v>4.49</v>
      </c>
      <c r="F76" s="130">
        <v>5.32</v>
      </c>
      <c r="G76" s="130">
        <v>5.57</v>
      </c>
    </row>
    <row r="77" spans="1:7" x14ac:dyDescent="0.1">
      <c r="A77" s="116" t="s">
        <v>623</v>
      </c>
      <c r="B77" s="126">
        <v>436</v>
      </c>
      <c r="C77" s="126">
        <v>-4606</v>
      </c>
      <c r="D77" s="126">
        <v>-7785</v>
      </c>
      <c r="E77" s="126">
        <v>-9251</v>
      </c>
      <c r="F77" s="126">
        <v>-11614</v>
      </c>
      <c r="G77" s="126">
        <v>-9526</v>
      </c>
    </row>
    <row r="78" spans="1:7" x14ac:dyDescent="0.1">
      <c r="A78" s="116" t="s">
        <v>624</v>
      </c>
      <c r="B78" s="130">
        <v>0.1</v>
      </c>
      <c r="C78" s="130">
        <v>-1.08</v>
      </c>
      <c r="D78" s="130">
        <v>-1.82</v>
      </c>
      <c r="E78" s="130">
        <v>-2.15</v>
      </c>
      <c r="F78" s="130">
        <v>-2.69</v>
      </c>
      <c r="G78" s="130">
        <v>-2.2000000000000002</v>
      </c>
    </row>
    <row r="79" spans="1:7" x14ac:dyDescent="0.1">
      <c r="A79" s="116" t="s">
        <v>121</v>
      </c>
      <c r="B79" s="126">
        <v>47724</v>
      </c>
      <c r="C79" s="126">
        <v>44254</v>
      </c>
      <c r="D79" s="126">
        <v>44176</v>
      </c>
      <c r="E79" s="126">
        <v>44420</v>
      </c>
      <c r="F79" s="126">
        <v>44246</v>
      </c>
      <c r="G79" s="126">
        <v>42279</v>
      </c>
    </row>
    <row r="80" spans="1:7" x14ac:dyDescent="0.1">
      <c r="A80" s="116" t="s">
        <v>321</v>
      </c>
      <c r="B80" s="126">
        <v>27049</v>
      </c>
      <c r="C80" s="126">
        <v>28139</v>
      </c>
      <c r="D80" s="126">
        <v>32991</v>
      </c>
      <c r="E80" s="126">
        <v>33506</v>
      </c>
      <c r="F80" s="126">
        <v>31620</v>
      </c>
      <c r="G80" s="126">
        <v>30648</v>
      </c>
    </row>
    <row r="81" spans="1:7" x14ac:dyDescent="0.1">
      <c r="A81" s="116" t="s">
        <v>625</v>
      </c>
      <c r="B81" s="126">
        <v>612</v>
      </c>
      <c r="C81" s="126">
        <v>586</v>
      </c>
      <c r="D81" s="126">
        <v>677</v>
      </c>
      <c r="E81" s="126">
        <v>-2491</v>
      </c>
      <c r="F81" s="126">
        <v>-3847</v>
      </c>
      <c r="G81" s="126">
        <v>-1329</v>
      </c>
    </row>
    <row r="82" spans="1:7" x14ac:dyDescent="0.1">
      <c r="A82" s="116" t="s">
        <v>626</v>
      </c>
      <c r="B82" s="126" t="s">
        <v>206</v>
      </c>
      <c r="C82" s="126" t="s">
        <v>206</v>
      </c>
      <c r="D82" s="126" t="s">
        <v>206</v>
      </c>
      <c r="E82" s="126" t="s">
        <v>206</v>
      </c>
      <c r="F82" s="126">
        <v>2736</v>
      </c>
      <c r="G82" s="126">
        <v>3176</v>
      </c>
    </row>
    <row r="83" spans="1:7" x14ac:dyDescent="0.1">
      <c r="A83" s="116" t="s">
        <v>627</v>
      </c>
      <c r="B83" s="126">
        <v>1905</v>
      </c>
      <c r="C83" s="126">
        <v>2077</v>
      </c>
      <c r="D83" s="126">
        <v>2117</v>
      </c>
      <c r="E83" s="126">
        <v>1985</v>
      </c>
      <c r="F83" s="126">
        <v>1861</v>
      </c>
      <c r="G83" s="126">
        <v>1721</v>
      </c>
    </row>
    <row r="84" spans="1:7" x14ac:dyDescent="0.1">
      <c r="A84" s="116" t="s">
        <v>628</v>
      </c>
      <c r="B84" s="126">
        <v>20856</v>
      </c>
      <c r="C84" s="126">
        <v>19412</v>
      </c>
      <c r="D84" s="126">
        <v>19025</v>
      </c>
      <c r="E84" s="126">
        <v>19273</v>
      </c>
      <c r="F84" s="126">
        <v>17598</v>
      </c>
      <c r="G84" s="126">
        <v>18264</v>
      </c>
    </row>
    <row r="85" spans="1:7" x14ac:dyDescent="0.1">
      <c r="A85" s="116" t="s">
        <v>629</v>
      </c>
      <c r="B85" s="135" t="s">
        <v>206</v>
      </c>
      <c r="C85" s="135" t="s">
        <v>206</v>
      </c>
      <c r="D85" s="135" t="s">
        <v>206</v>
      </c>
      <c r="E85" s="135" t="s">
        <v>206</v>
      </c>
      <c r="F85" s="135" t="s">
        <v>206</v>
      </c>
      <c r="G85" s="135" t="s">
        <v>206</v>
      </c>
    </row>
    <row r="86" spans="1:7" x14ac:dyDescent="0.1">
      <c r="A86" s="116" t="s">
        <v>630</v>
      </c>
      <c r="B86" s="126">
        <v>1729</v>
      </c>
      <c r="C86" s="126">
        <v>2025</v>
      </c>
      <c r="D86" s="126">
        <v>2180</v>
      </c>
      <c r="E86" s="126">
        <v>2106</v>
      </c>
      <c r="F86" s="126">
        <v>2133</v>
      </c>
      <c r="G86" s="126">
        <v>2627</v>
      </c>
    </row>
    <row r="87" spans="1:7" x14ac:dyDescent="0.1">
      <c r="A87" s="116" t="s">
        <v>631</v>
      </c>
      <c r="B87" s="126">
        <v>693</v>
      </c>
      <c r="C87" s="126">
        <v>773</v>
      </c>
      <c r="D87" s="126">
        <v>851</v>
      </c>
      <c r="E87" s="126">
        <v>791</v>
      </c>
      <c r="F87" s="126">
        <v>982</v>
      </c>
      <c r="G87" s="126">
        <v>1247</v>
      </c>
    </row>
    <row r="88" spans="1:7" x14ac:dyDescent="0.1">
      <c r="A88" s="116" t="s">
        <v>632</v>
      </c>
      <c r="B88" s="126">
        <v>233</v>
      </c>
      <c r="C88" s="126">
        <v>273</v>
      </c>
      <c r="D88" s="126">
        <v>348</v>
      </c>
      <c r="E88" s="126">
        <v>369</v>
      </c>
      <c r="F88" s="126">
        <v>299</v>
      </c>
      <c r="G88" s="126">
        <v>359</v>
      </c>
    </row>
    <row r="89" spans="1:7" x14ac:dyDescent="0.1">
      <c r="A89" s="116" t="s">
        <v>633</v>
      </c>
      <c r="B89" s="126">
        <v>334</v>
      </c>
      <c r="C89" s="126">
        <v>485</v>
      </c>
      <c r="D89" s="126">
        <v>659</v>
      </c>
      <c r="E89" s="126">
        <v>676</v>
      </c>
      <c r="F89" s="126">
        <v>652</v>
      </c>
      <c r="G89" s="126">
        <v>611</v>
      </c>
    </row>
    <row r="90" spans="1:7" x14ac:dyDescent="0.1">
      <c r="A90" s="116" t="s">
        <v>634</v>
      </c>
      <c r="B90" s="126">
        <v>3917</v>
      </c>
      <c r="C90" s="126">
        <v>4322</v>
      </c>
      <c r="D90" s="126">
        <v>4576</v>
      </c>
      <c r="E90" s="126">
        <v>4782</v>
      </c>
      <c r="F90" s="126">
        <v>4349</v>
      </c>
      <c r="G90" s="126">
        <v>4434</v>
      </c>
    </row>
    <row r="91" spans="1:7" x14ac:dyDescent="0.1">
      <c r="A91" s="116" t="s">
        <v>635</v>
      </c>
      <c r="B91" s="126">
        <v>12198</v>
      </c>
      <c r="C91" s="126">
        <v>12804</v>
      </c>
      <c r="D91" s="126">
        <v>13686</v>
      </c>
      <c r="E91" s="126">
        <v>14242</v>
      </c>
      <c r="F91" s="126">
        <v>13861</v>
      </c>
      <c r="G91" s="126">
        <v>14030</v>
      </c>
    </row>
    <row r="92" spans="1:7" x14ac:dyDescent="0.1">
      <c r="A92" s="116" t="s">
        <v>636</v>
      </c>
      <c r="B92" s="141">
        <v>61800</v>
      </c>
      <c r="C92" s="141">
        <v>62600</v>
      </c>
      <c r="D92" s="141">
        <v>86200</v>
      </c>
      <c r="E92" s="141">
        <v>80300</v>
      </c>
      <c r="F92" s="141">
        <v>79000</v>
      </c>
      <c r="G92" s="141">
        <v>82500</v>
      </c>
    </row>
    <row r="93" spans="1:7" x14ac:dyDescent="0.1">
      <c r="A93" s="116" t="s">
        <v>637</v>
      </c>
      <c r="B93" s="126">
        <v>477</v>
      </c>
      <c r="C93" s="126">
        <v>501</v>
      </c>
      <c r="D93" s="126">
        <v>524</v>
      </c>
      <c r="E93" s="126">
        <v>526</v>
      </c>
      <c r="F93" s="126">
        <v>516</v>
      </c>
      <c r="G93" s="126">
        <v>516</v>
      </c>
    </row>
    <row r="94" spans="1:7" x14ac:dyDescent="0.1">
      <c r="A94" s="116" t="s">
        <v>558</v>
      </c>
      <c r="B94" s="134">
        <v>43885</v>
      </c>
      <c r="C94" s="134">
        <v>44252</v>
      </c>
      <c r="D94" s="134">
        <v>44614</v>
      </c>
      <c r="E94" s="134">
        <v>44978</v>
      </c>
      <c r="F94" s="134">
        <v>44978</v>
      </c>
      <c r="G94" s="134">
        <v>44978</v>
      </c>
    </row>
    <row r="95" spans="1:7" x14ac:dyDescent="0.1">
      <c r="A95" s="116" t="s">
        <v>559</v>
      </c>
      <c r="B95" s="135" t="s">
        <v>560</v>
      </c>
      <c r="C95" s="135" t="s">
        <v>638</v>
      </c>
      <c r="D95" s="135" t="s">
        <v>560</v>
      </c>
      <c r="E95" s="135" t="s">
        <v>560</v>
      </c>
      <c r="F95" s="135" t="s">
        <v>560</v>
      </c>
      <c r="G95" s="135" t="s">
        <v>562</v>
      </c>
    </row>
    <row r="96" spans="1:7" x14ac:dyDescent="0.1">
      <c r="A96" s="116" t="s">
        <v>563</v>
      </c>
      <c r="B96" s="135" t="s">
        <v>639</v>
      </c>
      <c r="C96" s="135" t="s">
        <v>639</v>
      </c>
      <c r="D96" s="135" t="s">
        <v>639</v>
      </c>
      <c r="E96" s="135" t="s">
        <v>639</v>
      </c>
      <c r="F96" s="135" t="s">
        <v>564</v>
      </c>
      <c r="G96" s="135" t="s">
        <v>564</v>
      </c>
    </row>
    <row r="97" spans="1:7" x14ac:dyDescent="0.1">
      <c r="A97" s="116"/>
      <c r="B97" s="116"/>
      <c r="C97" s="116"/>
      <c r="D97" s="116"/>
      <c r="E97" s="116"/>
      <c r="F97" s="116"/>
      <c r="G97" s="116"/>
    </row>
    <row r="98" spans="1:7" x14ac:dyDescent="0.1">
      <c r="A98" s="136"/>
      <c r="B98" s="136"/>
      <c r="C98" s="136"/>
      <c r="D98" s="136"/>
      <c r="E98" s="136"/>
      <c r="F98" s="136"/>
      <c r="G98" s="136"/>
    </row>
    <row r="99" spans="1:7" x14ac:dyDescent="0.1">
      <c r="A99" s="113" t="s">
        <v>640</v>
      </c>
    </row>
    <row r="100" spans="1:7" x14ac:dyDescent="0.1">
      <c r="A100" s="137" t="s">
        <v>574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0EAC-D1AC-DA44-9432-E898D74ADDE6}">
  <dimension ref="A5:IU75"/>
  <sheetViews>
    <sheetView topLeftCell="A13" zoomScale="150" workbookViewId="0">
      <selection sqref="A1:XFD1048576"/>
    </sheetView>
  </sheetViews>
  <sheetFormatPr defaultColWidth="11.43359375" defaultRowHeight="10.5" x14ac:dyDescent="0.1"/>
  <cols>
    <col min="1" max="1" width="45.87109375" style="113" customWidth="1"/>
    <col min="2" max="7" width="14.796875" style="113" customWidth="1"/>
    <col min="8" max="256" width="8.875" style="113" customWidth="1"/>
    <col min="257" max="257" width="45.87109375" style="113" customWidth="1"/>
    <col min="258" max="263" width="14.796875" style="113" customWidth="1"/>
    <col min="264" max="512" width="8.875" style="113" customWidth="1"/>
    <col min="513" max="513" width="45.87109375" style="113" customWidth="1"/>
    <col min="514" max="519" width="14.796875" style="113" customWidth="1"/>
    <col min="520" max="768" width="8.875" style="113" customWidth="1"/>
    <col min="769" max="769" width="45.87109375" style="113" customWidth="1"/>
    <col min="770" max="775" width="14.796875" style="113" customWidth="1"/>
    <col min="776" max="1024" width="8.875" style="113" customWidth="1"/>
    <col min="1025" max="1025" width="45.87109375" style="113" customWidth="1"/>
    <col min="1026" max="1031" width="14.796875" style="113" customWidth="1"/>
    <col min="1032" max="1280" width="8.875" style="113" customWidth="1"/>
    <col min="1281" max="1281" width="45.87109375" style="113" customWidth="1"/>
    <col min="1282" max="1287" width="14.796875" style="113" customWidth="1"/>
    <col min="1288" max="1536" width="8.875" style="113" customWidth="1"/>
    <col min="1537" max="1537" width="45.87109375" style="113" customWidth="1"/>
    <col min="1538" max="1543" width="14.796875" style="113" customWidth="1"/>
    <col min="1544" max="1792" width="8.875" style="113" customWidth="1"/>
    <col min="1793" max="1793" width="45.87109375" style="113" customWidth="1"/>
    <col min="1794" max="1799" width="14.796875" style="113" customWidth="1"/>
    <col min="1800" max="2048" width="8.875" style="113" customWidth="1"/>
    <col min="2049" max="2049" width="45.87109375" style="113" customWidth="1"/>
    <col min="2050" max="2055" width="14.796875" style="113" customWidth="1"/>
    <col min="2056" max="2304" width="8.875" style="113" customWidth="1"/>
    <col min="2305" max="2305" width="45.87109375" style="113" customWidth="1"/>
    <col min="2306" max="2311" width="14.796875" style="113" customWidth="1"/>
    <col min="2312" max="2560" width="8.875" style="113" customWidth="1"/>
    <col min="2561" max="2561" width="45.87109375" style="113" customWidth="1"/>
    <col min="2562" max="2567" width="14.796875" style="113" customWidth="1"/>
    <col min="2568" max="2816" width="8.875" style="113" customWidth="1"/>
    <col min="2817" max="2817" width="45.87109375" style="113" customWidth="1"/>
    <col min="2818" max="2823" width="14.796875" style="113" customWidth="1"/>
    <col min="2824" max="3072" width="8.875" style="113" customWidth="1"/>
    <col min="3073" max="3073" width="45.87109375" style="113" customWidth="1"/>
    <col min="3074" max="3079" width="14.796875" style="113" customWidth="1"/>
    <col min="3080" max="3328" width="8.875" style="113" customWidth="1"/>
    <col min="3329" max="3329" width="45.87109375" style="113" customWidth="1"/>
    <col min="3330" max="3335" width="14.796875" style="113" customWidth="1"/>
    <col min="3336" max="3584" width="8.875" style="113" customWidth="1"/>
    <col min="3585" max="3585" width="45.87109375" style="113" customWidth="1"/>
    <col min="3586" max="3591" width="14.796875" style="113" customWidth="1"/>
    <col min="3592" max="3840" width="8.875" style="113" customWidth="1"/>
    <col min="3841" max="3841" width="45.87109375" style="113" customWidth="1"/>
    <col min="3842" max="3847" width="14.796875" style="113" customWidth="1"/>
    <col min="3848" max="4096" width="8.875" style="113" customWidth="1"/>
    <col min="4097" max="4097" width="45.87109375" style="113" customWidth="1"/>
    <col min="4098" max="4103" width="14.796875" style="113" customWidth="1"/>
    <col min="4104" max="4352" width="8.875" style="113" customWidth="1"/>
    <col min="4353" max="4353" width="45.87109375" style="113" customWidth="1"/>
    <col min="4354" max="4359" width="14.796875" style="113" customWidth="1"/>
    <col min="4360" max="4608" width="8.875" style="113" customWidth="1"/>
    <col min="4609" max="4609" width="45.87109375" style="113" customWidth="1"/>
    <col min="4610" max="4615" width="14.796875" style="113" customWidth="1"/>
    <col min="4616" max="4864" width="8.875" style="113" customWidth="1"/>
    <col min="4865" max="4865" width="45.87109375" style="113" customWidth="1"/>
    <col min="4866" max="4871" width="14.796875" style="113" customWidth="1"/>
    <col min="4872" max="5120" width="8.875" style="113" customWidth="1"/>
    <col min="5121" max="5121" width="45.87109375" style="113" customWidth="1"/>
    <col min="5122" max="5127" width="14.796875" style="113" customWidth="1"/>
    <col min="5128" max="5376" width="8.875" style="113" customWidth="1"/>
    <col min="5377" max="5377" width="45.87109375" style="113" customWidth="1"/>
    <col min="5378" max="5383" width="14.796875" style="113" customWidth="1"/>
    <col min="5384" max="5632" width="8.875" style="113" customWidth="1"/>
    <col min="5633" max="5633" width="45.87109375" style="113" customWidth="1"/>
    <col min="5634" max="5639" width="14.796875" style="113" customWidth="1"/>
    <col min="5640" max="5888" width="8.875" style="113" customWidth="1"/>
    <col min="5889" max="5889" width="45.87109375" style="113" customWidth="1"/>
    <col min="5890" max="5895" width="14.796875" style="113" customWidth="1"/>
    <col min="5896" max="6144" width="8.875" style="113" customWidth="1"/>
    <col min="6145" max="6145" width="45.87109375" style="113" customWidth="1"/>
    <col min="6146" max="6151" width="14.796875" style="113" customWidth="1"/>
    <col min="6152" max="6400" width="8.875" style="113" customWidth="1"/>
    <col min="6401" max="6401" width="45.87109375" style="113" customWidth="1"/>
    <col min="6402" max="6407" width="14.796875" style="113" customWidth="1"/>
    <col min="6408" max="6656" width="8.875" style="113" customWidth="1"/>
    <col min="6657" max="6657" width="45.87109375" style="113" customWidth="1"/>
    <col min="6658" max="6663" width="14.796875" style="113" customWidth="1"/>
    <col min="6664" max="6912" width="8.875" style="113" customWidth="1"/>
    <col min="6913" max="6913" width="45.87109375" style="113" customWidth="1"/>
    <col min="6914" max="6919" width="14.796875" style="113" customWidth="1"/>
    <col min="6920" max="7168" width="8.875" style="113" customWidth="1"/>
    <col min="7169" max="7169" width="45.87109375" style="113" customWidth="1"/>
    <col min="7170" max="7175" width="14.796875" style="113" customWidth="1"/>
    <col min="7176" max="7424" width="8.875" style="113" customWidth="1"/>
    <col min="7425" max="7425" width="45.87109375" style="113" customWidth="1"/>
    <col min="7426" max="7431" width="14.796875" style="113" customWidth="1"/>
    <col min="7432" max="7680" width="8.875" style="113" customWidth="1"/>
    <col min="7681" max="7681" width="45.87109375" style="113" customWidth="1"/>
    <col min="7682" max="7687" width="14.796875" style="113" customWidth="1"/>
    <col min="7688" max="7936" width="8.875" style="113" customWidth="1"/>
    <col min="7937" max="7937" width="45.87109375" style="113" customWidth="1"/>
    <col min="7938" max="7943" width="14.796875" style="113" customWidth="1"/>
    <col min="7944" max="8192" width="8.875" style="113" customWidth="1"/>
    <col min="8193" max="8193" width="45.87109375" style="113" customWidth="1"/>
    <col min="8194" max="8199" width="14.796875" style="113" customWidth="1"/>
    <col min="8200" max="8448" width="8.875" style="113" customWidth="1"/>
    <col min="8449" max="8449" width="45.87109375" style="113" customWidth="1"/>
    <col min="8450" max="8455" width="14.796875" style="113" customWidth="1"/>
    <col min="8456" max="8704" width="8.875" style="113" customWidth="1"/>
    <col min="8705" max="8705" width="45.87109375" style="113" customWidth="1"/>
    <col min="8706" max="8711" width="14.796875" style="113" customWidth="1"/>
    <col min="8712" max="8960" width="8.875" style="113" customWidth="1"/>
    <col min="8961" max="8961" width="45.87109375" style="113" customWidth="1"/>
    <col min="8962" max="8967" width="14.796875" style="113" customWidth="1"/>
    <col min="8968" max="9216" width="8.875" style="113" customWidth="1"/>
    <col min="9217" max="9217" width="45.87109375" style="113" customWidth="1"/>
    <col min="9218" max="9223" width="14.796875" style="113" customWidth="1"/>
    <col min="9224" max="9472" width="8.875" style="113" customWidth="1"/>
    <col min="9473" max="9473" width="45.87109375" style="113" customWidth="1"/>
    <col min="9474" max="9479" width="14.796875" style="113" customWidth="1"/>
    <col min="9480" max="9728" width="8.875" style="113" customWidth="1"/>
    <col min="9729" max="9729" width="45.87109375" style="113" customWidth="1"/>
    <col min="9730" max="9735" width="14.796875" style="113" customWidth="1"/>
    <col min="9736" max="9984" width="8.875" style="113" customWidth="1"/>
    <col min="9985" max="9985" width="45.87109375" style="113" customWidth="1"/>
    <col min="9986" max="9991" width="14.796875" style="113" customWidth="1"/>
    <col min="9992" max="10240" width="8.875" style="113" customWidth="1"/>
    <col min="10241" max="10241" width="45.87109375" style="113" customWidth="1"/>
    <col min="10242" max="10247" width="14.796875" style="113" customWidth="1"/>
    <col min="10248" max="10496" width="8.875" style="113" customWidth="1"/>
    <col min="10497" max="10497" width="45.87109375" style="113" customWidth="1"/>
    <col min="10498" max="10503" width="14.796875" style="113" customWidth="1"/>
    <col min="10504" max="10752" width="8.875" style="113" customWidth="1"/>
    <col min="10753" max="10753" width="45.87109375" style="113" customWidth="1"/>
    <col min="10754" max="10759" width="14.796875" style="113" customWidth="1"/>
    <col min="10760" max="11008" width="8.875" style="113" customWidth="1"/>
    <col min="11009" max="11009" width="45.87109375" style="113" customWidth="1"/>
    <col min="11010" max="11015" width="14.796875" style="113" customWidth="1"/>
    <col min="11016" max="11264" width="8.875" style="113" customWidth="1"/>
    <col min="11265" max="11265" width="45.87109375" style="113" customWidth="1"/>
    <col min="11266" max="11271" width="14.796875" style="113" customWidth="1"/>
    <col min="11272" max="11520" width="8.875" style="113" customWidth="1"/>
    <col min="11521" max="11521" width="45.87109375" style="113" customWidth="1"/>
    <col min="11522" max="11527" width="14.796875" style="113" customWidth="1"/>
    <col min="11528" max="11776" width="8.875" style="113" customWidth="1"/>
    <col min="11777" max="11777" width="45.87109375" style="113" customWidth="1"/>
    <col min="11778" max="11783" width="14.796875" style="113" customWidth="1"/>
    <col min="11784" max="12032" width="8.875" style="113" customWidth="1"/>
    <col min="12033" max="12033" width="45.87109375" style="113" customWidth="1"/>
    <col min="12034" max="12039" width="14.796875" style="113" customWidth="1"/>
    <col min="12040" max="12288" width="8.875" style="113" customWidth="1"/>
    <col min="12289" max="12289" width="45.87109375" style="113" customWidth="1"/>
    <col min="12290" max="12295" width="14.796875" style="113" customWidth="1"/>
    <col min="12296" max="12544" width="8.875" style="113" customWidth="1"/>
    <col min="12545" max="12545" width="45.87109375" style="113" customWidth="1"/>
    <col min="12546" max="12551" width="14.796875" style="113" customWidth="1"/>
    <col min="12552" max="12800" width="8.875" style="113" customWidth="1"/>
    <col min="12801" max="12801" width="45.87109375" style="113" customWidth="1"/>
    <col min="12802" max="12807" width="14.796875" style="113" customWidth="1"/>
    <col min="12808" max="13056" width="8.875" style="113" customWidth="1"/>
    <col min="13057" max="13057" width="45.87109375" style="113" customWidth="1"/>
    <col min="13058" max="13063" width="14.796875" style="113" customWidth="1"/>
    <col min="13064" max="13312" width="8.875" style="113" customWidth="1"/>
    <col min="13313" max="13313" width="45.87109375" style="113" customWidth="1"/>
    <col min="13314" max="13319" width="14.796875" style="113" customWidth="1"/>
    <col min="13320" max="13568" width="8.875" style="113" customWidth="1"/>
    <col min="13569" max="13569" width="45.87109375" style="113" customWidth="1"/>
    <col min="13570" max="13575" width="14.796875" style="113" customWidth="1"/>
    <col min="13576" max="13824" width="8.875" style="113" customWidth="1"/>
    <col min="13825" max="13825" width="45.87109375" style="113" customWidth="1"/>
    <col min="13826" max="13831" width="14.796875" style="113" customWidth="1"/>
    <col min="13832" max="14080" width="8.875" style="113" customWidth="1"/>
    <col min="14081" max="14081" width="45.87109375" style="113" customWidth="1"/>
    <col min="14082" max="14087" width="14.796875" style="113" customWidth="1"/>
    <col min="14088" max="14336" width="8.875" style="113" customWidth="1"/>
    <col min="14337" max="14337" width="45.87109375" style="113" customWidth="1"/>
    <col min="14338" max="14343" width="14.796875" style="113" customWidth="1"/>
    <col min="14344" max="14592" width="8.875" style="113" customWidth="1"/>
    <col min="14593" max="14593" width="45.87109375" style="113" customWidth="1"/>
    <col min="14594" max="14599" width="14.796875" style="113" customWidth="1"/>
    <col min="14600" max="14848" width="8.875" style="113" customWidth="1"/>
    <col min="14849" max="14849" width="45.87109375" style="113" customWidth="1"/>
    <col min="14850" max="14855" width="14.796875" style="113" customWidth="1"/>
    <col min="14856" max="15104" width="8.875" style="113" customWidth="1"/>
    <col min="15105" max="15105" width="45.87109375" style="113" customWidth="1"/>
    <col min="15106" max="15111" width="14.796875" style="113" customWidth="1"/>
    <col min="15112" max="15360" width="8.875" style="113" customWidth="1"/>
    <col min="15361" max="15361" width="45.87109375" style="113" customWidth="1"/>
    <col min="15362" max="15367" width="14.796875" style="113" customWidth="1"/>
    <col min="15368" max="15616" width="8.875" style="113" customWidth="1"/>
    <col min="15617" max="15617" width="45.87109375" style="113" customWidth="1"/>
    <col min="15618" max="15623" width="14.796875" style="113" customWidth="1"/>
    <col min="15624" max="15872" width="8.875" style="113" customWidth="1"/>
    <col min="15873" max="15873" width="45.87109375" style="113" customWidth="1"/>
    <col min="15874" max="15879" width="14.796875" style="113" customWidth="1"/>
    <col min="15880" max="16128" width="8.875" style="113" customWidth="1"/>
    <col min="16129" max="16129" width="45.87109375" style="113" customWidth="1"/>
    <col min="16130" max="16135" width="14.796875" style="113" customWidth="1"/>
    <col min="16136" max="16384" width="8.875" style="113" customWidth="1"/>
  </cols>
  <sheetData>
    <row r="5" spans="1:255" ht="16.5" x14ac:dyDescent="0.2">
      <c r="A5" s="112" t="s">
        <v>641</v>
      </c>
    </row>
    <row r="7" spans="1:255" x14ac:dyDescent="0.1">
      <c r="A7" s="114" t="s">
        <v>471</v>
      </c>
      <c r="B7" s="115" t="s">
        <v>472</v>
      </c>
      <c r="C7" s="113" t="s">
        <v>473</v>
      </c>
      <c r="D7" s="116" t="s">
        <v>474</v>
      </c>
      <c r="E7" s="115" t="s">
        <v>475</v>
      </c>
      <c r="F7" s="113" t="s">
        <v>476</v>
      </c>
    </row>
    <row r="8" spans="1:255" x14ac:dyDescent="0.1">
      <c r="A8" s="116"/>
      <c r="B8" s="115" t="s">
        <v>477</v>
      </c>
      <c r="C8" s="113" t="s">
        <v>478</v>
      </c>
      <c r="D8" s="116" t="s">
        <v>474</v>
      </c>
      <c r="E8" s="115" t="s">
        <v>479</v>
      </c>
      <c r="F8" s="113" t="s">
        <v>480</v>
      </c>
    </row>
    <row r="9" spans="1:255" x14ac:dyDescent="0.1">
      <c r="A9" s="116"/>
      <c r="B9" s="115" t="s">
        <v>481</v>
      </c>
      <c r="C9" s="113" t="s">
        <v>482</v>
      </c>
      <c r="D9" s="116" t="s">
        <v>474</v>
      </c>
      <c r="E9" s="115" t="s">
        <v>483</v>
      </c>
      <c r="F9" s="113" t="s">
        <v>484</v>
      </c>
    </row>
    <row r="10" spans="1:255" x14ac:dyDescent="0.1">
      <c r="A10" s="116"/>
      <c r="B10" s="115" t="s">
        <v>485</v>
      </c>
      <c r="C10" s="113" t="s">
        <v>486</v>
      </c>
      <c r="D10" s="116" t="s">
        <v>474</v>
      </c>
      <c r="E10" s="115" t="s">
        <v>487</v>
      </c>
      <c r="F10" s="117" t="s">
        <v>488</v>
      </c>
    </row>
    <row r="11" spans="1:255" x14ac:dyDescent="0.1">
      <c r="A11" s="116"/>
      <c r="B11" s="115" t="s">
        <v>489</v>
      </c>
      <c r="C11" s="113" t="s">
        <v>490</v>
      </c>
      <c r="D11" s="116" t="s">
        <v>474</v>
      </c>
      <c r="E11" s="118"/>
      <c r="F11" s="118"/>
    </row>
    <row r="14" spans="1:255" x14ac:dyDescent="0.1">
      <c r="A14" s="119" t="s">
        <v>642</v>
      </c>
      <c r="B14" s="119"/>
      <c r="C14" s="119"/>
      <c r="D14" s="119"/>
      <c r="E14" s="119"/>
      <c r="F14" s="119"/>
      <c r="G14" s="119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  <c r="FB14" s="120"/>
      <c r="FC14" s="120"/>
      <c r="FD14" s="120"/>
      <c r="FE14" s="120"/>
      <c r="FF14" s="120"/>
      <c r="FG14" s="120"/>
      <c r="FH14" s="120"/>
      <c r="FI14" s="120"/>
      <c r="FJ14" s="120"/>
      <c r="FK14" s="120"/>
      <c r="FL14" s="120"/>
      <c r="FM14" s="120"/>
      <c r="FN14" s="120"/>
      <c r="FO14" s="120"/>
      <c r="FP14" s="120"/>
      <c r="FQ14" s="120"/>
      <c r="FR14" s="120"/>
      <c r="FS14" s="120"/>
      <c r="FT14" s="120"/>
      <c r="FU14" s="120"/>
      <c r="FV14" s="120"/>
      <c r="FW14" s="120"/>
      <c r="FX14" s="120"/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/>
      <c r="GM14" s="120"/>
      <c r="GN14" s="120"/>
      <c r="GO14" s="120"/>
      <c r="GP14" s="120"/>
      <c r="GQ14" s="120"/>
      <c r="GR14" s="120"/>
      <c r="GS14" s="120"/>
      <c r="GT14" s="120"/>
      <c r="GU14" s="120"/>
      <c r="GV14" s="120"/>
      <c r="GW14" s="120"/>
      <c r="GX14" s="120"/>
      <c r="GY14" s="120"/>
      <c r="GZ14" s="120"/>
      <c r="HA14" s="120"/>
      <c r="HB14" s="120"/>
      <c r="HC14" s="120"/>
      <c r="HD14" s="120"/>
      <c r="HE14" s="120"/>
      <c r="HF14" s="120"/>
      <c r="HG14" s="120"/>
      <c r="HH14" s="120"/>
      <c r="HI14" s="120"/>
      <c r="HJ14" s="120"/>
      <c r="HK14" s="120"/>
      <c r="HL14" s="120"/>
      <c r="HM14" s="120"/>
      <c r="HN14" s="120"/>
      <c r="HO14" s="120"/>
      <c r="HP14" s="120"/>
      <c r="HQ14" s="120"/>
      <c r="HR14" s="120"/>
      <c r="HS14" s="120"/>
      <c r="HT14" s="120"/>
      <c r="HU14" s="120"/>
      <c r="HV14" s="120"/>
      <c r="HW14" s="120"/>
      <c r="HX14" s="120"/>
      <c r="HY14" s="120"/>
      <c r="HZ14" s="120"/>
      <c r="IA14" s="120"/>
      <c r="IB14" s="120"/>
      <c r="IC14" s="120"/>
      <c r="ID14" s="120"/>
      <c r="IE14" s="120"/>
      <c r="IF14" s="120"/>
      <c r="IG14" s="120"/>
      <c r="IH14" s="120"/>
      <c r="II14" s="120"/>
      <c r="IJ14" s="120"/>
      <c r="IK14" s="120"/>
      <c r="IL14" s="120"/>
      <c r="IM14" s="120"/>
      <c r="IN14" s="120"/>
      <c r="IO14" s="120"/>
      <c r="IP14" s="120"/>
      <c r="IQ14" s="120"/>
      <c r="IR14" s="120"/>
      <c r="IS14" s="120"/>
      <c r="IT14" s="120"/>
      <c r="IU14" s="120"/>
    </row>
    <row r="15" spans="1:255" ht="28.5" x14ac:dyDescent="0.1">
      <c r="A15" s="121" t="s">
        <v>492</v>
      </c>
      <c r="B15" s="122" t="s">
        <v>643</v>
      </c>
      <c r="C15" s="122" t="s">
        <v>494</v>
      </c>
      <c r="D15" s="122" t="s">
        <v>644</v>
      </c>
      <c r="E15" s="122" t="s">
        <v>645</v>
      </c>
      <c r="F15" s="122" t="s">
        <v>497</v>
      </c>
      <c r="G15" s="122" t="s">
        <v>498</v>
      </c>
    </row>
    <row r="16" spans="1:255" x14ac:dyDescent="0.1">
      <c r="A16" s="123" t="s">
        <v>183</v>
      </c>
      <c r="B16" s="124" t="s">
        <v>499</v>
      </c>
      <c r="C16" s="124" t="s">
        <v>499</v>
      </c>
      <c r="D16" s="124" t="s">
        <v>499</v>
      </c>
      <c r="E16" s="124" t="s">
        <v>499</v>
      </c>
      <c r="F16" s="124" t="s">
        <v>499</v>
      </c>
      <c r="G16" s="124" t="s">
        <v>499</v>
      </c>
    </row>
    <row r="17" spans="1:7" x14ac:dyDescent="0.1">
      <c r="A17" s="125" t="s">
        <v>500</v>
      </c>
      <c r="B17" s="116"/>
      <c r="C17" s="116"/>
      <c r="D17" s="116"/>
      <c r="E17" s="116"/>
      <c r="F17" s="116"/>
      <c r="G17" s="116"/>
    </row>
    <row r="18" spans="1:7" x14ac:dyDescent="0.1">
      <c r="A18" s="125" t="s">
        <v>646</v>
      </c>
      <c r="B18" s="128">
        <v>1248</v>
      </c>
      <c r="C18" s="128">
        <v>6434</v>
      </c>
      <c r="D18" s="128">
        <v>8920</v>
      </c>
      <c r="E18" s="128">
        <v>7747</v>
      </c>
      <c r="F18" s="128">
        <v>9771</v>
      </c>
      <c r="G18" s="128">
        <v>9542</v>
      </c>
    </row>
    <row r="19" spans="1:7" x14ac:dyDescent="0.1">
      <c r="A19" s="116" t="s">
        <v>507</v>
      </c>
      <c r="B19" s="126">
        <v>1192</v>
      </c>
      <c r="C19" s="126">
        <v>1037</v>
      </c>
      <c r="D19" s="126">
        <v>1245</v>
      </c>
      <c r="E19" s="126">
        <v>1333</v>
      </c>
      <c r="F19" s="126">
        <v>1287</v>
      </c>
      <c r="G19" s="126">
        <v>1140</v>
      </c>
    </row>
    <row r="20" spans="1:7" x14ac:dyDescent="0.1">
      <c r="A20" s="116" t="s">
        <v>647</v>
      </c>
      <c r="B20" s="126">
        <v>68</v>
      </c>
      <c r="C20" s="126">
        <v>49</v>
      </c>
      <c r="D20" s="126">
        <v>120</v>
      </c>
      <c r="E20" s="126">
        <v>203</v>
      </c>
      <c r="F20" s="126">
        <v>165</v>
      </c>
      <c r="G20" s="126">
        <v>120</v>
      </c>
    </row>
    <row r="21" spans="1:7" x14ac:dyDescent="0.1">
      <c r="A21" s="125" t="s">
        <v>648</v>
      </c>
      <c r="B21" s="127">
        <v>1260</v>
      </c>
      <c r="C21" s="127">
        <v>1086</v>
      </c>
      <c r="D21" s="127">
        <v>1365</v>
      </c>
      <c r="E21" s="127">
        <v>1536</v>
      </c>
      <c r="F21" s="127">
        <v>1452</v>
      </c>
      <c r="G21" s="127">
        <v>1260</v>
      </c>
    </row>
    <row r="22" spans="1:7" x14ac:dyDescent="0.1">
      <c r="A22" s="116"/>
      <c r="B22" s="116"/>
      <c r="C22" s="116"/>
      <c r="D22" s="116"/>
      <c r="E22" s="116"/>
      <c r="F22" s="116"/>
      <c r="G22" s="116"/>
    </row>
    <row r="23" spans="1:7" x14ac:dyDescent="0.1">
      <c r="A23" s="116" t="s">
        <v>649</v>
      </c>
      <c r="B23" s="126">
        <v>1459</v>
      </c>
      <c r="C23" s="126">
        <v>743</v>
      </c>
      <c r="D23" s="126">
        <v>-467</v>
      </c>
      <c r="E23" s="126">
        <v>-914</v>
      </c>
      <c r="F23" s="126">
        <v>-1365</v>
      </c>
      <c r="G23" s="126">
        <v>-129</v>
      </c>
    </row>
    <row r="24" spans="1:7" x14ac:dyDescent="0.1">
      <c r="A24" s="116" t="s">
        <v>650</v>
      </c>
      <c r="B24" s="126">
        <v>771</v>
      </c>
      <c r="C24" s="126">
        <v>450</v>
      </c>
      <c r="D24" s="126" t="s">
        <v>199</v>
      </c>
      <c r="E24" s="126" t="s">
        <v>199</v>
      </c>
      <c r="F24" s="126">
        <v>85</v>
      </c>
      <c r="G24" s="126">
        <v>57</v>
      </c>
    </row>
    <row r="25" spans="1:7" x14ac:dyDescent="0.1">
      <c r="A25" s="116" t="s">
        <v>651</v>
      </c>
      <c r="B25" s="126">
        <v>-628</v>
      </c>
      <c r="C25" s="126">
        <v>-457</v>
      </c>
      <c r="D25" s="126">
        <v>-421</v>
      </c>
      <c r="E25" s="126">
        <v>-511</v>
      </c>
      <c r="F25" s="126">
        <v>-615</v>
      </c>
      <c r="G25" s="126">
        <v>-838</v>
      </c>
    </row>
    <row r="26" spans="1:7" x14ac:dyDescent="0.1">
      <c r="A26" s="116" t="s">
        <v>652</v>
      </c>
      <c r="B26" s="126">
        <v>219</v>
      </c>
      <c r="C26" s="126">
        <v>225</v>
      </c>
      <c r="D26" s="126">
        <v>201</v>
      </c>
      <c r="E26" s="126">
        <v>126</v>
      </c>
      <c r="F26" s="126">
        <v>337</v>
      </c>
      <c r="G26" s="126">
        <v>356</v>
      </c>
    </row>
    <row r="27" spans="1:7" x14ac:dyDescent="0.1">
      <c r="A27" s="116" t="s">
        <v>653</v>
      </c>
      <c r="B27" s="126">
        <v>-730</v>
      </c>
      <c r="C27" s="126">
        <v>386</v>
      </c>
      <c r="D27" s="126">
        <v>507</v>
      </c>
      <c r="E27" s="126">
        <v>1170</v>
      </c>
      <c r="F27" s="126">
        <v>1635</v>
      </c>
      <c r="G27" s="126">
        <v>1375</v>
      </c>
    </row>
    <row r="28" spans="1:7" x14ac:dyDescent="0.1">
      <c r="A28" s="116" t="s">
        <v>654</v>
      </c>
      <c r="B28" s="126">
        <v>-108</v>
      </c>
      <c r="C28" s="126">
        <v>27</v>
      </c>
      <c r="D28" s="126">
        <v>-158</v>
      </c>
      <c r="E28" s="126">
        <v>882</v>
      </c>
      <c r="F28" s="126">
        <v>-225</v>
      </c>
      <c r="G28" s="126">
        <v>-69</v>
      </c>
    </row>
    <row r="29" spans="1:7" x14ac:dyDescent="0.1">
      <c r="A29" s="116" t="s">
        <v>655</v>
      </c>
      <c r="B29" s="126">
        <v>-276</v>
      </c>
      <c r="C29" s="126">
        <v>-203</v>
      </c>
      <c r="D29" s="126">
        <v>-183</v>
      </c>
      <c r="E29" s="126">
        <v>99</v>
      </c>
      <c r="F29" s="126">
        <v>-135</v>
      </c>
      <c r="G29" s="126">
        <v>-960</v>
      </c>
    </row>
    <row r="30" spans="1:7" x14ac:dyDescent="0.1">
      <c r="A30" s="116" t="s">
        <v>656</v>
      </c>
      <c r="B30" s="126">
        <v>-573</v>
      </c>
      <c r="C30" s="126">
        <v>-251</v>
      </c>
      <c r="D30" s="126">
        <v>1318</v>
      </c>
      <c r="E30" s="126">
        <v>-860</v>
      </c>
      <c r="F30" s="126">
        <v>2843</v>
      </c>
      <c r="G30" s="126">
        <v>759</v>
      </c>
    </row>
    <row r="31" spans="1:7" x14ac:dyDescent="0.1">
      <c r="A31" s="116" t="s">
        <v>657</v>
      </c>
      <c r="B31" s="126">
        <v>-159</v>
      </c>
      <c r="C31" s="126">
        <v>-17</v>
      </c>
      <c r="D31" s="126">
        <v>96</v>
      </c>
      <c r="E31" s="126">
        <v>-16</v>
      </c>
      <c r="F31" s="126">
        <v>-566</v>
      </c>
      <c r="G31" s="126">
        <v>-360</v>
      </c>
    </row>
    <row r="32" spans="1:7" x14ac:dyDescent="0.1">
      <c r="A32" s="116" t="s">
        <v>658</v>
      </c>
      <c r="B32" s="126">
        <v>4558</v>
      </c>
      <c r="C32" s="126">
        <v>-796</v>
      </c>
      <c r="D32" s="126">
        <v>-707</v>
      </c>
      <c r="E32" s="126">
        <v>585</v>
      </c>
      <c r="F32" s="126">
        <v>-592</v>
      </c>
      <c r="G32" s="126">
        <v>25</v>
      </c>
    </row>
    <row r="33" spans="1:7" x14ac:dyDescent="0.1">
      <c r="A33" s="125" t="s">
        <v>659</v>
      </c>
      <c r="B33" s="127">
        <v>7041</v>
      </c>
      <c r="C33" s="127">
        <v>7627</v>
      </c>
      <c r="D33" s="127">
        <v>10471</v>
      </c>
      <c r="E33" s="127">
        <v>9844</v>
      </c>
      <c r="F33" s="127">
        <v>12625</v>
      </c>
      <c r="G33" s="127">
        <v>11018</v>
      </c>
    </row>
    <row r="34" spans="1:7" x14ac:dyDescent="0.1">
      <c r="A34" s="116"/>
      <c r="B34" s="116"/>
      <c r="C34" s="116"/>
      <c r="D34" s="116"/>
      <c r="E34" s="116"/>
      <c r="F34" s="116"/>
      <c r="G34" s="116"/>
    </row>
    <row r="35" spans="1:7" x14ac:dyDescent="0.1">
      <c r="A35" s="116" t="s">
        <v>330</v>
      </c>
      <c r="B35" s="126">
        <v>-1750</v>
      </c>
      <c r="C35" s="126">
        <v>-1548</v>
      </c>
      <c r="D35" s="126">
        <v>-2054</v>
      </c>
      <c r="E35" s="126">
        <v>-1177</v>
      </c>
      <c r="F35" s="126">
        <v>-1367</v>
      </c>
      <c r="G35" s="126">
        <v>-1484</v>
      </c>
    </row>
    <row r="36" spans="1:7" x14ac:dyDescent="0.1">
      <c r="A36" s="116" t="s">
        <v>660</v>
      </c>
      <c r="B36" s="126">
        <v>108</v>
      </c>
      <c r="C36" s="126">
        <v>248</v>
      </c>
      <c r="D36" s="126">
        <v>978</v>
      </c>
      <c r="E36" s="126">
        <v>189</v>
      </c>
      <c r="F36" s="126">
        <v>108</v>
      </c>
      <c r="G36" s="126">
        <v>75</v>
      </c>
    </row>
    <row r="37" spans="1:7" x14ac:dyDescent="0.1">
      <c r="A37" s="116" t="s">
        <v>661</v>
      </c>
      <c r="B37" s="126">
        <v>-3809</v>
      </c>
      <c r="C37" s="126">
        <v>-1263</v>
      </c>
      <c r="D37" s="126">
        <v>-5542</v>
      </c>
      <c r="E37" s="126">
        <v>-1052</v>
      </c>
      <c r="F37" s="126">
        <v>-4766</v>
      </c>
      <c r="G37" s="126">
        <v>-73</v>
      </c>
    </row>
    <row r="38" spans="1:7" x14ac:dyDescent="0.1">
      <c r="A38" s="116" t="s">
        <v>662</v>
      </c>
      <c r="B38" s="126">
        <v>3821</v>
      </c>
      <c r="C38" s="126">
        <v>1362</v>
      </c>
      <c r="D38" s="126">
        <v>429</v>
      </c>
      <c r="E38" s="126">
        <v>189</v>
      </c>
      <c r="F38" s="126">
        <v>2180</v>
      </c>
      <c r="G38" s="126">
        <v>458</v>
      </c>
    </row>
    <row r="39" spans="1:7" x14ac:dyDescent="0.1">
      <c r="A39" s="116" t="s">
        <v>663</v>
      </c>
      <c r="B39" s="126">
        <v>-602</v>
      </c>
      <c r="C39" s="126">
        <v>7188</v>
      </c>
      <c r="D39" s="126">
        <v>2269</v>
      </c>
      <c r="E39" s="126">
        <v>252</v>
      </c>
      <c r="F39" s="126">
        <v>1029</v>
      </c>
      <c r="G39" s="126">
        <v>1020</v>
      </c>
    </row>
    <row r="40" spans="1:7" x14ac:dyDescent="0.1">
      <c r="A40" s="116" t="s">
        <v>664</v>
      </c>
      <c r="B40" s="126" t="s">
        <v>199</v>
      </c>
      <c r="C40" s="126" t="s">
        <v>199</v>
      </c>
      <c r="D40" s="126" t="s">
        <v>199</v>
      </c>
      <c r="E40" s="126" t="s">
        <v>199</v>
      </c>
      <c r="F40" s="126" t="s">
        <v>199</v>
      </c>
      <c r="G40" s="126" t="s">
        <v>199</v>
      </c>
    </row>
    <row r="41" spans="1:7" x14ac:dyDescent="0.1">
      <c r="A41" s="116" t="s">
        <v>665</v>
      </c>
      <c r="B41" s="126">
        <v>-80</v>
      </c>
      <c r="C41" s="126">
        <v>-60</v>
      </c>
      <c r="D41" s="126">
        <v>-56</v>
      </c>
      <c r="E41" s="126">
        <v>122</v>
      </c>
      <c r="F41" s="126">
        <v>51</v>
      </c>
      <c r="G41" s="126">
        <v>-759</v>
      </c>
    </row>
    <row r="42" spans="1:7" x14ac:dyDescent="0.1">
      <c r="A42" s="125" t="s">
        <v>666</v>
      </c>
      <c r="B42" s="127">
        <v>-2312</v>
      </c>
      <c r="C42" s="127">
        <v>5927</v>
      </c>
      <c r="D42" s="127">
        <v>-3976</v>
      </c>
      <c r="E42" s="127">
        <v>-1477</v>
      </c>
      <c r="F42" s="127">
        <v>-2765</v>
      </c>
      <c r="G42" s="127">
        <v>-763</v>
      </c>
    </row>
    <row r="43" spans="1:7" x14ac:dyDescent="0.1">
      <c r="A43" s="116"/>
      <c r="B43" s="116"/>
      <c r="C43" s="116"/>
      <c r="D43" s="116"/>
      <c r="E43" s="116"/>
      <c r="F43" s="116"/>
      <c r="G43" s="116"/>
    </row>
    <row r="44" spans="1:7" x14ac:dyDescent="0.1">
      <c r="A44" s="116" t="s">
        <v>667</v>
      </c>
      <c r="B44" s="126" t="s">
        <v>199</v>
      </c>
      <c r="C44" s="126" t="s">
        <v>199</v>
      </c>
      <c r="D44" s="126" t="s">
        <v>199</v>
      </c>
      <c r="E44" s="126" t="s">
        <v>199</v>
      </c>
      <c r="F44" s="126" t="s">
        <v>199</v>
      </c>
      <c r="G44" s="126" t="s">
        <v>199</v>
      </c>
    </row>
    <row r="45" spans="1:7" x14ac:dyDescent="0.1">
      <c r="A45" s="116" t="s">
        <v>668</v>
      </c>
      <c r="B45" s="126">
        <v>29926</v>
      </c>
      <c r="C45" s="126">
        <v>27605</v>
      </c>
      <c r="D45" s="126">
        <v>23009</v>
      </c>
      <c r="E45" s="126">
        <v>26934</v>
      </c>
      <c r="F45" s="126">
        <v>13094</v>
      </c>
      <c r="G45" s="126">
        <v>3972</v>
      </c>
    </row>
    <row r="46" spans="1:7" x14ac:dyDescent="0.1">
      <c r="A46" s="125" t="s">
        <v>669</v>
      </c>
      <c r="B46" s="127">
        <v>29926</v>
      </c>
      <c r="C46" s="127">
        <v>27605</v>
      </c>
      <c r="D46" s="127">
        <v>23009</v>
      </c>
      <c r="E46" s="127">
        <v>26934</v>
      </c>
      <c r="F46" s="127">
        <v>13094</v>
      </c>
      <c r="G46" s="127">
        <v>3972</v>
      </c>
    </row>
    <row r="47" spans="1:7" x14ac:dyDescent="0.1">
      <c r="A47" s="116" t="s">
        <v>670</v>
      </c>
      <c r="B47" s="126" t="s">
        <v>199</v>
      </c>
      <c r="C47" s="126" t="s">
        <v>199</v>
      </c>
      <c r="D47" s="126" t="s">
        <v>199</v>
      </c>
      <c r="E47" s="126" t="s">
        <v>199</v>
      </c>
      <c r="F47" s="126" t="s">
        <v>199</v>
      </c>
      <c r="G47" s="126" t="s">
        <v>199</v>
      </c>
    </row>
    <row r="48" spans="1:7" x14ac:dyDescent="0.1">
      <c r="A48" s="116" t="s">
        <v>671</v>
      </c>
      <c r="B48" s="126">
        <v>-28871</v>
      </c>
      <c r="C48" s="126">
        <v>-30600</v>
      </c>
      <c r="D48" s="126">
        <v>-24850</v>
      </c>
      <c r="E48" s="126">
        <v>-28796</v>
      </c>
      <c r="F48" s="126">
        <v>-12866</v>
      </c>
      <c r="G48" s="126">
        <v>-4930</v>
      </c>
    </row>
    <row r="49" spans="1:7" x14ac:dyDescent="0.1">
      <c r="A49" s="125" t="s">
        <v>672</v>
      </c>
      <c r="B49" s="127">
        <v>-28871</v>
      </c>
      <c r="C49" s="127">
        <v>-30600</v>
      </c>
      <c r="D49" s="127">
        <v>-24850</v>
      </c>
      <c r="E49" s="127">
        <v>-28796</v>
      </c>
      <c r="F49" s="127">
        <v>-12866</v>
      </c>
      <c r="G49" s="127">
        <v>-4930</v>
      </c>
    </row>
    <row r="50" spans="1:7" x14ac:dyDescent="0.1">
      <c r="A50" s="116"/>
      <c r="B50" s="116"/>
      <c r="C50" s="116"/>
      <c r="D50" s="116"/>
      <c r="E50" s="116"/>
      <c r="F50" s="116"/>
      <c r="G50" s="116"/>
    </row>
    <row r="51" spans="1:7" x14ac:dyDescent="0.1">
      <c r="A51" s="116" t="s">
        <v>673</v>
      </c>
      <c r="B51" s="126">
        <v>1595</v>
      </c>
      <c r="C51" s="126">
        <v>1476</v>
      </c>
      <c r="D51" s="126">
        <v>1012</v>
      </c>
      <c r="E51" s="126">
        <v>647</v>
      </c>
      <c r="F51" s="126">
        <v>702</v>
      </c>
      <c r="G51" s="126">
        <v>837</v>
      </c>
    </row>
    <row r="52" spans="1:7" x14ac:dyDescent="0.1">
      <c r="A52" s="116" t="s">
        <v>674</v>
      </c>
      <c r="B52" s="126">
        <v>-3682</v>
      </c>
      <c r="C52" s="126">
        <v>-1912</v>
      </c>
      <c r="D52" s="126">
        <v>-1103</v>
      </c>
      <c r="E52" s="126">
        <v>-118</v>
      </c>
      <c r="F52" s="126">
        <v>-111</v>
      </c>
      <c r="G52" s="126">
        <v>-1418</v>
      </c>
    </row>
    <row r="53" spans="1:7" x14ac:dyDescent="0.1">
      <c r="A53" s="116"/>
      <c r="B53" s="116"/>
      <c r="C53" s="116"/>
      <c r="D53" s="116"/>
      <c r="E53" s="116"/>
      <c r="F53" s="116"/>
      <c r="G53" s="116"/>
    </row>
    <row r="54" spans="1:7" x14ac:dyDescent="0.1">
      <c r="A54" s="116" t="s">
        <v>675</v>
      </c>
      <c r="B54" s="126">
        <v>-6320</v>
      </c>
      <c r="C54" s="126">
        <v>-6644</v>
      </c>
      <c r="D54" s="126">
        <v>-6845</v>
      </c>
      <c r="E54" s="126">
        <v>-7047</v>
      </c>
      <c r="F54" s="126">
        <v>-7252</v>
      </c>
      <c r="G54" s="126">
        <v>-7616</v>
      </c>
    </row>
    <row r="55" spans="1:7" x14ac:dyDescent="0.1">
      <c r="A55" s="125" t="s">
        <v>676</v>
      </c>
      <c r="B55" s="127">
        <v>-6320</v>
      </c>
      <c r="C55" s="127">
        <v>-6644</v>
      </c>
      <c r="D55" s="127">
        <v>-6845</v>
      </c>
      <c r="E55" s="127">
        <v>-7047</v>
      </c>
      <c r="F55" s="127">
        <v>-7252</v>
      </c>
      <c r="G55" s="127">
        <v>-7616</v>
      </c>
    </row>
    <row r="56" spans="1:7" x14ac:dyDescent="0.1">
      <c r="A56" s="116"/>
      <c r="B56" s="116"/>
      <c r="C56" s="116"/>
      <c r="D56" s="116"/>
      <c r="E56" s="116"/>
      <c r="F56" s="116"/>
      <c r="G56" s="116"/>
    </row>
    <row r="57" spans="1:7" x14ac:dyDescent="0.1">
      <c r="A57" s="116" t="s">
        <v>677</v>
      </c>
      <c r="B57" s="126" t="s">
        <v>199</v>
      </c>
      <c r="C57" s="126" t="s">
        <v>199</v>
      </c>
      <c r="D57" s="126" t="s">
        <v>199</v>
      </c>
      <c r="E57" s="126" t="s">
        <v>199</v>
      </c>
      <c r="F57" s="126" t="s">
        <v>199</v>
      </c>
      <c r="G57" s="126" t="s">
        <v>199</v>
      </c>
    </row>
    <row r="58" spans="1:7" x14ac:dyDescent="0.1">
      <c r="A58" s="116" t="s">
        <v>678</v>
      </c>
      <c r="B58" s="126">
        <v>-95</v>
      </c>
      <c r="C58" s="126">
        <v>-272</v>
      </c>
      <c r="D58" s="126">
        <v>-227</v>
      </c>
      <c r="E58" s="126">
        <v>310</v>
      </c>
      <c r="F58" s="126">
        <v>-353</v>
      </c>
      <c r="G58" s="126">
        <v>-1095</v>
      </c>
    </row>
    <row r="59" spans="1:7" x14ac:dyDescent="0.1">
      <c r="A59" s="125" t="s">
        <v>679</v>
      </c>
      <c r="B59" s="127">
        <v>-7447</v>
      </c>
      <c r="C59" s="127">
        <v>-10347</v>
      </c>
      <c r="D59" s="127">
        <v>-9004</v>
      </c>
      <c r="E59" s="127">
        <v>-8070</v>
      </c>
      <c r="F59" s="127">
        <v>-6786</v>
      </c>
      <c r="G59" s="127">
        <v>-10250</v>
      </c>
    </row>
    <row r="60" spans="1:7" x14ac:dyDescent="0.1">
      <c r="A60" s="116"/>
      <c r="B60" s="116"/>
      <c r="C60" s="116"/>
      <c r="D60" s="116"/>
      <c r="E60" s="116"/>
      <c r="F60" s="116"/>
      <c r="G60" s="116"/>
    </row>
    <row r="61" spans="1:7" x14ac:dyDescent="0.1">
      <c r="A61" s="116" t="s">
        <v>680</v>
      </c>
      <c r="B61" s="126">
        <v>241</v>
      </c>
      <c r="C61" s="126">
        <v>-262</v>
      </c>
      <c r="D61" s="126">
        <v>-72</v>
      </c>
      <c r="E61" s="126">
        <v>76</v>
      </c>
      <c r="F61" s="126">
        <v>-159</v>
      </c>
      <c r="G61" s="126">
        <v>-205</v>
      </c>
    </row>
    <row r="62" spans="1:7" x14ac:dyDescent="0.1">
      <c r="A62" s="125" t="s">
        <v>681</v>
      </c>
      <c r="B62" s="129">
        <v>-2477</v>
      </c>
      <c r="C62" s="129">
        <v>2945</v>
      </c>
      <c r="D62" s="129">
        <v>-2581</v>
      </c>
      <c r="E62" s="129">
        <v>373</v>
      </c>
      <c r="F62" s="129">
        <v>2915</v>
      </c>
      <c r="G62" s="129">
        <v>-200</v>
      </c>
    </row>
    <row r="63" spans="1:7" x14ac:dyDescent="0.1">
      <c r="A63" s="116"/>
      <c r="B63" s="116"/>
      <c r="C63" s="116"/>
      <c r="D63" s="116"/>
      <c r="E63" s="116"/>
      <c r="F63" s="116"/>
      <c r="G63" s="116"/>
    </row>
    <row r="64" spans="1:7" x14ac:dyDescent="0.1">
      <c r="A64" s="125" t="s">
        <v>547</v>
      </c>
      <c r="B64" s="116"/>
      <c r="C64" s="116"/>
      <c r="D64" s="116"/>
      <c r="E64" s="116"/>
      <c r="F64" s="116"/>
      <c r="G64" s="116"/>
    </row>
    <row r="65" spans="1:7" x14ac:dyDescent="0.1">
      <c r="A65" s="116" t="s">
        <v>682</v>
      </c>
      <c r="B65" s="126">
        <v>803</v>
      </c>
      <c r="C65" s="126">
        <v>903</v>
      </c>
      <c r="D65" s="126">
        <v>921</v>
      </c>
      <c r="E65" s="126">
        <v>935</v>
      </c>
      <c r="F65" s="126">
        <v>738</v>
      </c>
      <c r="G65" s="126">
        <v>848</v>
      </c>
    </row>
    <row r="66" spans="1:7" x14ac:dyDescent="0.1">
      <c r="A66" s="116" t="s">
        <v>683</v>
      </c>
      <c r="B66" s="126">
        <v>1950</v>
      </c>
      <c r="C66" s="126">
        <v>2120</v>
      </c>
      <c r="D66" s="126">
        <v>2126</v>
      </c>
      <c r="E66" s="126">
        <v>1268</v>
      </c>
      <c r="F66" s="126">
        <v>2168</v>
      </c>
      <c r="G66" s="126">
        <v>2403</v>
      </c>
    </row>
    <row r="67" spans="1:7" x14ac:dyDescent="0.1">
      <c r="A67" s="116" t="s">
        <v>684</v>
      </c>
      <c r="B67" s="126">
        <v>1156.375</v>
      </c>
      <c r="C67" s="126">
        <v>11854.125</v>
      </c>
      <c r="D67" s="126">
        <v>6655.125</v>
      </c>
      <c r="E67" s="126">
        <v>6897.25</v>
      </c>
      <c r="F67" s="126">
        <v>8368.625</v>
      </c>
      <c r="G67" s="126">
        <v>7812</v>
      </c>
    </row>
    <row r="68" spans="1:7" x14ac:dyDescent="0.1">
      <c r="A68" s="116" t="s">
        <v>685</v>
      </c>
      <c r="B68" s="126">
        <v>1689.5</v>
      </c>
      <c r="C68" s="126">
        <v>12447.875</v>
      </c>
      <c r="D68" s="126">
        <v>7246.375</v>
      </c>
      <c r="E68" s="126">
        <v>7795.375</v>
      </c>
      <c r="F68" s="126">
        <v>9366.75</v>
      </c>
      <c r="G68" s="126">
        <v>8363.25</v>
      </c>
    </row>
    <row r="69" spans="1:7" x14ac:dyDescent="0.1">
      <c r="A69" s="116" t="s">
        <v>686</v>
      </c>
      <c r="B69" s="126">
        <v>3877</v>
      </c>
      <c r="C69" s="126">
        <v>-6308</v>
      </c>
      <c r="D69" s="126">
        <v>-1090</v>
      </c>
      <c r="E69" s="126">
        <v>-1061</v>
      </c>
      <c r="F69" s="126">
        <v>-1796</v>
      </c>
      <c r="G69" s="126">
        <v>-575</v>
      </c>
    </row>
    <row r="70" spans="1:7" x14ac:dyDescent="0.1">
      <c r="A70" s="116" t="s">
        <v>687</v>
      </c>
      <c r="B70" s="126">
        <v>1055</v>
      </c>
      <c r="C70" s="126">
        <v>-2995</v>
      </c>
      <c r="D70" s="126">
        <v>-1841</v>
      </c>
      <c r="E70" s="126">
        <v>-1862</v>
      </c>
      <c r="F70" s="126">
        <v>228</v>
      </c>
      <c r="G70" s="126">
        <v>-958</v>
      </c>
    </row>
    <row r="71" spans="1:7" x14ac:dyDescent="0.1">
      <c r="A71" s="116" t="s">
        <v>558</v>
      </c>
      <c r="B71" s="134">
        <v>43885</v>
      </c>
      <c r="C71" s="134">
        <v>44252</v>
      </c>
      <c r="D71" s="134">
        <v>44614</v>
      </c>
      <c r="E71" s="134">
        <v>44978</v>
      </c>
      <c r="F71" s="134">
        <v>44978</v>
      </c>
      <c r="G71" s="134">
        <v>44978</v>
      </c>
    </row>
    <row r="72" spans="1:7" x14ac:dyDescent="0.1">
      <c r="A72" s="116" t="s">
        <v>559</v>
      </c>
      <c r="B72" s="135" t="s">
        <v>688</v>
      </c>
      <c r="C72" s="135" t="s">
        <v>560</v>
      </c>
      <c r="D72" s="135" t="s">
        <v>560</v>
      </c>
      <c r="E72" s="135" t="s">
        <v>560</v>
      </c>
      <c r="F72" s="135" t="s">
        <v>560</v>
      </c>
      <c r="G72" s="135" t="s">
        <v>562</v>
      </c>
    </row>
    <row r="73" spans="1:7" x14ac:dyDescent="0.1">
      <c r="A73" s="116" t="s">
        <v>563</v>
      </c>
      <c r="B73" s="135" t="s">
        <v>564</v>
      </c>
      <c r="C73" s="135" t="s">
        <v>564</v>
      </c>
      <c r="D73" s="135" t="s">
        <v>564</v>
      </c>
      <c r="E73" s="135" t="s">
        <v>564</v>
      </c>
      <c r="F73" s="135" t="s">
        <v>564</v>
      </c>
      <c r="G73" s="135" t="s">
        <v>564</v>
      </c>
    </row>
    <row r="74" spans="1:7" x14ac:dyDescent="0.1">
      <c r="A74" s="116"/>
      <c r="B74" s="116"/>
      <c r="C74" s="116"/>
      <c r="D74" s="116"/>
      <c r="E74" s="116"/>
      <c r="F74" s="116"/>
      <c r="G74" s="116"/>
    </row>
    <row r="75" spans="1:7" ht="56.25" x14ac:dyDescent="0.1">
      <c r="A75" s="142" t="s">
        <v>574</v>
      </c>
      <c r="B75" s="136"/>
      <c r="C75" s="136"/>
      <c r="D75" s="136"/>
      <c r="E75" s="136"/>
      <c r="F75" s="136"/>
      <c r="G75" s="1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8E3595E337C24B943F9AB6FA4685DB" ma:contentTypeVersion="2" ma:contentTypeDescription="Create a new document." ma:contentTypeScope="" ma:versionID="34a344cf17fbc01c60d8a3c6b7428f26">
  <xsd:schema xmlns:xsd="http://www.w3.org/2001/XMLSchema" xmlns:xs="http://www.w3.org/2001/XMLSchema" xmlns:p="http://schemas.microsoft.com/office/2006/metadata/properties" xmlns:ns2="74fd5966-9458-486e-9b3e-5dc4d8706fab" targetNamespace="http://schemas.microsoft.com/office/2006/metadata/properties" ma:root="true" ma:fieldsID="29bb1609791b8550473355112454b7a4" ns2:_="">
    <xsd:import namespace="74fd5966-9458-486e-9b3e-5dc4d8706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d5966-9458-486e-9b3e-5dc4d8706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41DE0-752A-4BC4-A93E-77D194BF683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fd5966-9458-486e-9b3e-5dc4d8706fab"/>
  </ds:schemaRefs>
</ds:datastoreItem>
</file>

<file path=customXml/itemProps2.xml><?xml version="1.0" encoding="utf-8"?>
<ds:datastoreItem xmlns:ds="http://schemas.openxmlformats.org/officeDocument/2006/customXml" ds:itemID="{63369AD9-35EC-4629-860C-B5F33B0ED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3046B-0E72-4070-8EC7-E081BC42DEB7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Comparables</vt:lpstr>
      <vt:lpstr>Assumptions</vt:lpstr>
      <vt:lpstr>DCF Analysis</vt:lpstr>
      <vt:lpstr>NWC</vt:lpstr>
      <vt:lpstr>WACC</vt:lpstr>
      <vt:lpstr>Earnings_Estimates</vt:lpstr>
      <vt:lpstr>Income statement</vt:lpstr>
      <vt:lpstr>Balance Sheet</vt:lpstr>
      <vt:lpstr>Cash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Ervin Sobanski</dc:creator>
  <cp:keywords/>
  <dc:description/>
  <cp:lastModifiedBy>Sinha, Charlie</cp:lastModifiedBy>
  <cp:revision/>
  <dcterms:created xsi:type="dcterms:W3CDTF">2021-05-21T04:22:10Z</dcterms:created>
  <dcterms:modified xsi:type="dcterms:W3CDTF">2023-04-27T03:26:40Z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0x010100748E3595E337C24B943F9AB6FA4685DB</vt:lpwstr>
  </property>
</Properties>
</file>